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135" tabRatio="553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E109" i="4" l="1"/>
  <c r="JE108" i="4"/>
  <c r="JE107" i="4"/>
  <c r="JF107" i="4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H83" i="2"/>
  <c r="JH84" i="2"/>
  <c r="JH85" i="2"/>
  <c r="JH86" i="2"/>
  <c r="JH87" i="2"/>
  <c r="JH88" i="2"/>
  <c r="JH89" i="2"/>
  <c r="JH90" i="2"/>
  <c r="JH91" i="2"/>
  <c r="JH92" i="2"/>
  <c r="JH93" i="2"/>
  <c r="JH94" i="2"/>
  <c r="JH95" i="2"/>
  <c r="JH96" i="2"/>
  <c r="JH97" i="2"/>
  <c r="JH98" i="2"/>
  <c r="JH99" i="2"/>
  <c r="JH100" i="2"/>
  <c r="JH101" i="2"/>
  <c r="JH102" i="2"/>
  <c r="JH103" i="2"/>
  <c r="JH104" i="2"/>
  <c r="JH105" i="2"/>
  <c r="JH106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G83" i="2"/>
  <c r="JG84" i="2"/>
  <c r="JG85" i="2"/>
  <c r="JG86" i="2"/>
  <c r="JG87" i="2"/>
  <c r="JG88" i="2"/>
  <c r="JG89" i="2"/>
  <c r="JG90" i="2"/>
  <c r="JG91" i="2"/>
  <c r="JG92" i="2"/>
  <c r="JG93" i="2"/>
  <c r="JG94" i="2"/>
  <c r="JG95" i="2"/>
  <c r="JG96" i="2"/>
  <c r="JG97" i="2"/>
  <c r="JG98" i="2"/>
  <c r="JG99" i="2"/>
  <c r="JG100" i="2"/>
  <c r="JG101" i="2"/>
  <c r="JG102" i="2"/>
  <c r="JG103" i="2"/>
  <c r="JG104" i="2"/>
  <c r="JG105" i="2"/>
  <c r="JG106" i="2"/>
  <c r="JH11" i="2"/>
  <c r="JG11" i="2"/>
  <c r="NA107" i="2" l="1"/>
  <c r="NB107" i="2"/>
  <c r="NA108" i="2"/>
  <c r="NB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BJ106" i="6"/>
  <c r="FP106" i="1" s="1"/>
  <c r="BI106" i="6"/>
  <c r="FO106" i="1" s="1"/>
  <c r="BJ105" i="6"/>
  <c r="FP105" i="1" s="1"/>
  <c r="BI105" i="6"/>
  <c r="FO105" i="1" s="1"/>
  <c r="BJ104" i="6"/>
  <c r="FP104" i="1" s="1"/>
  <c r="BI104" i="6"/>
  <c r="FO104" i="1" s="1"/>
  <c r="BJ103" i="6"/>
  <c r="FP103" i="1" s="1"/>
  <c r="BI103" i="6"/>
  <c r="FO103" i="1" s="1"/>
  <c r="BJ102" i="6"/>
  <c r="FP102" i="1" s="1"/>
  <c r="BI102" i="6"/>
  <c r="FO102" i="1" s="1"/>
  <c r="BJ101" i="6"/>
  <c r="FP101" i="1" s="1"/>
  <c r="BI101" i="6"/>
  <c r="FO101" i="1" s="1"/>
  <c r="BJ100" i="6"/>
  <c r="FP100" i="1" s="1"/>
  <c r="BI100" i="6"/>
  <c r="FO100" i="1" s="1"/>
  <c r="BJ99" i="6"/>
  <c r="FP99" i="1" s="1"/>
  <c r="BI99" i="6"/>
  <c r="FO99" i="1" s="1"/>
  <c r="BJ98" i="6"/>
  <c r="FP98" i="1" s="1"/>
  <c r="BI98" i="6"/>
  <c r="FO98" i="1" s="1"/>
  <c r="BJ97" i="6"/>
  <c r="FP97" i="1" s="1"/>
  <c r="BI97" i="6"/>
  <c r="FO97" i="1" s="1"/>
  <c r="BJ96" i="6"/>
  <c r="FP96" i="1" s="1"/>
  <c r="BI96" i="6"/>
  <c r="FO96" i="1" s="1"/>
  <c r="BJ95" i="6"/>
  <c r="FP95" i="1" s="1"/>
  <c r="BI95" i="6"/>
  <c r="FO95" i="1" s="1"/>
  <c r="BJ94" i="6"/>
  <c r="FP94" i="1" s="1"/>
  <c r="BI94" i="6"/>
  <c r="FO94" i="1" s="1"/>
  <c r="BJ93" i="6"/>
  <c r="FP93" i="1" s="1"/>
  <c r="BI93" i="6"/>
  <c r="FO93" i="1" s="1"/>
  <c r="BJ92" i="6"/>
  <c r="FP92" i="1" s="1"/>
  <c r="BI92" i="6"/>
  <c r="FO92" i="1" s="1"/>
  <c r="BJ91" i="6"/>
  <c r="FP91" i="1" s="1"/>
  <c r="BI91" i="6"/>
  <c r="FO91" i="1" s="1"/>
  <c r="BJ90" i="6"/>
  <c r="FP90" i="1" s="1"/>
  <c r="BI90" i="6"/>
  <c r="FO90" i="1" s="1"/>
  <c r="BJ89" i="6"/>
  <c r="FP89" i="1" s="1"/>
  <c r="BI89" i="6"/>
  <c r="FO89" i="1" s="1"/>
  <c r="BJ88" i="6"/>
  <c r="FP88" i="1" s="1"/>
  <c r="BI88" i="6"/>
  <c r="FO88" i="1" s="1"/>
  <c r="BJ87" i="6"/>
  <c r="FP87" i="1" s="1"/>
  <c r="BI87" i="6"/>
  <c r="FO87" i="1" s="1"/>
  <c r="BJ86" i="6"/>
  <c r="FP86" i="1" s="1"/>
  <c r="BI86" i="6"/>
  <c r="FO86" i="1" s="1"/>
  <c r="BJ85" i="6"/>
  <c r="FP85" i="1" s="1"/>
  <c r="BI85" i="6"/>
  <c r="FO85" i="1" s="1"/>
  <c r="BJ84" i="6"/>
  <c r="FP84" i="1" s="1"/>
  <c r="BI84" i="6"/>
  <c r="FO84" i="1" s="1"/>
  <c r="BJ83" i="6"/>
  <c r="FP83" i="1" s="1"/>
  <c r="BI83" i="6"/>
  <c r="FO83" i="1" s="1"/>
  <c r="BJ82" i="6"/>
  <c r="FP82" i="1" s="1"/>
  <c r="BI82" i="6"/>
  <c r="FO82" i="1" s="1"/>
  <c r="BJ81" i="6"/>
  <c r="FP81" i="1" s="1"/>
  <c r="BI81" i="6"/>
  <c r="FO81" i="1" s="1"/>
  <c r="BJ80" i="6"/>
  <c r="FP80" i="1" s="1"/>
  <c r="BI80" i="6"/>
  <c r="FO80" i="1" s="1"/>
  <c r="BJ79" i="6"/>
  <c r="FP79" i="1" s="1"/>
  <c r="BI79" i="6"/>
  <c r="FO79" i="1" s="1"/>
  <c r="BJ78" i="6"/>
  <c r="FP78" i="1" s="1"/>
  <c r="BI78" i="6"/>
  <c r="FO78" i="1" s="1"/>
  <c r="BJ77" i="6"/>
  <c r="FP77" i="1" s="1"/>
  <c r="BI77" i="6"/>
  <c r="FO77" i="1" s="1"/>
  <c r="BJ76" i="6"/>
  <c r="FP76" i="1" s="1"/>
  <c r="BI76" i="6"/>
  <c r="FO76" i="1" s="1"/>
  <c r="BJ75" i="6"/>
  <c r="FP75" i="1" s="1"/>
  <c r="BI75" i="6"/>
  <c r="FO75" i="1" s="1"/>
  <c r="BJ74" i="6"/>
  <c r="FP74" i="1" s="1"/>
  <c r="BI74" i="6"/>
  <c r="FO74" i="1" s="1"/>
  <c r="BJ73" i="6"/>
  <c r="FP73" i="1" s="1"/>
  <c r="BI73" i="6"/>
  <c r="FO73" i="1" s="1"/>
  <c r="BJ72" i="6"/>
  <c r="FP72" i="1" s="1"/>
  <c r="BI72" i="6"/>
  <c r="FO72" i="1" s="1"/>
  <c r="BJ71" i="6"/>
  <c r="FP71" i="1" s="1"/>
  <c r="BI71" i="6"/>
  <c r="FO71" i="1" s="1"/>
  <c r="BJ70" i="6"/>
  <c r="FP70" i="1" s="1"/>
  <c r="BI70" i="6"/>
  <c r="FO70" i="1" s="1"/>
  <c r="BJ69" i="6"/>
  <c r="FP69" i="1" s="1"/>
  <c r="BI69" i="6"/>
  <c r="FO69" i="1" s="1"/>
  <c r="BJ68" i="6"/>
  <c r="FP68" i="1" s="1"/>
  <c r="BI68" i="6"/>
  <c r="FO68" i="1" s="1"/>
  <c r="BJ67" i="6"/>
  <c r="FP67" i="1" s="1"/>
  <c r="BI67" i="6"/>
  <c r="FO67" i="1" s="1"/>
  <c r="BJ66" i="6"/>
  <c r="FP66" i="1" s="1"/>
  <c r="BI66" i="6"/>
  <c r="FO66" i="1" s="1"/>
  <c r="BJ65" i="6"/>
  <c r="FP65" i="1" s="1"/>
  <c r="BI65" i="6"/>
  <c r="FO65" i="1" s="1"/>
  <c r="BJ64" i="6"/>
  <c r="FP64" i="1" s="1"/>
  <c r="BI64" i="6"/>
  <c r="FO64" i="1" s="1"/>
  <c r="BJ63" i="6"/>
  <c r="FP63" i="1" s="1"/>
  <c r="BI63" i="6"/>
  <c r="FO63" i="1" s="1"/>
  <c r="BJ62" i="6"/>
  <c r="FP62" i="1" s="1"/>
  <c r="BI62" i="6"/>
  <c r="FO62" i="1" s="1"/>
  <c r="BJ61" i="6"/>
  <c r="FP61" i="1" s="1"/>
  <c r="BI61" i="6"/>
  <c r="FO61" i="1" s="1"/>
  <c r="BJ60" i="6"/>
  <c r="FP60" i="1" s="1"/>
  <c r="BI60" i="6"/>
  <c r="FO60" i="1" s="1"/>
  <c r="BJ59" i="6"/>
  <c r="FP59" i="1" s="1"/>
  <c r="BI59" i="6"/>
  <c r="FO59" i="1" s="1"/>
  <c r="BJ58" i="6"/>
  <c r="FP58" i="1" s="1"/>
  <c r="BI58" i="6"/>
  <c r="FO58" i="1" s="1"/>
  <c r="BJ57" i="6"/>
  <c r="FP57" i="1" s="1"/>
  <c r="BI57" i="6"/>
  <c r="FO57" i="1" s="1"/>
  <c r="BJ56" i="6"/>
  <c r="FP56" i="1" s="1"/>
  <c r="BI56" i="6"/>
  <c r="FO56" i="1" s="1"/>
  <c r="BJ55" i="6"/>
  <c r="FP55" i="1" s="1"/>
  <c r="BI55" i="6"/>
  <c r="FO55" i="1" s="1"/>
  <c r="BJ54" i="6"/>
  <c r="FP54" i="1" s="1"/>
  <c r="BI54" i="6"/>
  <c r="FO54" i="1" s="1"/>
  <c r="BJ53" i="6"/>
  <c r="FP53" i="1" s="1"/>
  <c r="BI53" i="6"/>
  <c r="FO53" i="1" s="1"/>
  <c r="BJ52" i="6"/>
  <c r="FP52" i="1" s="1"/>
  <c r="BI52" i="6"/>
  <c r="FO52" i="1" s="1"/>
  <c r="BJ51" i="6"/>
  <c r="FP51" i="1" s="1"/>
  <c r="BI51" i="6"/>
  <c r="FO51" i="1" s="1"/>
  <c r="BJ50" i="6"/>
  <c r="FP50" i="1" s="1"/>
  <c r="BI50" i="6"/>
  <c r="FO50" i="1" s="1"/>
  <c r="BJ49" i="6"/>
  <c r="FP49" i="1" s="1"/>
  <c r="BI49" i="6"/>
  <c r="FO49" i="1" s="1"/>
  <c r="BJ48" i="6"/>
  <c r="FP48" i="1" s="1"/>
  <c r="BI48" i="6"/>
  <c r="FO48" i="1" s="1"/>
  <c r="BJ47" i="6"/>
  <c r="FP47" i="1" s="1"/>
  <c r="BI47" i="6"/>
  <c r="FO47" i="1" s="1"/>
  <c r="BJ46" i="6"/>
  <c r="FP46" i="1" s="1"/>
  <c r="BI46" i="6"/>
  <c r="FO46" i="1" s="1"/>
  <c r="BJ45" i="6"/>
  <c r="FP45" i="1" s="1"/>
  <c r="BI45" i="6"/>
  <c r="FO45" i="1" s="1"/>
  <c r="BJ44" i="6"/>
  <c r="FP44" i="1" s="1"/>
  <c r="BI44" i="6"/>
  <c r="FO44" i="1" s="1"/>
  <c r="BJ43" i="6"/>
  <c r="FP43" i="1" s="1"/>
  <c r="BI43" i="6"/>
  <c r="FO43" i="1" s="1"/>
  <c r="BJ42" i="6"/>
  <c r="FP42" i="1" s="1"/>
  <c r="BI42" i="6"/>
  <c r="FO42" i="1" s="1"/>
  <c r="BJ41" i="6"/>
  <c r="FP41" i="1" s="1"/>
  <c r="BI41" i="6"/>
  <c r="FO41" i="1" s="1"/>
  <c r="BJ40" i="6"/>
  <c r="FP40" i="1" s="1"/>
  <c r="BI40" i="6"/>
  <c r="FO40" i="1" s="1"/>
  <c r="BJ39" i="6"/>
  <c r="FP39" i="1" s="1"/>
  <c r="BI39" i="6"/>
  <c r="FO39" i="1" s="1"/>
  <c r="BJ38" i="6"/>
  <c r="FP38" i="1" s="1"/>
  <c r="BI38" i="6"/>
  <c r="FO38" i="1" s="1"/>
  <c r="BJ37" i="6"/>
  <c r="FP37" i="1" s="1"/>
  <c r="BI37" i="6"/>
  <c r="FO37" i="1" s="1"/>
  <c r="BJ36" i="6"/>
  <c r="FP36" i="1" s="1"/>
  <c r="BI36" i="6"/>
  <c r="FO36" i="1" s="1"/>
  <c r="BJ35" i="6"/>
  <c r="FP35" i="1" s="1"/>
  <c r="BI35" i="6"/>
  <c r="FO35" i="1" s="1"/>
  <c r="BJ34" i="6"/>
  <c r="FP34" i="1" s="1"/>
  <c r="BI34" i="6"/>
  <c r="FO34" i="1" s="1"/>
  <c r="BJ33" i="6"/>
  <c r="FP33" i="1" s="1"/>
  <c r="BI33" i="6"/>
  <c r="FO33" i="1" s="1"/>
  <c r="BJ32" i="6"/>
  <c r="FP32" i="1" s="1"/>
  <c r="BI32" i="6"/>
  <c r="FO32" i="1" s="1"/>
  <c r="BJ31" i="6"/>
  <c r="FP31" i="1" s="1"/>
  <c r="BI31" i="6"/>
  <c r="FO31" i="1" s="1"/>
  <c r="BJ30" i="6"/>
  <c r="FP30" i="1" s="1"/>
  <c r="BI30" i="6"/>
  <c r="FO30" i="1" s="1"/>
  <c r="BJ29" i="6"/>
  <c r="FP29" i="1" s="1"/>
  <c r="BI29" i="6"/>
  <c r="FO29" i="1" s="1"/>
  <c r="BJ28" i="6"/>
  <c r="FP28" i="1" s="1"/>
  <c r="BI28" i="6"/>
  <c r="FO28" i="1" s="1"/>
  <c r="BJ27" i="6"/>
  <c r="FP27" i="1" s="1"/>
  <c r="BI27" i="6"/>
  <c r="FO27" i="1" s="1"/>
  <c r="BJ26" i="6"/>
  <c r="FP26" i="1" s="1"/>
  <c r="BI26" i="6"/>
  <c r="FO26" i="1" s="1"/>
  <c r="BJ25" i="6"/>
  <c r="FP25" i="1" s="1"/>
  <c r="BI25" i="6"/>
  <c r="FO25" i="1" s="1"/>
  <c r="BJ24" i="6"/>
  <c r="FP24" i="1" s="1"/>
  <c r="BI24" i="6"/>
  <c r="FO24" i="1" s="1"/>
  <c r="BJ23" i="6"/>
  <c r="FP23" i="1" s="1"/>
  <c r="BI23" i="6"/>
  <c r="FO23" i="1" s="1"/>
  <c r="BJ22" i="6"/>
  <c r="FP22" i="1" s="1"/>
  <c r="BI22" i="6"/>
  <c r="FO22" i="1" s="1"/>
  <c r="BJ21" i="6"/>
  <c r="FP21" i="1" s="1"/>
  <c r="BI21" i="6"/>
  <c r="FO21" i="1" s="1"/>
  <c r="BJ20" i="6"/>
  <c r="FP20" i="1" s="1"/>
  <c r="BI20" i="6"/>
  <c r="FO20" i="1" s="1"/>
  <c r="BJ19" i="6"/>
  <c r="FP19" i="1" s="1"/>
  <c r="BI19" i="6"/>
  <c r="FO19" i="1" s="1"/>
  <c r="BJ18" i="6"/>
  <c r="FP18" i="1" s="1"/>
  <c r="BI18" i="6"/>
  <c r="FO18" i="1" s="1"/>
  <c r="BJ17" i="6"/>
  <c r="FP17" i="1" s="1"/>
  <c r="BI17" i="6"/>
  <c r="FO17" i="1" s="1"/>
  <c r="BJ16" i="6"/>
  <c r="FP16" i="1" s="1"/>
  <c r="BI16" i="6"/>
  <c r="FO16" i="1" s="1"/>
  <c r="BJ15" i="6"/>
  <c r="FP15" i="1" s="1"/>
  <c r="BI15" i="6"/>
  <c r="FO15" i="1" s="1"/>
  <c r="BJ14" i="6"/>
  <c r="FP14" i="1" s="1"/>
  <c r="BI14" i="6"/>
  <c r="FO14" i="1" s="1"/>
  <c r="BJ13" i="6"/>
  <c r="FP13" i="1" s="1"/>
  <c r="BI13" i="6"/>
  <c r="FO13" i="1" s="1"/>
  <c r="BJ12" i="6"/>
  <c r="FP12" i="1" s="1"/>
  <c r="BI12" i="6"/>
  <c r="FO12" i="1" s="1"/>
  <c r="BJ11" i="6"/>
  <c r="FP11" i="1" s="1"/>
  <c r="BI11" i="6"/>
  <c r="FO11" i="1" s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BD106" i="6"/>
  <c r="FN106" i="1" s="1"/>
  <c r="BC106" i="6"/>
  <c r="FM106" i="1" s="1"/>
  <c r="BD105" i="6"/>
  <c r="FN105" i="1" s="1"/>
  <c r="BC105" i="6"/>
  <c r="FM105" i="1" s="1"/>
  <c r="BD104" i="6"/>
  <c r="FN104" i="1" s="1"/>
  <c r="BC104" i="6"/>
  <c r="FM104" i="1" s="1"/>
  <c r="BD103" i="6"/>
  <c r="FN103" i="1" s="1"/>
  <c r="BC103" i="6"/>
  <c r="FM103" i="1" s="1"/>
  <c r="BD102" i="6"/>
  <c r="FN102" i="1" s="1"/>
  <c r="BC102" i="6"/>
  <c r="FM102" i="1" s="1"/>
  <c r="BD101" i="6"/>
  <c r="FN101" i="1" s="1"/>
  <c r="BC101" i="6"/>
  <c r="FM101" i="1" s="1"/>
  <c r="BD100" i="6"/>
  <c r="FN100" i="1" s="1"/>
  <c r="BC100" i="6"/>
  <c r="FM100" i="1" s="1"/>
  <c r="BD99" i="6"/>
  <c r="FN99" i="1" s="1"/>
  <c r="BC99" i="6"/>
  <c r="FM99" i="1" s="1"/>
  <c r="BD98" i="6"/>
  <c r="FN98" i="1" s="1"/>
  <c r="BC98" i="6"/>
  <c r="FM98" i="1" s="1"/>
  <c r="BD97" i="6"/>
  <c r="FN97" i="1" s="1"/>
  <c r="BC97" i="6"/>
  <c r="FM97" i="1" s="1"/>
  <c r="BD96" i="6"/>
  <c r="FN96" i="1" s="1"/>
  <c r="BC96" i="6"/>
  <c r="FM96" i="1" s="1"/>
  <c r="BD95" i="6"/>
  <c r="FN95" i="1" s="1"/>
  <c r="BC95" i="6"/>
  <c r="FM95" i="1" s="1"/>
  <c r="BD94" i="6"/>
  <c r="FN94" i="1" s="1"/>
  <c r="BC94" i="6"/>
  <c r="FM94" i="1" s="1"/>
  <c r="BD93" i="6"/>
  <c r="FN93" i="1" s="1"/>
  <c r="BC93" i="6"/>
  <c r="FM93" i="1" s="1"/>
  <c r="BD92" i="6"/>
  <c r="FN92" i="1" s="1"/>
  <c r="BC92" i="6"/>
  <c r="FM92" i="1" s="1"/>
  <c r="BD91" i="6"/>
  <c r="FN91" i="1" s="1"/>
  <c r="BC91" i="6"/>
  <c r="FM91" i="1" s="1"/>
  <c r="BD90" i="6"/>
  <c r="FN90" i="1" s="1"/>
  <c r="BC90" i="6"/>
  <c r="FM90" i="1" s="1"/>
  <c r="BD89" i="6"/>
  <c r="FN89" i="1" s="1"/>
  <c r="BC89" i="6"/>
  <c r="FM89" i="1" s="1"/>
  <c r="BD88" i="6"/>
  <c r="FN88" i="1" s="1"/>
  <c r="BC88" i="6"/>
  <c r="FM88" i="1" s="1"/>
  <c r="BD87" i="6"/>
  <c r="FN87" i="1" s="1"/>
  <c r="BC87" i="6"/>
  <c r="FM87" i="1" s="1"/>
  <c r="BD86" i="6"/>
  <c r="FN86" i="1" s="1"/>
  <c r="BC86" i="6"/>
  <c r="FM86" i="1" s="1"/>
  <c r="BD85" i="6"/>
  <c r="FN85" i="1" s="1"/>
  <c r="BC85" i="6"/>
  <c r="FM85" i="1" s="1"/>
  <c r="BD84" i="6"/>
  <c r="FN84" i="1" s="1"/>
  <c r="BC84" i="6"/>
  <c r="FM84" i="1" s="1"/>
  <c r="BD83" i="6"/>
  <c r="FN83" i="1" s="1"/>
  <c r="BC83" i="6"/>
  <c r="FM83" i="1" s="1"/>
  <c r="BD82" i="6"/>
  <c r="FN82" i="1" s="1"/>
  <c r="BC82" i="6"/>
  <c r="FM82" i="1" s="1"/>
  <c r="BD81" i="6"/>
  <c r="FN81" i="1" s="1"/>
  <c r="BC81" i="6"/>
  <c r="FM81" i="1" s="1"/>
  <c r="BD80" i="6"/>
  <c r="FN80" i="1" s="1"/>
  <c r="BC80" i="6"/>
  <c r="FM80" i="1" s="1"/>
  <c r="BD79" i="6"/>
  <c r="FN79" i="1" s="1"/>
  <c r="BC79" i="6"/>
  <c r="FM79" i="1" s="1"/>
  <c r="BD78" i="6"/>
  <c r="FN78" i="1" s="1"/>
  <c r="BC78" i="6"/>
  <c r="FM78" i="1" s="1"/>
  <c r="BD77" i="6"/>
  <c r="FN77" i="1" s="1"/>
  <c r="BC77" i="6"/>
  <c r="FM77" i="1" s="1"/>
  <c r="BD76" i="6"/>
  <c r="FN76" i="1" s="1"/>
  <c r="BC76" i="6"/>
  <c r="FM76" i="1" s="1"/>
  <c r="BD75" i="6"/>
  <c r="FN75" i="1" s="1"/>
  <c r="BC75" i="6"/>
  <c r="FM75" i="1" s="1"/>
  <c r="BD74" i="6"/>
  <c r="FN74" i="1" s="1"/>
  <c r="BC74" i="6"/>
  <c r="FM74" i="1" s="1"/>
  <c r="BD73" i="6"/>
  <c r="FN73" i="1" s="1"/>
  <c r="BC73" i="6"/>
  <c r="FM73" i="1" s="1"/>
  <c r="BD72" i="6"/>
  <c r="FN72" i="1" s="1"/>
  <c r="BC72" i="6"/>
  <c r="FM72" i="1" s="1"/>
  <c r="BD71" i="6"/>
  <c r="FN71" i="1" s="1"/>
  <c r="BC71" i="6"/>
  <c r="FM71" i="1" s="1"/>
  <c r="BD70" i="6"/>
  <c r="FN70" i="1" s="1"/>
  <c r="BC70" i="6"/>
  <c r="FM70" i="1" s="1"/>
  <c r="BD69" i="6"/>
  <c r="FN69" i="1" s="1"/>
  <c r="BC69" i="6"/>
  <c r="FM69" i="1" s="1"/>
  <c r="BD68" i="6"/>
  <c r="FN68" i="1" s="1"/>
  <c r="BC68" i="6"/>
  <c r="FM68" i="1" s="1"/>
  <c r="BD67" i="6"/>
  <c r="FN67" i="1" s="1"/>
  <c r="BC67" i="6"/>
  <c r="FM67" i="1" s="1"/>
  <c r="BD66" i="6"/>
  <c r="FN66" i="1" s="1"/>
  <c r="BC66" i="6"/>
  <c r="FM66" i="1" s="1"/>
  <c r="BD65" i="6"/>
  <c r="FN65" i="1" s="1"/>
  <c r="BC65" i="6"/>
  <c r="FM65" i="1" s="1"/>
  <c r="BD64" i="6"/>
  <c r="FN64" i="1" s="1"/>
  <c r="BC64" i="6"/>
  <c r="FM64" i="1" s="1"/>
  <c r="BD63" i="6"/>
  <c r="FN63" i="1" s="1"/>
  <c r="BC63" i="6"/>
  <c r="FM63" i="1" s="1"/>
  <c r="BD62" i="6"/>
  <c r="FN62" i="1" s="1"/>
  <c r="BC62" i="6"/>
  <c r="FM62" i="1" s="1"/>
  <c r="BD61" i="6"/>
  <c r="FN61" i="1" s="1"/>
  <c r="BC61" i="6"/>
  <c r="FM61" i="1" s="1"/>
  <c r="BD60" i="6"/>
  <c r="FN60" i="1" s="1"/>
  <c r="BC60" i="6"/>
  <c r="FM60" i="1" s="1"/>
  <c r="BD59" i="6"/>
  <c r="FN59" i="1" s="1"/>
  <c r="BC59" i="6"/>
  <c r="FM59" i="1" s="1"/>
  <c r="BD58" i="6"/>
  <c r="FN58" i="1" s="1"/>
  <c r="BC58" i="6"/>
  <c r="FM58" i="1" s="1"/>
  <c r="BD57" i="6"/>
  <c r="FN57" i="1" s="1"/>
  <c r="BC57" i="6"/>
  <c r="FM57" i="1" s="1"/>
  <c r="BD56" i="6"/>
  <c r="FN56" i="1" s="1"/>
  <c r="BC56" i="6"/>
  <c r="FM56" i="1" s="1"/>
  <c r="BD55" i="6"/>
  <c r="FN55" i="1" s="1"/>
  <c r="BC55" i="6"/>
  <c r="FM55" i="1" s="1"/>
  <c r="BD54" i="6"/>
  <c r="FN54" i="1" s="1"/>
  <c r="BC54" i="6"/>
  <c r="FM54" i="1" s="1"/>
  <c r="BD53" i="6"/>
  <c r="FN53" i="1" s="1"/>
  <c r="BC53" i="6"/>
  <c r="FM53" i="1" s="1"/>
  <c r="BD52" i="6"/>
  <c r="FN52" i="1" s="1"/>
  <c r="BC52" i="6"/>
  <c r="FM52" i="1" s="1"/>
  <c r="BD51" i="6"/>
  <c r="FN51" i="1" s="1"/>
  <c r="BC51" i="6"/>
  <c r="FM51" i="1" s="1"/>
  <c r="BD50" i="6"/>
  <c r="FN50" i="1" s="1"/>
  <c r="BC50" i="6"/>
  <c r="FM50" i="1" s="1"/>
  <c r="BD49" i="6"/>
  <c r="FN49" i="1" s="1"/>
  <c r="BC49" i="6"/>
  <c r="FM49" i="1" s="1"/>
  <c r="BD48" i="6"/>
  <c r="FN48" i="1" s="1"/>
  <c r="BC48" i="6"/>
  <c r="FM48" i="1" s="1"/>
  <c r="BD47" i="6"/>
  <c r="FN47" i="1" s="1"/>
  <c r="BC47" i="6"/>
  <c r="FM47" i="1" s="1"/>
  <c r="BD46" i="6"/>
  <c r="FN46" i="1" s="1"/>
  <c r="BC46" i="6"/>
  <c r="FM46" i="1" s="1"/>
  <c r="BD45" i="6"/>
  <c r="FN45" i="1" s="1"/>
  <c r="BC45" i="6"/>
  <c r="FM45" i="1" s="1"/>
  <c r="BD44" i="6"/>
  <c r="FN44" i="1" s="1"/>
  <c r="BC44" i="6"/>
  <c r="FM44" i="1" s="1"/>
  <c r="BD43" i="6"/>
  <c r="FN43" i="1" s="1"/>
  <c r="BC43" i="6"/>
  <c r="FM43" i="1" s="1"/>
  <c r="BD42" i="6"/>
  <c r="FN42" i="1" s="1"/>
  <c r="BC42" i="6"/>
  <c r="FM42" i="1" s="1"/>
  <c r="BD41" i="6"/>
  <c r="FN41" i="1" s="1"/>
  <c r="BC41" i="6"/>
  <c r="FM41" i="1" s="1"/>
  <c r="BD40" i="6"/>
  <c r="FN40" i="1" s="1"/>
  <c r="BC40" i="6"/>
  <c r="FM40" i="1" s="1"/>
  <c r="BD39" i="6"/>
  <c r="FN39" i="1" s="1"/>
  <c r="BC39" i="6"/>
  <c r="FM39" i="1" s="1"/>
  <c r="BD38" i="6"/>
  <c r="FN38" i="1" s="1"/>
  <c r="BC38" i="6"/>
  <c r="FM38" i="1" s="1"/>
  <c r="BD37" i="6"/>
  <c r="FN37" i="1" s="1"/>
  <c r="BC37" i="6"/>
  <c r="FM37" i="1" s="1"/>
  <c r="BD36" i="6"/>
  <c r="FN36" i="1" s="1"/>
  <c r="BC36" i="6"/>
  <c r="FM36" i="1" s="1"/>
  <c r="BD35" i="6"/>
  <c r="FN35" i="1" s="1"/>
  <c r="BC35" i="6"/>
  <c r="FM35" i="1" s="1"/>
  <c r="BD34" i="6"/>
  <c r="FN34" i="1" s="1"/>
  <c r="BC34" i="6"/>
  <c r="FM34" i="1" s="1"/>
  <c r="BD33" i="6"/>
  <c r="FN33" i="1" s="1"/>
  <c r="BC33" i="6"/>
  <c r="FM33" i="1" s="1"/>
  <c r="BD32" i="6"/>
  <c r="FN32" i="1" s="1"/>
  <c r="BC32" i="6"/>
  <c r="FM32" i="1" s="1"/>
  <c r="BD31" i="6"/>
  <c r="FN31" i="1" s="1"/>
  <c r="BC31" i="6"/>
  <c r="FM31" i="1" s="1"/>
  <c r="BD30" i="6"/>
  <c r="FN30" i="1" s="1"/>
  <c r="BC30" i="6"/>
  <c r="FM30" i="1" s="1"/>
  <c r="BD29" i="6"/>
  <c r="FN29" i="1" s="1"/>
  <c r="BC29" i="6"/>
  <c r="FM29" i="1" s="1"/>
  <c r="BD28" i="6"/>
  <c r="FN28" i="1" s="1"/>
  <c r="BC28" i="6"/>
  <c r="FM28" i="1" s="1"/>
  <c r="BD27" i="6"/>
  <c r="FN27" i="1" s="1"/>
  <c r="BC27" i="6"/>
  <c r="FM27" i="1" s="1"/>
  <c r="BD26" i="6"/>
  <c r="FN26" i="1" s="1"/>
  <c r="BC26" i="6"/>
  <c r="FM26" i="1" s="1"/>
  <c r="BD25" i="6"/>
  <c r="FN25" i="1" s="1"/>
  <c r="BC25" i="6"/>
  <c r="FM25" i="1" s="1"/>
  <c r="BD24" i="6"/>
  <c r="FN24" i="1" s="1"/>
  <c r="BC24" i="6"/>
  <c r="FM24" i="1" s="1"/>
  <c r="BD23" i="6"/>
  <c r="FN23" i="1" s="1"/>
  <c r="BC23" i="6"/>
  <c r="FM23" i="1" s="1"/>
  <c r="BD22" i="6"/>
  <c r="FN22" i="1" s="1"/>
  <c r="BC22" i="6"/>
  <c r="FM22" i="1" s="1"/>
  <c r="BD21" i="6"/>
  <c r="FN21" i="1" s="1"/>
  <c r="BC21" i="6"/>
  <c r="FM21" i="1" s="1"/>
  <c r="BD20" i="6"/>
  <c r="FN20" i="1" s="1"/>
  <c r="BC20" i="6"/>
  <c r="FM20" i="1" s="1"/>
  <c r="BD19" i="6"/>
  <c r="FN19" i="1" s="1"/>
  <c r="BC19" i="6"/>
  <c r="FM19" i="1" s="1"/>
  <c r="BD18" i="6"/>
  <c r="FN18" i="1" s="1"/>
  <c r="BC18" i="6"/>
  <c r="FM18" i="1" s="1"/>
  <c r="BD17" i="6"/>
  <c r="FN17" i="1" s="1"/>
  <c r="BC17" i="6"/>
  <c r="FM17" i="1" s="1"/>
  <c r="BD16" i="6"/>
  <c r="FN16" i="1" s="1"/>
  <c r="BC16" i="6"/>
  <c r="FM16" i="1" s="1"/>
  <c r="BD15" i="6"/>
  <c r="FN15" i="1" s="1"/>
  <c r="BC15" i="6"/>
  <c r="FM15" i="1" s="1"/>
  <c r="BD14" i="6"/>
  <c r="FN14" i="1" s="1"/>
  <c r="BC14" i="6"/>
  <c r="FM14" i="1" s="1"/>
  <c r="BD13" i="6"/>
  <c r="FN13" i="1" s="1"/>
  <c r="BC13" i="6"/>
  <c r="FM13" i="1" s="1"/>
  <c r="BD12" i="6"/>
  <c r="FN12" i="1" s="1"/>
  <c r="BC12" i="6"/>
  <c r="FM12" i="1" s="1"/>
  <c r="BD11" i="6"/>
  <c r="FN11" i="1" s="1"/>
  <c r="BC11" i="6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AX106" i="6"/>
  <c r="FL106" i="1" s="1"/>
  <c r="AW106" i="6"/>
  <c r="FK106" i="1" s="1"/>
  <c r="AX105" i="6"/>
  <c r="FL105" i="1" s="1"/>
  <c r="AW105" i="6"/>
  <c r="FK105" i="1" s="1"/>
  <c r="AX104" i="6"/>
  <c r="FL104" i="1" s="1"/>
  <c r="AW104" i="6"/>
  <c r="FK104" i="1" s="1"/>
  <c r="AX103" i="6"/>
  <c r="FL103" i="1" s="1"/>
  <c r="AW103" i="6"/>
  <c r="FK103" i="1" s="1"/>
  <c r="AX102" i="6"/>
  <c r="FL102" i="1" s="1"/>
  <c r="AW102" i="6"/>
  <c r="FK102" i="1" s="1"/>
  <c r="AX101" i="6"/>
  <c r="FL101" i="1" s="1"/>
  <c r="AW101" i="6"/>
  <c r="FK101" i="1" s="1"/>
  <c r="AX100" i="6"/>
  <c r="FL100" i="1" s="1"/>
  <c r="AW100" i="6"/>
  <c r="FK100" i="1" s="1"/>
  <c r="AX99" i="6"/>
  <c r="FL99" i="1" s="1"/>
  <c r="AW99" i="6"/>
  <c r="FK99" i="1" s="1"/>
  <c r="AX98" i="6"/>
  <c r="FL98" i="1" s="1"/>
  <c r="AW98" i="6"/>
  <c r="FK98" i="1" s="1"/>
  <c r="AX97" i="6"/>
  <c r="FL97" i="1" s="1"/>
  <c r="AW97" i="6"/>
  <c r="FK97" i="1" s="1"/>
  <c r="AX96" i="6"/>
  <c r="FL96" i="1" s="1"/>
  <c r="AW96" i="6"/>
  <c r="FK96" i="1" s="1"/>
  <c r="AX95" i="6"/>
  <c r="FL95" i="1" s="1"/>
  <c r="AW95" i="6"/>
  <c r="FK95" i="1" s="1"/>
  <c r="AX94" i="6"/>
  <c r="FL94" i="1" s="1"/>
  <c r="AW94" i="6"/>
  <c r="FK94" i="1" s="1"/>
  <c r="AX93" i="6"/>
  <c r="FL93" i="1" s="1"/>
  <c r="AW93" i="6"/>
  <c r="FK93" i="1" s="1"/>
  <c r="AX92" i="6"/>
  <c r="FL92" i="1" s="1"/>
  <c r="AW92" i="6"/>
  <c r="FK92" i="1" s="1"/>
  <c r="AX91" i="6"/>
  <c r="FL91" i="1" s="1"/>
  <c r="AW91" i="6"/>
  <c r="FK91" i="1" s="1"/>
  <c r="AX90" i="6"/>
  <c r="FL90" i="1" s="1"/>
  <c r="AW90" i="6"/>
  <c r="FK90" i="1" s="1"/>
  <c r="AX89" i="6"/>
  <c r="FL89" i="1" s="1"/>
  <c r="AW89" i="6"/>
  <c r="FK89" i="1" s="1"/>
  <c r="AX88" i="6"/>
  <c r="FL88" i="1" s="1"/>
  <c r="AW88" i="6"/>
  <c r="FK88" i="1" s="1"/>
  <c r="AX87" i="6"/>
  <c r="FL87" i="1" s="1"/>
  <c r="AW87" i="6"/>
  <c r="FK87" i="1" s="1"/>
  <c r="AX86" i="6"/>
  <c r="FL86" i="1" s="1"/>
  <c r="AW86" i="6"/>
  <c r="FK86" i="1" s="1"/>
  <c r="AX85" i="6"/>
  <c r="FL85" i="1" s="1"/>
  <c r="AW85" i="6"/>
  <c r="FK85" i="1" s="1"/>
  <c r="AX84" i="6"/>
  <c r="FL84" i="1" s="1"/>
  <c r="AW84" i="6"/>
  <c r="FK84" i="1" s="1"/>
  <c r="AX83" i="6"/>
  <c r="FL83" i="1" s="1"/>
  <c r="AW83" i="6"/>
  <c r="FK83" i="1" s="1"/>
  <c r="AX82" i="6"/>
  <c r="FL82" i="1" s="1"/>
  <c r="AW82" i="6"/>
  <c r="FK82" i="1" s="1"/>
  <c r="AX81" i="6"/>
  <c r="FL81" i="1" s="1"/>
  <c r="AW81" i="6"/>
  <c r="FK81" i="1" s="1"/>
  <c r="AX80" i="6"/>
  <c r="FL80" i="1" s="1"/>
  <c r="AW80" i="6"/>
  <c r="FK80" i="1" s="1"/>
  <c r="AX79" i="6"/>
  <c r="FL79" i="1" s="1"/>
  <c r="AW79" i="6"/>
  <c r="FK79" i="1" s="1"/>
  <c r="AX78" i="6"/>
  <c r="FL78" i="1" s="1"/>
  <c r="AW78" i="6"/>
  <c r="FK78" i="1" s="1"/>
  <c r="AX77" i="6"/>
  <c r="FL77" i="1" s="1"/>
  <c r="AW77" i="6"/>
  <c r="FK77" i="1" s="1"/>
  <c r="AX76" i="6"/>
  <c r="FL76" i="1" s="1"/>
  <c r="AW76" i="6"/>
  <c r="FK76" i="1" s="1"/>
  <c r="AX75" i="6"/>
  <c r="FL75" i="1" s="1"/>
  <c r="AW75" i="6"/>
  <c r="FK75" i="1" s="1"/>
  <c r="AX74" i="6"/>
  <c r="FL74" i="1" s="1"/>
  <c r="AW74" i="6"/>
  <c r="FK74" i="1" s="1"/>
  <c r="AX73" i="6"/>
  <c r="FL73" i="1" s="1"/>
  <c r="AW73" i="6"/>
  <c r="FK73" i="1" s="1"/>
  <c r="AX72" i="6"/>
  <c r="FL72" i="1" s="1"/>
  <c r="AW72" i="6"/>
  <c r="FK72" i="1" s="1"/>
  <c r="AX71" i="6"/>
  <c r="FL71" i="1" s="1"/>
  <c r="AW71" i="6"/>
  <c r="FK71" i="1" s="1"/>
  <c r="AX70" i="6"/>
  <c r="FL70" i="1" s="1"/>
  <c r="AW70" i="6"/>
  <c r="FK70" i="1" s="1"/>
  <c r="AX69" i="6"/>
  <c r="FL69" i="1" s="1"/>
  <c r="AW69" i="6"/>
  <c r="FK69" i="1" s="1"/>
  <c r="AX68" i="6"/>
  <c r="FL68" i="1" s="1"/>
  <c r="AW68" i="6"/>
  <c r="FK68" i="1" s="1"/>
  <c r="AX67" i="6"/>
  <c r="FL67" i="1" s="1"/>
  <c r="AW67" i="6"/>
  <c r="FK67" i="1" s="1"/>
  <c r="AX66" i="6"/>
  <c r="FL66" i="1" s="1"/>
  <c r="AW66" i="6"/>
  <c r="FK66" i="1" s="1"/>
  <c r="AX65" i="6"/>
  <c r="FL65" i="1" s="1"/>
  <c r="AW65" i="6"/>
  <c r="FK65" i="1" s="1"/>
  <c r="AX64" i="6"/>
  <c r="FL64" i="1" s="1"/>
  <c r="AW64" i="6"/>
  <c r="FK64" i="1" s="1"/>
  <c r="AX63" i="6"/>
  <c r="FL63" i="1" s="1"/>
  <c r="AW63" i="6"/>
  <c r="FK63" i="1" s="1"/>
  <c r="AX62" i="6"/>
  <c r="FL62" i="1" s="1"/>
  <c r="AW62" i="6"/>
  <c r="FK62" i="1" s="1"/>
  <c r="AX61" i="6"/>
  <c r="FL61" i="1" s="1"/>
  <c r="AW61" i="6"/>
  <c r="FK61" i="1" s="1"/>
  <c r="AX60" i="6"/>
  <c r="FL60" i="1" s="1"/>
  <c r="AW60" i="6"/>
  <c r="FK60" i="1" s="1"/>
  <c r="AX59" i="6"/>
  <c r="FL59" i="1" s="1"/>
  <c r="AW59" i="6"/>
  <c r="FK59" i="1" s="1"/>
  <c r="AX58" i="6"/>
  <c r="FL58" i="1" s="1"/>
  <c r="AW58" i="6"/>
  <c r="FK58" i="1" s="1"/>
  <c r="AX57" i="6"/>
  <c r="FL57" i="1" s="1"/>
  <c r="AW57" i="6"/>
  <c r="FK57" i="1" s="1"/>
  <c r="AX56" i="6"/>
  <c r="FL56" i="1" s="1"/>
  <c r="AW56" i="6"/>
  <c r="FK56" i="1" s="1"/>
  <c r="AX55" i="6"/>
  <c r="FL55" i="1" s="1"/>
  <c r="AW55" i="6"/>
  <c r="FK55" i="1" s="1"/>
  <c r="AX54" i="6"/>
  <c r="FL54" i="1" s="1"/>
  <c r="AW54" i="6"/>
  <c r="FK54" i="1" s="1"/>
  <c r="AX53" i="6"/>
  <c r="FL53" i="1" s="1"/>
  <c r="AW53" i="6"/>
  <c r="FK53" i="1" s="1"/>
  <c r="AX52" i="6"/>
  <c r="FL52" i="1" s="1"/>
  <c r="AW52" i="6"/>
  <c r="FK52" i="1" s="1"/>
  <c r="AX51" i="6"/>
  <c r="FL51" i="1" s="1"/>
  <c r="AW51" i="6"/>
  <c r="FK51" i="1" s="1"/>
  <c r="AX50" i="6"/>
  <c r="FL50" i="1" s="1"/>
  <c r="AW50" i="6"/>
  <c r="FK50" i="1" s="1"/>
  <c r="AX49" i="6"/>
  <c r="FL49" i="1" s="1"/>
  <c r="AW49" i="6"/>
  <c r="FK49" i="1" s="1"/>
  <c r="AX48" i="6"/>
  <c r="FL48" i="1" s="1"/>
  <c r="AW48" i="6"/>
  <c r="FK48" i="1" s="1"/>
  <c r="AX47" i="6"/>
  <c r="FL47" i="1" s="1"/>
  <c r="AW47" i="6"/>
  <c r="FK47" i="1" s="1"/>
  <c r="AX46" i="6"/>
  <c r="FL46" i="1" s="1"/>
  <c r="AW46" i="6"/>
  <c r="FK46" i="1" s="1"/>
  <c r="AX45" i="6"/>
  <c r="FL45" i="1" s="1"/>
  <c r="AW45" i="6"/>
  <c r="FK45" i="1" s="1"/>
  <c r="AX44" i="6"/>
  <c r="FL44" i="1" s="1"/>
  <c r="AW44" i="6"/>
  <c r="FK44" i="1" s="1"/>
  <c r="AX43" i="6"/>
  <c r="FL43" i="1" s="1"/>
  <c r="AW43" i="6"/>
  <c r="FK43" i="1" s="1"/>
  <c r="AX42" i="6"/>
  <c r="FL42" i="1" s="1"/>
  <c r="AW42" i="6"/>
  <c r="FK42" i="1" s="1"/>
  <c r="AX41" i="6"/>
  <c r="FL41" i="1" s="1"/>
  <c r="AW41" i="6"/>
  <c r="FK41" i="1" s="1"/>
  <c r="AX40" i="6"/>
  <c r="FL40" i="1" s="1"/>
  <c r="AW40" i="6"/>
  <c r="FK40" i="1" s="1"/>
  <c r="AX39" i="6"/>
  <c r="FL39" i="1" s="1"/>
  <c r="AW39" i="6"/>
  <c r="FK39" i="1" s="1"/>
  <c r="AX38" i="6"/>
  <c r="FL38" i="1" s="1"/>
  <c r="AW38" i="6"/>
  <c r="FK38" i="1" s="1"/>
  <c r="AX37" i="6"/>
  <c r="FL37" i="1" s="1"/>
  <c r="AW37" i="6"/>
  <c r="FK37" i="1" s="1"/>
  <c r="AX36" i="6"/>
  <c r="FL36" i="1" s="1"/>
  <c r="AW36" i="6"/>
  <c r="FK36" i="1" s="1"/>
  <c r="AX35" i="6"/>
  <c r="FL35" i="1" s="1"/>
  <c r="AW35" i="6"/>
  <c r="FK35" i="1" s="1"/>
  <c r="AX34" i="6"/>
  <c r="FL34" i="1" s="1"/>
  <c r="AW34" i="6"/>
  <c r="FK34" i="1" s="1"/>
  <c r="AX33" i="6"/>
  <c r="FL33" i="1" s="1"/>
  <c r="AW33" i="6"/>
  <c r="FK33" i="1" s="1"/>
  <c r="AX32" i="6"/>
  <c r="FL32" i="1" s="1"/>
  <c r="AW32" i="6"/>
  <c r="FK32" i="1" s="1"/>
  <c r="AX31" i="6"/>
  <c r="FL31" i="1" s="1"/>
  <c r="AW31" i="6"/>
  <c r="FK31" i="1" s="1"/>
  <c r="AX30" i="6"/>
  <c r="FL30" i="1" s="1"/>
  <c r="AW30" i="6"/>
  <c r="FK30" i="1" s="1"/>
  <c r="AX29" i="6"/>
  <c r="FL29" i="1" s="1"/>
  <c r="AW29" i="6"/>
  <c r="FK29" i="1" s="1"/>
  <c r="AX28" i="6"/>
  <c r="FL28" i="1" s="1"/>
  <c r="AW28" i="6"/>
  <c r="FK28" i="1" s="1"/>
  <c r="AX27" i="6"/>
  <c r="FL27" i="1" s="1"/>
  <c r="AW27" i="6"/>
  <c r="FK27" i="1" s="1"/>
  <c r="AX26" i="6"/>
  <c r="FL26" i="1" s="1"/>
  <c r="AW26" i="6"/>
  <c r="FK26" i="1" s="1"/>
  <c r="AX25" i="6"/>
  <c r="FL25" i="1" s="1"/>
  <c r="AW25" i="6"/>
  <c r="FK25" i="1" s="1"/>
  <c r="AX24" i="6"/>
  <c r="FL24" i="1" s="1"/>
  <c r="AW24" i="6"/>
  <c r="FK24" i="1" s="1"/>
  <c r="AX23" i="6"/>
  <c r="FL23" i="1" s="1"/>
  <c r="AW23" i="6"/>
  <c r="FK23" i="1" s="1"/>
  <c r="AX22" i="6"/>
  <c r="FL22" i="1" s="1"/>
  <c r="AW22" i="6"/>
  <c r="FK22" i="1" s="1"/>
  <c r="AX21" i="6"/>
  <c r="FL21" i="1" s="1"/>
  <c r="AW21" i="6"/>
  <c r="FK21" i="1" s="1"/>
  <c r="AX20" i="6"/>
  <c r="FL20" i="1" s="1"/>
  <c r="AW20" i="6"/>
  <c r="FK20" i="1" s="1"/>
  <c r="AX19" i="6"/>
  <c r="FL19" i="1" s="1"/>
  <c r="AW19" i="6"/>
  <c r="FK19" i="1" s="1"/>
  <c r="AX18" i="6"/>
  <c r="FL18" i="1" s="1"/>
  <c r="AW18" i="6"/>
  <c r="FK18" i="1" s="1"/>
  <c r="AX17" i="6"/>
  <c r="FL17" i="1" s="1"/>
  <c r="AW17" i="6"/>
  <c r="FK17" i="1" s="1"/>
  <c r="AX16" i="6"/>
  <c r="FL16" i="1" s="1"/>
  <c r="AW16" i="6"/>
  <c r="FK16" i="1" s="1"/>
  <c r="AX15" i="6"/>
  <c r="FL15" i="1" s="1"/>
  <c r="AW15" i="6"/>
  <c r="FK15" i="1" s="1"/>
  <c r="AX14" i="6"/>
  <c r="FL14" i="1" s="1"/>
  <c r="AW14" i="6"/>
  <c r="FK14" i="1" s="1"/>
  <c r="AX13" i="6"/>
  <c r="FL13" i="1" s="1"/>
  <c r="AW13" i="6"/>
  <c r="FK13" i="1" s="1"/>
  <c r="AX12" i="6"/>
  <c r="FL12" i="1" s="1"/>
  <c r="AW12" i="6"/>
  <c r="FK12" i="1" s="1"/>
  <c r="AX11" i="6"/>
  <c r="FL11" i="1" s="1"/>
  <c r="AW11" i="6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AR106" i="6"/>
  <c r="FJ106" i="1" s="1"/>
  <c r="AQ106" i="6"/>
  <c r="FI106" i="1" s="1"/>
  <c r="AR105" i="6"/>
  <c r="FJ105" i="1" s="1"/>
  <c r="AQ105" i="6"/>
  <c r="FI105" i="1" s="1"/>
  <c r="AR104" i="6"/>
  <c r="FJ104" i="1" s="1"/>
  <c r="AQ104" i="6"/>
  <c r="FI104" i="1" s="1"/>
  <c r="AR103" i="6"/>
  <c r="FJ103" i="1" s="1"/>
  <c r="AQ103" i="6"/>
  <c r="FI103" i="1" s="1"/>
  <c r="AR102" i="6"/>
  <c r="FJ102" i="1" s="1"/>
  <c r="AQ102" i="6"/>
  <c r="FI102" i="1" s="1"/>
  <c r="AR101" i="6"/>
  <c r="FJ101" i="1" s="1"/>
  <c r="AQ101" i="6"/>
  <c r="FI101" i="1" s="1"/>
  <c r="AR100" i="6"/>
  <c r="FJ100" i="1" s="1"/>
  <c r="AQ100" i="6"/>
  <c r="FI100" i="1" s="1"/>
  <c r="AR99" i="6"/>
  <c r="FJ99" i="1" s="1"/>
  <c r="AQ99" i="6"/>
  <c r="FI99" i="1" s="1"/>
  <c r="AR98" i="6"/>
  <c r="FJ98" i="1" s="1"/>
  <c r="AQ98" i="6"/>
  <c r="FI98" i="1" s="1"/>
  <c r="AR97" i="6"/>
  <c r="FJ97" i="1" s="1"/>
  <c r="AQ97" i="6"/>
  <c r="FI97" i="1" s="1"/>
  <c r="AR96" i="6"/>
  <c r="FJ96" i="1" s="1"/>
  <c r="AQ96" i="6"/>
  <c r="FI96" i="1" s="1"/>
  <c r="AR95" i="6"/>
  <c r="FJ95" i="1" s="1"/>
  <c r="AQ95" i="6"/>
  <c r="FI95" i="1" s="1"/>
  <c r="AR94" i="6"/>
  <c r="FJ94" i="1" s="1"/>
  <c r="AQ94" i="6"/>
  <c r="FI94" i="1" s="1"/>
  <c r="AR93" i="6"/>
  <c r="FJ93" i="1" s="1"/>
  <c r="AQ93" i="6"/>
  <c r="FI93" i="1" s="1"/>
  <c r="AR92" i="6"/>
  <c r="FJ92" i="1" s="1"/>
  <c r="AQ92" i="6"/>
  <c r="FI92" i="1" s="1"/>
  <c r="AR91" i="6"/>
  <c r="FJ91" i="1" s="1"/>
  <c r="AQ91" i="6"/>
  <c r="FI91" i="1" s="1"/>
  <c r="AR90" i="6"/>
  <c r="FJ90" i="1" s="1"/>
  <c r="AQ90" i="6"/>
  <c r="FI90" i="1" s="1"/>
  <c r="AR89" i="6"/>
  <c r="FJ89" i="1" s="1"/>
  <c r="AQ89" i="6"/>
  <c r="FI89" i="1" s="1"/>
  <c r="AR88" i="6"/>
  <c r="FJ88" i="1" s="1"/>
  <c r="AQ88" i="6"/>
  <c r="FI88" i="1" s="1"/>
  <c r="AR87" i="6"/>
  <c r="FJ87" i="1" s="1"/>
  <c r="AQ87" i="6"/>
  <c r="FI87" i="1" s="1"/>
  <c r="AR86" i="6"/>
  <c r="FJ86" i="1" s="1"/>
  <c r="AQ86" i="6"/>
  <c r="FI86" i="1" s="1"/>
  <c r="AR85" i="6"/>
  <c r="FJ85" i="1" s="1"/>
  <c r="AQ85" i="6"/>
  <c r="FI85" i="1" s="1"/>
  <c r="AR84" i="6"/>
  <c r="FJ84" i="1" s="1"/>
  <c r="AQ84" i="6"/>
  <c r="FI84" i="1" s="1"/>
  <c r="AR83" i="6"/>
  <c r="FJ83" i="1" s="1"/>
  <c r="AQ83" i="6"/>
  <c r="FI83" i="1" s="1"/>
  <c r="AR82" i="6"/>
  <c r="FJ82" i="1" s="1"/>
  <c r="AQ82" i="6"/>
  <c r="FI82" i="1" s="1"/>
  <c r="AR81" i="6"/>
  <c r="FJ81" i="1" s="1"/>
  <c r="AQ81" i="6"/>
  <c r="FI81" i="1" s="1"/>
  <c r="AR80" i="6"/>
  <c r="FJ80" i="1" s="1"/>
  <c r="AQ80" i="6"/>
  <c r="FI80" i="1" s="1"/>
  <c r="AR79" i="6"/>
  <c r="FJ79" i="1" s="1"/>
  <c r="AQ79" i="6"/>
  <c r="FI79" i="1" s="1"/>
  <c r="AR78" i="6"/>
  <c r="FJ78" i="1" s="1"/>
  <c r="AQ78" i="6"/>
  <c r="FI78" i="1" s="1"/>
  <c r="AR77" i="6"/>
  <c r="FJ77" i="1" s="1"/>
  <c r="AQ77" i="6"/>
  <c r="FI77" i="1" s="1"/>
  <c r="AR76" i="6"/>
  <c r="FJ76" i="1" s="1"/>
  <c r="AQ76" i="6"/>
  <c r="FI76" i="1" s="1"/>
  <c r="AR75" i="6"/>
  <c r="FJ75" i="1" s="1"/>
  <c r="AQ75" i="6"/>
  <c r="FI75" i="1" s="1"/>
  <c r="AR74" i="6"/>
  <c r="FJ74" i="1" s="1"/>
  <c r="AQ74" i="6"/>
  <c r="FI74" i="1" s="1"/>
  <c r="AR73" i="6"/>
  <c r="FJ73" i="1" s="1"/>
  <c r="AQ73" i="6"/>
  <c r="FI73" i="1" s="1"/>
  <c r="AR72" i="6"/>
  <c r="FJ72" i="1" s="1"/>
  <c r="AQ72" i="6"/>
  <c r="FI72" i="1" s="1"/>
  <c r="AR71" i="6"/>
  <c r="FJ71" i="1" s="1"/>
  <c r="AQ71" i="6"/>
  <c r="FI71" i="1" s="1"/>
  <c r="AR70" i="6"/>
  <c r="FJ70" i="1" s="1"/>
  <c r="AQ70" i="6"/>
  <c r="FI70" i="1" s="1"/>
  <c r="AR69" i="6"/>
  <c r="FJ69" i="1" s="1"/>
  <c r="AQ69" i="6"/>
  <c r="FI69" i="1" s="1"/>
  <c r="AR68" i="6"/>
  <c r="FJ68" i="1" s="1"/>
  <c r="AQ68" i="6"/>
  <c r="FI68" i="1" s="1"/>
  <c r="AR67" i="6"/>
  <c r="FJ67" i="1" s="1"/>
  <c r="AQ67" i="6"/>
  <c r="FI67" i="1" s="1"/>
  <c r="AR66" i="6"/>
  <c r="FJ66" i="1" s="1"/>
  <c r="AQ66" i="6"/>
  <c r="FI66" i="1" s="1"/>
  <c r="AR65" i="6"/>
  <c r="FJ65" i="1" s="1"/>
  <c r="AQ65" i="6"/>
  <c r="FI65" i="1" s="1"/>
  <c r="AR64" i="6"/>
  <c r="FJ64" i="1" s="1"/>
  <c r="AQ64" i="6"/>
  <c r="FI64" i="1" s="1"/>
  <c r="AR63" i="6"/>
  <c r="FJ63" i="1" s="1"/>
  <c r="AQ63" i="6"/>
  <c r="FI63" i="1" s="1"/>
  <c r="AR62" i="6"/>
  <c r="FJ62" i="1" s="1"/>
  <c r="AQ62" i="6"/>
  <c r="FI62" i="1" s="1"/>
  <c r="AR61" i="6"/>
  <c r="FJ61" i="1" s="1"/>
  <c r="AQ61" i="6"/>
  <c r="FI61" i="1" s="1"/>
  <c r="AR60" i="6"/>
  <c r="FJ60" i="1" s="1"/>
  <c r="AQ60" i="6"/>
  <c r="FI60" i="1" s="1"/>
  <c r="AR59" i="6"/>
  <c r="FJ59" i="1" s="1"/>
  <c r="AQ59" i="6"/>
  <c r="FI59" i="1" s="1"/>
  <c r="AR58" i="6"/>
  <c r="FJ58" i="1" s="1"/>
  <c r="AQ58" i="6"/>
  <c r="FI58" i="1" s="1"/>
  <c r="AR57" i="6"/>
  <c r="FJ57" i="1" s="1"/>
  <c r="AQ57" i="6"/>
  <c r="FI57" i="1" s="1"/>
  <c r="AR56" i="6"/>
  <c r="FJ56" i="1" s="1"/>
  <c r="AQ56" i="6"/>
  <c r="FI56" i="1" s="1"/>
  <c r="AR55" i="6"/>
  <c r="FJ55" i="1" s="1"/>
  <c r="AQ55" i="6"/>
  <c r="FI55" i="1" s="1"/>
  <c r="AR54" i="6"/>
  <c r="FJ54" i="1" s="1"/>
  <c r="AQ54" i="6"/>
  <c r="FI54" i="1" s="1"/>
  <c r="AR53" i="6"/>
  <c r="FJ53" i="1" s="1"/>
  <c r="AQ53" i="6"/>
  <c r="FI53" i="1" s="1"/>
  <c r="AR52" i="6"/>
  <c r="FJ52" i="1" s="1"/>
  <c r="AQ52" i="6"/>
  <c r="FI52" i="1" s="1"/>
  <c r="AR51" i="6"/>
  <c r="FJ51" i="1" s="1"/>
  <c r="AQ51" i="6"/>
  <c r="FI51" i="1" s="1"/>
  <c r="AR50" i="6"/>
  <c r="FJ50" i="1" s="1"/>
  <c r="AQ50" i="6"/>
  <c r="FI50" i="1" s="1"/>
  <c r="AR49" i="6"/>
  <c r="FJ49" i="1" s="1"/>
  <c r="AQ49" i="6"/>
  <c r="FI49" i="1" s="1"/>
  <c r="AR48" i="6"/>
  <c r="FJ48" i="1" s="1"/>
  <c r="AQ48" i="6"/>
  <c r="FI48" i="1" s="1"/>
  <c r="AR47" i="6"/>
  <c r="FJ47" i="1" s="1"/>
  <c r="AQ47" i="6"/>
  <c r="FI47" i="1" s="1"/>
  <c r="AR46" i="6"/>
  <c r="FJ46" i="1" s="1"/>
  <c r="AQ46" i="6"/>
  <c r="FI46" i="1" s="1"/>
  <c r="AR45" i="6"/>
  <c r="FJ45" i="1" s="1"/>
  <c r="AQ45" i="6"/>
  <c r="FI45" i="1" s="1"/>
  <c r="AR44" i="6"/>
  <c r="FJ44" i="1" s="1"/>
  <c r="AQ44" i="6"/>
  <c r="FI44" i="1" s="1"/>
  <c r="AR43" i="6"/>
  <c r="FJ43" i="1" s="1"/>
  <c r="AQ43" i="6"/>
  <c r="FI43" i="1" s="1"/>
  <c r="AR42" i="6"/>
  <c r="FJ42" i="1" s="1"/>
  <c r="AQ42" i="6"/>
  <c r="FI42" i="1" s="1"/>
  <c r="AR41" i="6"/>
  <c r="FJ41" i="1" s="1"/>
  <c r="AQ41" i="6"/>
  <c r="FI41" i="1" s="1"/>
  <c r="AR40" i="6"/>
  <c r="FJ40" i="1" s="1"/>
  <c r="AQ40" i="6"/>
  <c r="FI40" i="1" s="1"/>
  <c r="AR39" i="6"/>
  <c r="FJ39" i="1" s="1"/>
  <c r="AQ39" i="6"/>
  <c r="FI39" i="1" s="1"/>
  <c r="AR38" i="6"/>
  <c r="FJ38" i="1" s="1"/>
  <c r="AQ38" i="6"/>
  <c r="FI38" i="1" s="1"/>
  <c r="AR37" i="6"/>
  <c r="FJ37" i="1" s="1"/>
  <c r="AQ37" i="6"/>
  <c r="FI37" i="1" s="1"/>
  <c r="AR36" i="6"/>
  <c r="FJ36" i="1" s="1"/>
  <c r="AQ36" i="6"/>
  <c r="FI36" i="1" s="1"/>
  <c r="AR35" i="6"/>
  <c r="FJ35" i="1" s="1"/>
  <c r="AQ35" i="6"/>
  <c r="FI35" i="1" s="1"/>
  <c r="AR34" i="6"/>
  <c r="FJ34" i="1" s="1"/>
  <c r="AQ34" i="6"/>
  <c r="FI34" i="1" s="1"/>
  <c r="AR33" i="6"/>
  <c r="FJ33" i="1" s="1"/>
  <c r="AQ33" i="6"/>
  <c r="FI33" i="1" s="1"/>
  <c r="AR32" i="6"/>
  <c r="FJ32" i="1" s="1"/>
  <c r="AQ32" i="6"/>
  <c r="FI32" i="1" s="1"/>
  <c r="AR31" i="6"/>
  <c r="FJ31" i="1" s="1"/>
  <c r="AQ31" i="6"/>
  <c r="FI31" i="1" s="1"/>
  <c r="AR30" i="6"/>
  <c r="FJ30" i="1" s="1"/>
  <c r="AQ30" i="6"/>
  <c r="FI30" i="1" s="1"/>
  <c r="AR29" i="6"/>
  <c r="FJ29" i="1" s="1"/>
  <c r="AQ29" i="6"/>
  <c r="FI29" i="1" s="1"/>
  <c r="AR28" i="6"/>
  <c r="FJ28" i="1" s="1"/>
  <c r="AQ28" i="6"/>
  <c r="FI28" i="1" s="1"/>
  <c r="AR27" i="6"/>
  <c r="FJ27" i="1" s="1"/>
  <c r="AQ27" i="6"/>
  <c r="FI27" i="1" s="1"/>
  <c r="AR26" i="6"/>
  <c r="FJ26" i="1" s="1"/>
  <c r="AQ26" i="6"/>
  <c r="FI26" i="1" s="1"/>
  <c r="AR25" i="6"/>
  <c r="FJ25" i="1" s="1"/>
  <c r="AQ25" i="6"/>
  <c r="FI25" i="1" s="1"/>
  <c r="AR24" i="6"/>
  <c r="FJ24" i="1" s="1"/>
  <c r="AQ24" i="6"/>
  <c r="FI24" i="1" s="1"/>
  <c r="AR23" i="6"/>
  <c r="FJ23" i="1" s="1"/>
  <c r="AQ23" i="6"/>
  <c r="FI23" i="1" s="1"/>
  <c r="AR22" i="6"/>
  <c r="FJ22" i="1" s="1"/>
  <c r="AQ22" i="6"/>
  <c r="FI22" i="1" s="1"/>
  <c r="AR21" i="6"/>
  <c r="FJ21" i="1" s="1"/>
  <c r="AQ21" i="6"/>
  <c r="FI21" i="1" s="1"/>
  <c r="AR20" i="6"/>
  <c r="FJ20" i="1" s="1"/>
  <c r="AQ20" i="6"/>
  <c r="FI20" i="1" s="1"/>
  <c r="AR19" i="6"/>
  <c r="FJ19" i="1" s="1"/>
  <c r="AQ19" i="6"/>
  <c r="FI19" i="1" s="1"/>
  <c r="AR18" i="6"/>
  <c r="FJ18" i="1" s="1"/>
  <c r="AQ18" i="6"/>
  <c r="FI18" i="1" s="1"/>
  <c r="AR17" i="6"/>
  <c r="FJ17" i="1" s="1"/>
  <c r="AQ17" i="6"/>
  <c r="FI17" i="1" s="1"/>
  <c r="AR16" i="6"/>
  <c r="FJ16" i="1" s="1"/>
  <c r="AQ16" i="6"/>
  <c r="FI16" i="1" s="1"/>
  <c r="AR15" i="6"/>
  <c r="FJ15" i="1" s="1"/>
  <c r="AQ15" i="6"/>
  <c r="FI15" i="1" s="1"/>
  <c r="AR14" i="6"/>
  <c r="FJ14" i="1" s="1"/>
  <c r="AQ14" i="6"/>
  <c r="FI14" i="1" s="1"/>
  <c r="AR13" i="6"/>
  <c r="FJ13" i="1" s="1"/>
  <c r="AQ13" i="6"/>
  <c r="FI13" i="1" s="1"/>
  <c r="AR12" i="6"/>
  <c r="FJ12" i="1" s="1"/>
  <c r="AQ12" i="6"/>
  <c r="FI12" i="1" s="1"/>
  <c r="AR11" i="6"/>
  <c r="FJ11" i="1" s="1"/>
  <c r="AQ11" i="6"/>
  <c r="FI11" i="1" s="1"/>
  <c r="AK12" i="6"/>
  <c r="FG12" i="1" s="1"/>
  <c r="AK13" i="6"/>
  <c r="FG13" i="1" s="1"/>
  <c r="AK14" i="6"/>
  <c r="FG14" i="1" s="1"/>
  <c r="AK15" i="6"/>
  <c r="FG15" i="1" s="1"/>
  <c r="AK16" i="6"/>
  <c r="FG16" i="1" s="1"/>
  <c r="AK17" i="6"/>
  <c r="FG17" i="1" s="1"/>
  <c r="AK18" i="6"/>
  <c r="FG18" i="1" s="1"/>
  <c r="AK19" i="6"/>
  <c r="FG19" i="1" s="1"/>
  <c r="AK20" i="6"/>
  <c r="FG20" i="1" s="1"/>
  <c r="AK21" i="6"/>
  <c r="FG21" i="1" s="1"/>
  <c r="AK22" i="6"/>
  <c r="FG22" i="1" s="1"/>
  <c r="AK23" i="6"/>
  <c r="FG23" i="1" s="1"/>
  <c r="AK24" i="6"/>
  <c r="FG24" i="1" s="1"/>
  <c r="AK25" i="6"/>
  <c r="FG25" i="1" s="1"/>
  <c r="AK26" i="6"/>
  <c r="FG26" i="1" s="1"/>
  <c r="AK27" i="6"/>
  <c r="FG27" i="1" s="1"/>
  <c r="AK28" i="6"/>
  <c r="FG28" i="1" s="1"/>
  <c r="AK29" i="6"/>
  <c r="FG29" i="1" s="1"/>
  <c r="AK30" i="6"/>
  <c r="FG30" i="1" s="1"/>
  <c r="AK31" i="6"/>
  <c r="FG31" i="1" s="1"/>
  <c r="AK32" i="6"/>
  <c r="FG32" i="1" s="1"/>
  <c r="AK33" i="6"/>
  <c r="FG33" i="1" s="1"/>
  <c r="AK34" i="6"/>
  <c r="FG34" i="1" s="1"/>
  <c r="AK35" i="6"/>
  <c r="FG35" i="1" s="1"/>
  <c r="AK36" i="6"/>
  <c r="FG36" i="1" s="1"/>
  <c r="AK37" i="6"/>
  <c r="FG37" i="1" s="1"/>
  <c r="AK38" i="6"/>
  <c r="FG38" i="1" s="1"/>
  <c r="AK39" i="6"/>
  <c r="FG39" i="1" s="1"/>
  <c r="AK40" i="6"/>
  <c r="FG40" i="1" s="1"/>
  <c r="AK41" i="6"/>
  <c r="FG41" i="1" s="1"/>
  <c r="AK42" i="6"/>
  <c r="FG42" i="1" s="1"/>
  <c r="AK43" i="6"/>
  <c r="FG43" i="1" s="1"/>
  <c r="AK44" i="6"/>
  <c r="FG44" i="1" s="1"/>
  <c r="AK45" i="6"/>
  <c r="FG45" i="1" s="1"/>
  <c r="AK46" i="6"/>
  <c r="FG46" i="1" s="1"/>
  <c r="AK47" i="6"/>
  <c r="FG47" i="1" s="1"/>
  <c r="AK48" i="6"/>
  <c r="FG48" i="1" s="1"/>
  <c r="AK49" i="6"/>
  <c r="FG49" i="1" s="1"/>
  <c r="AK50" i="6"/>
  <c r="FG50" i="1" s="1"/>
  <c r="AK51" i="6"/>
  <c r="FG51" i="1" s="1"/>
  <c r="AK52" i="6"/>
  <c r="FG52" i="1" s="1"/>
  <c r="AK53" i="6"/>
  <c r="FG53" i="1" s="1"/>
  <c r="AK54" i="6"/>
  <c r="FG54" i="1" s="1"/>
  <c r="AK55" i="6"/>
  <c r="FG55" i="1" s="1"/>
  <c r="AK56" i="6"/>
  <c r="FG56" i="1" s="1"/>
  <c r="AK57" i="6"/>
  <c r="FG57" i="1" s="1"/>
  <c r="AK58" i="6"/>
  <c r="FG58" i="1" s="1"/>
  <c r="AK59" i="6"/>
  <c r="FG59" i="1" s="1"/>
  <c r="AK60" i="6"/>
  <c r="FG60" i="1" s="1"/>
  <c r="AK61" i="6"/>
  <c r="FG61" i="1" s="1"/>
  <c r="AK62" i="6"/>
  <c r="FG62" i="1" s="1"/>
  <c r="AK63" i="6"/>
  <c r="FG63" i="1" s="1"/>
  <c r="AK64" i="6"/>
  <c r="FG64" i="1" s="1"/>
  <c r="AK65" i="6"/>
  <c r="FG65" i="1" s="1"/>
  <c r="AK66" i="6"/>
  <c r="FG66" i="1" s="1"/>
  <c r="AK67" i="6"/>
  <c r="FG67" i="1" s="1"/>
  <c r="AK68" i="6"/>
  <c r="FG68" i="1" s="1"/>
  <c r="AK69" i="6"/>
  <c r="FG69" i="1" s="1"/>
  <c r="AK70" i="6"/>
  <c r="FG70" i="1" s="1"/>
  <c r="AK71" i="6"/>
  <c r="FG71" i="1" s="1"/>
  <c r="AK72" i="6"/>
  <c r="FG72" i="1" s="1"/>
  <c r="AK73" i="6"/>
  <c r="FG73" i="1" s="1"/>
  <c r="AK74" i="6"/>
  <c r="FG74" i="1" s="1"/>
  <c r="AK75" i="6"/>
  <c r="FG75" i="1" s="1"/>
  <c r="AK76" i="6"/>
  <c r="FG76" i="1" s="1"/>
  <c r="AK77" i="6"/>
  <c r="FG77" i="1" s="1"/>
  <c r="AK78" i="6"/>
  <c r="FG78" i="1" s="1"/>
  <c r="AK79" i="6"/>
  <c r="FG79" i="1" s="1"/>
  <c r="AK80" i="6"/>
  <c r="FG80" i="1" s="1"/>
  <c r="AK81" i="6"/>
  <c r="FG81" i="1" s="1"/>
  <c r="AK82" i="6"/>
  <c r="FG82" i="1" s="1"/>
  <c r="AK83" i="6"/>
  <c r="FG83" i="1" s="1"/>
  <c r="AK84" i="6"/>
  <c r="FG84" i="1" s="1"/>
  <c r="AK85" i="6"/>
  <c r="FG85" i="1" s="1"/>
  <c r="AK86" i="6"/>
  <c r="FG86" i="1" s="1"/>
  <c r="AK87" i="6"/>
  <c r="FG87" i="1" s="1"/>
  <c r="AK88" i="6"/>
  <c r="FG88" i="1" s="1"/>
  <c r="AK89" i="6"/>
  <c r="FG89" i="1" s="1"/>
  <c r="AK90" i="6"/>
  <c r="FG90" i="1" s="1"/>
  <c r="AK91" i="6"/>
  <c r="FG91" i="1" s="1"/>
  <c r="AK92" i="6"/>
  <c r="FG92" i="1" s="1"/>
  <c r="AK93" i="6"/>
  <c r="FG93" i="1" s="1"/>
  <c r="AK94" i="6"/>
  <c r="FG94" i="1" s="1"/>
  <c r="AK95" i="6"/>
  <c r="FG95" i="1" s="1"/>
  <c r="AK96" i="6"/>
  <c r="FG96" i="1" s="1"/>
  <c r="AK97" i="6"/>
  <c r="FG97" i="1" s="1"/>
  <c r="AK98" i="6"/>
  <c r="FG98" i="1" s="1"/>
  <c r="AK99" i="6"/>
  <c r="FG99" i="1" s="1"/>
  <c r="AK100" i="6"/>
  <c r="FG100" i="1" s="1"/>
  <c r="AK101" i="6"/>
  <c r="FG101" i="1" s="1"/>
  <c r="AK102" i="6"/>
  <c r="FG102" i="1" s="1"/>
  <c r="AK103" i="6"/>
  <c r="FG103" i="1" s="1"/>
  <c r="AK104" i="6"/>
  <c r="FG104" i="1" s="1"/>
  <c r="AK105" i="6"/>
  <c r="FG105" i="1" s="1"/>
  <c r="AK106" i="6"/>
  <c r="FG106" i="1" s="1"/>
  <c r="AK11" i="6"/>
  <c r="FG11" i="1" s="1"/>
  <c r="AL12" i="6"/>
  <c r="FH12" i="1" s="1"/>
  <c r="AL13" i="6"/>
  <c r="AL14" i="6"/>
  <c r="FH14" i="1" s="1"/>
  <c r="AL15" i="6"/>
  <c r="FH15" i="1" s="1"/>
  <c r="AL16" i="6"/>
  <c r="FH16" i="1" s="1"/>
  <c r="AL17" i="6"/>
  <c r="FH17" i="1" s="1"/>
  <c r="AL18" i="6"/>
  <c r="FH18" i="1" s="1"/>
  <c r="AL19" i="6"/>
  <c r="FH19" i="1" s="1"/>
  <c r="AL20" i="6"/>
  <c r="FH20" i="1" s="1"/>
  <c r="AL21" i="6"/>
  <c r="AL22" i="6"/>
  <c r="FH22" i="1" s="1"/>
  <c r="AL23" i="6"/>
  <c r="FH23" i="1" s="1"/>
  <c r="AL24" i="6"/>
  <c r="FH24" i="1" s="1"/>
  <c r="AL25" i="6"/>
  <c r="FH25" i="1" s="1"/>
  <c r="AL26" i="6"/>
  <c r="FH26" i="1" s="1"/>
  <c r="AL27" i="6"/>
  <c r="FH27" i="1" s="1"/>
  <c r="AL28" i="6"/>
  <c r="FH28" i="1" s="1"/>
  <c r="AL29" i="6"/>
  <c r="FH29" i="1" s="1"/>
  <c r="AL30" i="6"/>
  <c r="FH30" i="1" s="1"/>
  <c r="AL31" i="6"/>
  <c r="FH31" i="1" s="1"/>
  <c r="AL32" i="6"/>
  <c r="FH32" i="1" s="1"/>
  <c r="AL33" i="6"/>
  <c r="FH33" i="1" s="1"/>
  <c r="AL34" i="6"/>
  <c r="FH34" i="1" s="1"/>
  <c r="AL35" i="6"/>
  <c r="FH35" i="1" s="1"/>
  <c r="AL36" i="6"/>
  <c r="FH36" i="1" s="1"/>
  <c r="AL37" i="6"/>
  <c r="FH37" i="1" s="1"/>
  <c r="AL38" i="6"/>
  <c r="FH38" i="1" s="1"/>
  <c r="AL39" i="6"/>
  <c r="FH39" i="1" s="1"/>
  <c r="AL40" i="6"/>
  <c r="FH40" i="1" s="1"/>
  <c r="AL41" i="6"/>
  <c r="FH41" i="1" s="1"/>
  <c r="AL42" i="6"/>
  <c r="FH42" i="1" s="1"/>
  <c r="AL43" i="6"/>
  <c r="FH43" i="1" s="1"/>
  <c r="AL44" i="6"/>
  <c r="FH44" i="1" s="1"/>
  <c r="AL45" i="6"/>
  <c r="FH45" i="1" s="1"/>
  <c r="AL46" i="6"/>
  <c r="FH46" i="1" s="1"/>
  <c r="AL47" i="6"/>
  <c r="FH47" i="1" s="1"/>
  <c r="AL48" i="6"/>
  <c r="FH48" i="1" s="1"/>
  <c r="AL49" i="6"/>
  <c r="FH49" i="1" s="1"/>
  <c r="AL50" i="6"/>
  <c r="FH50" i="1" s="1"/>
  <c r="AL51" i="6"/>
  <c r="FH51" i="1" s="1"/>
  <c r="AL52" i="6"/>
  <c r="FH52" i="1" s="1"/>
  <c r="AL53" i="6"/>
  <c r="FH53" i="1" s="1"/>
  <c r="AL54" i="6"/>
  <c r="FH54" i="1" s="1"/>
  <c r="AL55" i="6"/>
  <c r="FH55" i="1" s="1"/>
  <c r="AL56" i="6"/>
  <c r="FH56" i="1" s="1"/>
  <c r="AL57" i="6"/>
  <c r="FH57" i="1" s="1"/>
  <c r="AL58" i="6"/>
  <c r="FH58" i="1" s="1"/>
  <c r="AL59" i="6"/>
  <c r="FH59" i="1" s="1"/>
  <c r="AL60" i="6"/>
  <c r="FH60" i="1" s="1"/>
  <c r="AL61" i="6"/>
  <c r="FH61" i="1" s="1"/>
  <c r="AL62" i="6"/>
  <c r="FH62" i="1" s="1"/>
  <c r="AL63" i="6"/>
  <c r="FH63" i="1" s="1"/>
  <c r="AL64" i="6"/>
  <c r="FH64" i="1" s="1"/>
  <c r="AL65" i="6"/>
  <c r="FH65" i="1" s="1"/>
  <c r="AL66" i="6"/>
  <c r="FH66" i="1" s="1"/>
  <c r="AL67" i="6"/>
  <c r="FH67" i="1" s="1"/>
  <c r="AL68" i="6"/>
  <c r="FH68" i="1" s="1"/>
  <c r="AL69" i="6"/>
  <c r="FH69" i="1" s="1"/>
  <c r="AL70" i="6"/>
  <c r="FH70" i="1" s="1"/>
  <c r="AL71" i="6"/>
  <c r="FH71" i="1" s="1"/>
  <c r="AL72" i="6"/>
  <c r="FH72" i="1" s="1"/>
  <c r="AL73" i="6"/>
  <c r="FH73" i="1" s="1"/>
  <c r="AL74" i="6"/>
  <c r="FH74" i="1" s="1"/>
  <c r="AL75" i="6"/>
  <c r="FH75" i="1" s="1"/>
  <c r="AL76" i="6"/>
  <c r="FH76" i="1" s="1"/>
  <c r="AL77" i="6"/>
  <c r="FH77" i="1" s="1"/>
  <c r="AL78" i="6"/>
  <c r="FH78" i="1" s="1"/>
  <c r="AL79" i="6"/>
  <c r="FH79" i="1" s="1"/>
  <c r="AL80" i="6"/>
  <c r="FH80" i="1" s="1"/>
  <c r="AL81" i="6"/>
  <c r="FH81" i="1" s="1"/>
  <c r="AL82" i="6"/>
  <c r="FH82" i="1" s="1"/>
  <c r="AL83" i="6"/>
  <c r="FH83" i="1" s="1"/>
  <c r="AL84" i="6"/>
  <c r="FH84" i="1" s="1"/>
  <c r="AL85" i="6"/>
  <c r="FH85" i="1" s="1"/>
  <c r="AL86" i="6"/>
  <c r="FH86" i="1" s="1"/>
  <c r="AL87" i="6"/>
  <c r="FH87" i="1" s="1"/>
  <c r="AL88" i="6"/>
  <c r="FH88" i="1" s="1"/>
  <c r="AL89" i="6"/>
  <c r="FH89" i="1" s="1"/>
  <c r="AL90" i="6"/>
  <c r="FH90" i="1" s="1"/>
  <c r="AL91" i="6"/>
  <c r="FH91" i="1" s="1"/>
  <c r="AL92" i="6"/>
  <c r="FH92" i="1" s="1"/>
  <c r="AL93" i="6"/>
  <c r="FH93" i="1" s="1"/>
  <c r="AL94" i="6"/>
  <c r="FH94" i="1" s="1"/>
  <c r="AL95" i="6"/>
  <c r="FH95" i="1" s="1"/>
  <c r="AL96" i="6"/>
  <c r="FH96" i="1" s="1"/>
  <c r="AL97" i="6"/>
  <c r="FH97" i="1" s="1"/>
  <c r="AL98" i="6"/>
  <c r="FH98" i="1" s="1"/>
  <c r="AL99" i="6"/>
  <c r="FH99" i="1" s="1"/>
  <c r="AL100" i="6"/>
  <c r="FH100" i="1" s="1"/>
  <c r="AL101" i="6"/>
  <c r="FH101" i="1" s="1"/>
  <c r="AL102" i="6"/>
  <c r="FH102" i="1" s="1"/>
  <c r="AL103" i="6"/>
  <c r="FH103" i="1" s="1"/>
  <c r="AL104" i="6"/>
  <c r="FH104" i="1" s="1"/>
  <c r="AL105" i="6"/>
  <c r="FH105" i="1" s="1"/>
  <c r="AL106" i="6"/>
  <c r="FH106" i="1" s="1"/>
  <c r="AL11" i="6"/>
  <c r="FH11" i="1" s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OA13" i="2"/>
  <c r="OA14" i="2"/>
  <c r="OA15" i="2"/>
  <c r="OA16" i="2"/>
  <c r="OA17" i="2"/>
  <c r="OA18" i="2"/>
  <c r="OA19" i="2"/>
  <c r="OA20" i="2"/>
  <c r="OA21" i="2"/>
  <c r="OA22" i="2"/>
  <c r="OA23" i="2"/>
  <c r="OA24" i="2"/>
  <c r="OA25" i="2"/>
  <c r="OA26" i="2"/>
  <c r="OA27" i="2"/>
  <c r="OA28" i="2"/>
  <c r="OA29" i="2"/>
  <c r="OA30" i="2"/>
  <c r="OA31" i="2"/>
  <c r="OA32" i="2"/>
  <c r="OA33" i="2"/>
  <c r="OA34" i="2"/>
  <c r="OA35" i="2"/>
  <c r="OA36" i="2"/>
  <c r="OA37" i="2"/>
  <c r="OA38" i="2"/>
  <c r="OA39" i="2"/>
  <c r="OA40" i="2"/>
  <c r="OA41" i="2"/>
  <c r="OA42" i="2"/>
  <c r="OA43" i="2"/>
  <c r="OA44" i="2"/>
  <c r="OA45" i="2"/>
  <c r="OA46" i="2"/>
  <c r="OA47" i="2"/>
  <c r="OA48" i="2"/>
  <c r="OA49" i="2"/>
  <c r="OA50" i="2"/>
  <c r="OA51" i="2"/>
  <c r="OA52" i="2"/>
  <c r="OA53" i="2"/>
  <c r="OA54" i="2"/>
  <c r="OA55" i="2"/>
  <c r="OA56" i="2"/>
  <c r="OA57" i="2"/>
  <c r="OA58" i="2"/>
  <c r="OA59" i="2"/>
  <c r="OA60" i="2"/>
  <c r="OA61" i="2"/>
  <c r="OA62" i="2"/>
  <c r="OA63" i="2"/>
  <c r="OA64" i="2"/>
  <c r="OA65" i="2"/>
  <c r="OA66" i="2"/>
  <c r="OA67" i="2"/>
  <c r="OA68" i="2"/>
  <c r="OA69" i="2"/>
  <c r="OA70" i="2"/>
  <c r="OA71" i="2"/>
  <c r="OA72" i="2"/>
  <c r="OA73" i="2"/>
  <c r="OA74" i="2"/>
  <c r="OA75" i="2"/>
  <c r="OA76" i="2"/>
  <c r="OA77" i="2"/>
  <c r="OA78" i="2"/>
  <c r="OA79" i="2"/>
  <c r="OA80" i="2"/>
  <c r="OA81" i="2"/>
  <c r="OA82" i="2"/>
  <c r="OA83" i="2"/>
  <c r="OA84" i="2"/>
  <c r="OA85" i="2"/>
  <c r="OA86" i="2"/>
  <c r="OA87" i="2"/>
  <c r="OA88" i="2"/>
  <c r="OA89" i="2"/>
  <c r="OA90" i="2"/>
  <c r="OA91" i="2"/>
  <c r="OA92" i="2"/>
  <c r="OA93" i="2"/>
  <c r="OA94" i="2"/>
  <c r="OA95" i="2"/>
  <c r="OA96" i="2"/>
  <c r="OA97" i="2"/>
  <c r="OA98" i="2"/>
  <c r="OA99" i="2"/>
  <c r="OA100" i="2"/>
  <c r="OA101" i="2"/>
  <c r="OA102" i="2"/>
  <c r="OA103" i="2"/>
  <c r="OA104" i="2"/>
  <c r="OA105" i="2"/>
  <c r="OA106" i="2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U83" i="2"/>
  <c r="KV83" i="2"/>
  <c r="KU84" i="2"/>
  <c r="KV84" i="2"/>
  <c r="KU85" i="2"/>
  <c r="KV85" i="2"/>
  <c r="KU86" i="2"/>
  <c r="KV86" i="2"/>
  <c r="KU87" i="2"/>
  <c r="KV87" i="2"/>
  <c r="KU88" i="2"/>
  <c r="KV88" i="2"/>
  <c r="KU89" i="2"/>
  <c r="KV89" i="2"/>
  <c r="KU90" i="2"/>
  <c r="KV90" i="2"/>
  <c r="KU91" i="2"/>
  <c r="KV91" i="2"/>
  <c r="KU92" i="2"/>
  <c r="KV92" i="2"/>
  <c r="KU93" i="2"/>
  <c r="KV93" i="2"/>
  <c r="KU94" i="2"/>
  <c r="KV94" i="2"/>
  <c r="KU95" i="2"/>
  <c r="KV95" i="2"/>
  <c r="KU96" i="2"/>
  <c r="KV96" i="2"/>
  <c r="KU97" i="2"/>
  <c r="KV97" i="2"/>
  <c r="KU98" i="2"/>
  <c r="KV98" i="2"/>
  <c r="KU99" i="2"/>
  <c r="KV99" i="2"/>
  <c r="KU100" i="2"/>
  <c r="KV100" i="2"/>
  <c r="KU101" i="2"/>
  <c r="KV101" i="2"/>
  <c r="KU102" i="2"/>
  <c r="KV102" i="2"/>
  <c r="KU103" i="2"/>
  <c r="KV103" i="2"/>
  <c r="KU104" i="2"/>
  <c r="KV104" i="2"/>
  <c r="KU105" i="2"/>
  <c r="KV105" i="2"/>
  <c r="KU106" i="2"/>
  <c r="KV106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C83" i="2"/>
  <c r="ND83" i="2"/>
  <c r="NC84" i="2"/>
  <c r="ND84" i="2"/>
  <c r="NC85" i="2"/>
  <c r="ND85" i="2"/>
  <c r="NC86" i="2"/>
  <c r="ND86" i="2"/>
  <c r="NC87" i="2"/>
  <c r="ND87" i="2"/>
  <c r="NC88" i="2"/>
  <c r="ND88" i="2"/>
  <c r="NC89" i="2"/>
  <c r="ND89" i="2"/>
  <c r="NC90" i="2"/>
  <c r="ND90" i="2"/>
  <c r="NC91" i="2"/>
  <c r="ND91" i="2"/>
  <c r="NC92" i="2"/>
  <c r="ND92" i="2"/>
  <c r="NC93" i="2"/>
  <c r="ND93" i="2"/>
  <c r="NC94" i="2"/>
  <c r="ND94" i="2"/>
  <c r="NC95" i="2"/>
  <c r="ND95" i="2"/>
  <c r="NC96" i="2"/>
  <c r="ND96" i="2"/>
  <c r="NC97" i="2"/>
  <c r="ND97" i="2"/>
  <c r="NC98" i="2"/>
  <c r="ND98" i="2"/>
  <c r="NC99" i="2"/>
  <c r="ND99" i="2"/>
  <c r="NC100" i="2"/>
  <c r="ND100" i="2"/>
  <c r="NC101" i="2"/>
  <c r="ND101" i="2"/>
  <c r="NC102" i="2"/>
  <c r="ND102" i="2"/>
  <c r="NC103" i="2"/>
  <c r="ND103" i="2"/>
  <c r="NC104" i="2"/>
  <c r="ND104" i="2"/>
  <c r="NC105" i="2"/>
  <c r="ND105" i="2"/>
  <c r="NC106" i="2"/>
  <c r="ND106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83" i="2"/>
  <c r="OT84" i="2"/>
  <c r="OT85" i="2"/>
  <c r="OT86" i="2"/>
  <c r="OT87" i="2"/>
  <c r="OT88" i="2"/>
  <c r="OT89" i="2"/>
  <c r="OT90" i="2"/>
  <c r="OT91" i="2"/>
  <c r="OT92" i="2"/>
  <c r="OT93" i="2"/>
  <c r="OT94" i="2"/>
  <c r="OT95" i="2"/>
  <c r="OT96" i="2"/>
  <c r="OT97" i="2"/>
  <c r="OT98" i="2"/>
  <c r="OT99" i="2"/>
  <c r="OT100" i="2"/>
  <c r="OT101" i="2"/>
  <c r="OT102" i="2"/>
  <c r="OT103" i="2"/>
  <c r="OT104" i="2"/>
  <c r="OT105" i="2"/>
  <c r="OT106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83" i="2"/>
  <c r="OS84" i="2"/>
  <c r="OS85" i="2"/>
  <c r="OS86" i="2"/>
  <c r="OS87" i="2"/>
  <c r="OS88" i="2"/>
  <c r="OS89" i="2"/>
  <c r="OS90" i="2"/>
  <c r="OS91" i="2"/>
  <c r="OS92" i="2"/>
  <c r="OS93" i="2"/>
  <c r="OS94" i="2"/>
  <c r="OS95" i="2"/>
  <c r="OS96" i="2"/>
  <c r="OS97" i="2"/>
  <c r="OS98" i="2"/>
  <c r="OS99" i="2"/>
  <c r="OS100" i="2"/>
  <c r="OS101" i="2"/>
  <c r="OS102" i="2"/>
  <c r="OS103" i="2"/>
  <c r="OS104" i="2"/>
  <c r="OS105" i="2"/>
  <c r="OS106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K83" i="2"/>
  <c r="OL83" i="2"/>
  <c r="OK84" i="2"/>
  <c r="OL84" i="2"/>
  <c r="OK85" i="2"/>
  <c r="OL85" i="2"/>
  <c r="OK86" i="2"/>
  <c r="OL86" i="2"/>
  <c r="OK87" i="2"/>
  <c r="OL87" i="2"/>
  <c r="OK88" i="2"/>
  <c r="OL88" i="2"/>
  <c r="OK89" i="2"/>
  <c r="OL89" i="2"/>
  <c r="OK90" i="2"/>
  <c r="OL90" i="2"/>
  <c r="OK91" i="2"/>
  <c r="OL91" i="2"/>
  <c r="OK92" i="2"/>
  <c r="OL92" i="2"/>
  <c r="OK93" i="2"/>
  <c r="OL93" i="2"/>
  <c r="OK94" i="2"/>
  <c r="OL94" i="2"/>
  <c r="OK95" i="2"/>
  <c r="OL95" i="2"/>
  <c r="OK96" i="2"/>
  <c r="OL96" i="2"/>
  <c r="OK97" i="2"/>
  <c r="OL97" i="2"/>
  <c r="OK98" i="2"/>
  <c r="OL98" i="2"/>
  <c r="OK99" i="2"/>
  <c r="OL99" i="2"/>
  <c r="OK100" i="2"/>
  <c r="OL100" i="2"/>
  <c r="OK101" i="2"/>
  <c r="OL101" i="2"/>
  <c r="OK102" i="2"/>
  <c r="OL102" i="2"/>
  <c r="OK103" i="2"/>
  <c r="OL103" i="2"/>
  <c r="OK104" i="2"/>
  <c r="OL104" i="2"/>
  <c r="OK105" i="2"/>
  <c r="OL105" i="2"/>
  <c r="OK106" i="2"/>
  <c r="OL106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KC83" i="2"/>
  <c r="KD83" i="2"/>
  <c r="KC84" i="2"/>
  <c r="KD84" i="2"/>
  <c r="KC85" i="2"/>
  <c r="KD85" i="2"/>
  <c r="KC86" i="2"/>
  <c r="KD86" i="2"/>
  <c r="KC87" i="2"/>
  <c r="KD87" i="2"/>
  <c r="KC88" i="2"/>
  <c r="KD88" i="2"/>
  <c r="KC89" i="2"/>
  <c r="KD89" i="2"/>
  <c r="KC90" i="2"/>
  <c r="KD90" i="2"/>
  <c r="KC91" i="2"/>
  <c r="KD91" i="2"/>
  <c r="KC92" i="2"/>
  <c r="KD92" i="2"/>
  <c r="KC93" i="2"/>
  <c r="KD93" i="2"/>
  <c r="KC94" i="2"/>
  <c r="KD94" i="2"/>
  <c r="KC95" i="2"/>
  <c r="KD95" i="2"/>
  <c r="KC96" i="2"/>
  <c r="KD96" i="2"/>
  <c r="KC97" i="2"/>
  <c r="KD97" i="2"/>
  <c r="KC98" i="2"/>
  <c r="KD98" i="2"/>
  <c r="KC99" i="2"/>
  <c r="KD99" i="2"/>
  <c r="KC100" i="2"/>
  <c r="KD100" i="2"/>
  <c r="KC101" i="2"/>
  <c r="KD101" i="2"/>
  <c r="KC102" i="2"/>
  <c r="KD102" i="2"/>
  <c r="KC103" i="2"/>
  <c r="KD103" i="2"/>
  <c r="KC104" i="2"/>
  <c r="KD104" i="2"/>
  <c r="KC105" i="2"/>
  <c r="KD105" i="2"/>
  <c r="KC106" i="2"/>
  <c r="KD106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J3" i="5" l="1"/>
  <c r="OV109" i="2"/>
  <c r="OU109" i="2"/>
  <c r="OV108" i="2"/>
  <c r="OU108" i="2"/>
  <c r="OV107" i="2"/>
  <c r="OU107" i="2"/>
  <c r="OX106" i="2"/>
  <c r="OW106" i="2"/>
  <c r="OX105" i="2"/>
  <c r="OW105" i="2"/>
  <c r="OX104" i="2"/>
  <c r="OW104" i="2"/>
  <c r="OX103" i="2"/>
  <c r="OW103" i="2"/>
  <c r="OX102" i="2"/>
  <c r="OW102" i="2"/>
  <c r="OX101" i="2"/>
  <c r="OW101" i="2"/>
  <c r="OX100" i="2"/>
  <c r="OW100" i="2"/>
  <c r="OX99" i="2"/>
  <c r="OW99" i="2"/>
  <c r="OX98" i="2"/>
  <c r="OW98" i="2"/>
  <c r="OX97" i="2"/>
  <c r="OW97" i="2"/>
  <c r="OX96" i="2"/>
  <c r="OW96" i="2"/>
  <c r="OX95" i="2"/>
  <c r="OW95" i="2"/>
  <c r="OX94" i="2"/>
  <c r="OW94" i="2"/>
  <c r="OX93" i="2"/>
  <c r="OW93" i="2"/>
  <c r="OX92" i="2"/>
  <c r="OW92" i="2"/>
  <c r="OX91" i="2"/>
  <c r="OW91" i="2"/>
  <c r="OX90" i="2"/>
  <c r="OW90" i="2"/>
  <c r="OX89" i="2"/>
  <c r="OW89" i="2"/>
  <c r="OX88" i="2"/>
  <c r="OW88" i="2"/>
  <c r="OX87" i="2"/>
  <c r="OW87" i="2"/>
  <c r="OX86" i="2"/>
  <c r="OW86" i="2"/>
  <c r="OX85" i="2"/>
  <c r="OW85" i="2"/>
  <c r="OX84" i="2"/>
  <c r="OW84" i="2"/>
  <c r="OX83" i="2"/>
  <c r="OW83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K83" i="2"/>
  <c r="ML83" i="2"/>
  <c r="MK84" i="2"/>
  <c r="ML84" i="2"/>
  <c r="MK85" i="2"/>
  <c r="ML85" i="2"/>
  <c r="MK86" i="2"/>
  <c r="ML86" i="2"/>
  <c r="MK87" i="2"/>
  <c r="ML87" i="2"/>
  <c r="MK88" i="2"/>
  <c r="ML88" i="2"/>
  <c r="MK89" i="2"/>
  <c r="ML89" i="2"/>
  <c r="MK90" i="2"/>
  <c r="ML90" i="2"/>
  <c r="MK91" i="2"/>
  <c r="ML91" i="2"/>
  <c r="MK92" i="2"/>
  <c r="ML92" i="2"/>
  <c r="MK93" i="2"/>
  <c r="ML93" i="2"/>
  <c r="MK94" i="2"/>
  <c r="ML94" i="2"/>
  <c r="MK95" i="2"/>
  <c r="ML95" i="2"/>
  <c r="MK96" i="2"/>
  <c r="ML96" i="2"/>
  <c r="MK97" i="2"/>
  <c r="ML97" i="2"/>
  <c r="MK98" i="2"/>
  <c r="ML98" i="2"/>
  <c r="MK99" i="2"/>
  <c r="ML99" i="2"/>
  <c r="MK100" i="2"/>
  <c r="ML100" i="2"/>
  <c r="MK101" i="2"/>
  <c r="ML101" i="2"/>
  <c r="MK102" i="2"/>
  <c r="ML102" i="2"/>
  <c r="MK103" i="2"/>
  <c r="ML103" i="2"/>
  <c r="MK104" i="2"/>
  <c r="ML104" i="2"/>
  <c r="MK105" i="2"/>
  <c r="ML105" i="2"/>
  <c r="MK106" i="2"/>
  <c r="ML106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V83" i="2"/>
  <c r="LV84" i="2"/>
  <c r="LV85" i="2"/>
  <c r="LV86" i="2"/>
  <c r="LV87" i="2"/>
  <c r="LV88" i="2"/>
  <c r="LV89" i="2"/>
  <c r="LV90" i="2"/>
  <c r="LV91" i="2"/>
  <c r="LV92" i="2"/>
  <c r="LV93" i="2"/>
  <c r="LV94" i="2"/>
  <c r="LV95" i="2"/>
  <c r="LV96" i="2"/>
  <c r="LV97" i="2"/>
  <c r="LV98" i="2"/>
  <c r="LV99" i="2"/>
  <c r="LV100" i="2"/>
  <c r="LV101" i="2"/>
  <c r="LV102" i="2"/>
  <c r="LV103" i="2"/>
  <c r="LV104" i="2"/>
  <c r="LV105" i="2"/>
  <c r="LV106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83" i="2"/>
  <c r="LU84" i="2"/>
  <c r="LU85" i="2"/>
  <c r="LU86" i="2"/>
  <c r="LU87" i="2"/>
  <c r="LU88" i="2"/>
  <c r="LU89" i="2"/>
  <c r="LU90" i="2"/>
  <c r="LU91" i="2"/>
  <c r="LU92" i="2"/>
  <c r="LU93" i="2"/>
  <c r="LU94" i="2"/>
  <c r="LU95" i="2"/>
  <c r="LU96" i="2"/>
  <c r="LU97" i="2"/>
  <c r="LU98" i="2"/>
  <c r="LU99" i="2"/>
  <c r="LU100" i="2"/>
  <c r="LU101" i="2"/>
  <c r="LU102" i="2"/>
  <c r="LU103" i="2"/>
  <c r="LU104" i="2"/>
  <c r="LU105" i="2"/>
  <c r="LU106" i="2"/>
  <c r="LU107" i="2" l="1"/>
  <c r="LU108" i="2"/>
  <c r="LU109" i="2"/>
  <c r="LV107" i="2"/>
  <c r="LV108" i="2"/>
  <c r="LV109" i="2"/>
  <c r="BW108" i="3" l="1"/>
  <c r="BW107" i="3"/>
  <c r="BX107" i="3"/>
  <c r="BW109" i="3" a="1"/>
  <c r="BW109" i="3" l="1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X83" i="2"/>
  <c r="JX84" i="2"/>
  <c r="JX85" i="2"/>
  <c r="JX86" i="2"/>
  <c r="JX87" i="2"/>
  <c r="JX88" i="2"/>
  <c r="JX89" i="2"/>
  <c r="JX90" i="2"/>
  <c r="JX91" i="2"/>
  <c r="JX92" i="2"/>
  <c r="JX93" i="2"/>
  <c r="JX94" i="2"/>
  <c r="JX95" i="2"/>
  <c r="JX96" i="2"/>
  <c r="JX97" i="2"/>
  <c r="JX98" i="2"/>
  <c r="JX99" i="2"/>
  <c r="JX100" i="2"/>
  <c r="JX101" i="2"/>
  <c r="JX102" i="2"/>
  <c r="JX103" i="2"/>
  <c r="JX104" i="2"/>
  <c r="JX105" i="2"/>
  <c r="JX106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W83" i="2"/>
  <c r="JW84" i="2"/>
  <c r="JW85" i="2"/>
  <c r="JW86" i="2"/>
  <c r="JW87" i="2"/>
  <c r="JW88" i="2"/>
  <c r="JW89" i="2"/>
  <c r="JW90" i="2"/>
  <c r="JW91" i="2"/>
  <c r="JW92" i="2"/>
  <c r="JW93" i="2"/>
  <c r="JW94" i="2"/>
  <c r="JW95" i="2"/>
  <c r="JW96" i="2"/>
  <c r="JW97" i="2"/>
  <c r="JW98" i="2"/>
  <c r="JW99" i="2"/>
  <c r="JW100" i="2"/>
  <c r="JW101" i="2"/>
  <c r="JW102" i="2"/>
  <c r="JW103" i="2"/>
  <c r="JW104" i="2"/>
  <c r="JW105" i="2"/>
  <c r="JW106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LI83" i="2"/>
  <c r="LJ83" i="2"/>
  <c r="LI84" i="2"/>
  <c r="LJ84" i="2"/>
  <c r="LI85" i="2"/>
  <c r="LJ85" i="2"/>
  <c r="LI86" i="2"/>
  <c r="LJ86" i="2"/>
  <c r="LI87" i="2"/>
  <c r="LJ87" i="2"/>
  <c r="LI88" i="2"/>
  <c r="LJ88" i="2"/>
  <c r="LI89" i="2"/>
  <c r="LJ89" i="2"/>
  <c r="LI90" i="2"/>
  <c r="LJ90" i="2"/>
  <c r="LI91" i="2"/>
  <c r="LJ91" i="2"/>
  <c r="LI92" i="2"/>
  <c r="LJ92" i="2"/>
  <c r="LI93" i="2"/>
  <c r="LJ93" i="2"/>
  <c r="LI94" i="2"/>
  <c r="LJ94" i="2"/>
  <c r="LI95" i="2"/>
  <c r="LJ95" i="2"/>
  <c r="LI96" i="2"/>
  <c r="LJ96" i="2"/>
  <c r="LI97" i="2"/>
  <c r="LJ97" i="2"/>
  <c r="LI98" i="2"/>
  <c r="LJ98" i="2"/>
  <c r="LI99" i="2"/>
  <c r="LJ99" i="2"/>
  <c r="LI100" i="2"/>
  <c r="LJ100" i="2"/>
  <c r="LI101" i="2"/>
  <c r="LJ101" i="2"/>
  <c r="LI102" i="2"/>
  <c r="LJ102" i="2"/>
  <c r="LI103" i="2"/>
  <c r="LJ103" i="2"/>
  <c r="LI104" i="2"/>
  <c r="LJ104" i="2"/>
  <c r="LI105" i="2"/>
  <c r="LJ105" i="2"/>
  <c r="LI106" i="2"/>
  <c r="LJ106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OB12" i="2"/>
  <c r="BE13" i="1"/>
  <c r="OB13" i="2"/>
  <c r="BE14" i="1"/>
  <c r="OB14" i="2"/>
  <c r="BE15" i="1"/>
  <c r="OB15" i="2"/>
  <c r="BE16" i="1"/>
  <c r="OB16" i="2"/>
  <c r="BE17" i="1"/>
  <c r="OB17" i="2"/>
  <c r="BE18" i="1"/>
  <c r="OB18" i="2"/>
  <c r="BE19" i="1"/>
  <c r="OB19" i="2"/>
  <c r="BE20" i="1"/>
  <c r="OB20" i="2"/>
  <c r="BE21" i="1"/>
  <c r="OB21" i="2"/>
  <c r="BE22" i="1"/>
  <c r="OB22" i="2"/>
  <c r="BE23" i="1"/>
  <c r="OB23" i="2"/>
  <c r="BE24" i="1"/>
  <c r="OB24" i="2"/>
  <c r="BE25" i="1"/>
  <c r="OB25" i="2"/>
  <c r="BE26" i="1"/>
  <c r="OB26" i="2"/>
  <c r="BE27" i="1"/>
  <c r="OB27" i="2"/>
  <c r="BE28" i="1"/>
  <c r="OB28" i="2"/>
  <c r="BE29" i="1"/>
  <c r="OB29" i="2"/>
  <c r="BE30" i="1"/>
  <c r="OB30" i="2"/>
  <c r="BE31" i="1"/>
  <c r="OB31" i="2"/>
  <c r="BE32" i="1"/>
  <c r="OB32" i="2"/>
  <c r="BE33" i="1"/>
  <c r="OB33" i="2"/>
  <c r="BE34" i="1"/>
  <c r="OB34" i="2"/>
  <c r="BE35" i="1"/>
  <c r="OB35" i="2"/>
  <c r="BE36" i="1"/>
  <c r="OB36" i="2"/>
  <c r="BE37" i="1"/>
  <c r="OB37" i="2"/>
  <c r="BE38" i="1"/>
  <c r="OB38" i="2"/>
  <c r="BE39" i="1"/>
  <c r="OB39" i="2"/>
  <c r="BE40" i="1"/>
  <c r="OB40" i="2"/>
  <c r="BE41" i="1"/>
  <c r="OB41" i="2"/>
  <c r="BE42" i="1"/>
  <c r="OB42" i="2"/>
  <c r="BE43" i="1"/>
  <c r="OB43" i="2"/>
  <c r="BE44" i="1"/>
  <c r="OB44" i="2"/>
  <c r="BE45" i="1"/>
  <c r="OB45" i="2"/>
  <c r="BE46" i="1"/>
  <c r="OB46" i="2"/>
  <c r="BE47" i="1"/>
  <c r="OB47" i="2"/>
  <c r="BE48" i="1"/>
  <c r="OB48" i="2"/>
  <c r="BE49" i="1"/>
  <c r="OB49" i="2"/>
  <c r="BE50" i="1"/>
  <c r="OB50" i="2"/>
  <c r="BE51" i="1"/>
  <c r="OB51" i="2"/>
  <c r="BE52" i="1"/>
  <c r="OB52" i="2"/>
  <c r="BE53" i="1"/>
  <c r="OB53" i="2"/>
  <c r="BE54" i="1"/>
  <c r="OB54" i="2"/>
  <c r="BE55" i="1"/>
  <c r="OB55" i="2"/>
  <c r="BE56" i="1"/>
  <c r="OB56" i="2"/>
  <c r="BE57" i="1"/>
  <c r="OB57" i="2"/>
  <c r="BE58" i="1"/>
  <c r="OB58" i="2"/>
  <c r="BE59" i="1"/>
  <c r="OB59" i="2"/>
  <c r="BE60" i="1"/>
  <c r="OB60" i="2"/>
  <c r="BE61" i="1"/>
  <c r="OB61" i="2"/>
  <c r="BE62" i="1"/>
  <c r="OB62" i="2"/>
  <c r="BE63" i="1"/>
  <c r="OB63" i="2"/>
  <c r="BE64" i="1"/>
  <c r="OB64" i="2"/>
  <c r="BE65" i="1"/>
  <c r="OB65" i="2"/>
  <c r="BE66" i="1"/>
  <c r="OB66" i="2"/>
  <c r="BE67" i="1"/>
  <c r="OB67" i="2"/>
  <c r="BE68" i="1"/>
  <c r="OB68" i="2"/>
  <c r="BE69" i="1"/>
  <c r="OB69" i="2"/>
  <c r="BE70" i="1"/>
  <c r="OB70" i="2"/>
  <c r="BE71" i="1"/>
  <c r="OB71" i="2"/>
  <c r="BE72" i="1"/>
  <c r="OB72" i="2"/>
  <c r="BE73" i="1"/>
  <c r="OB73" i="2"/>
  <c r="BE74" i="1"/>
  <c r="OB74" i="2"/>
  <c r="BE75" i="1"/>
  <c r="OB75" i="2"/>
  <c r="BE76" i="1"/>
  <c r="OB76" i="2"/>
  <c r="BE77" i="1"/>
  <c r="OB77" i="2"/>
  <c r="BE78" i="1"/>
  <c r="OB78" i="2"/>
  <c r="BE79" i="1"/>
  <c r="OB79" i="2"/>
  <c r="BE80" i="1"/>
  <c r="OB80" i="2"/>
  <c r="BE81" i="1"/>
  <c r="OB81" i="2"/>
  <c r="BE82" i="1"/>
  <c r="OB82" i="2"/>
  <c r="BE83" i="1"/>
  <c r="OB83" i="2"/>
  <c r="BE84" i="1"/>
  <c r="OB84" i="2"/>
  <c r="BE85" i="1"/>
  <c r="OB85" i="2"/>
  <c r="BE86" i="1"/>
  <c r="OB86" i="2"/>
  <c r="BE87" i="1"/>
  <c r="OB87" i="2"/>
  <c r="BE88" i="1"/>
  <c r="OB88" i="2"/>
  <c r="BE89" i="1"/>
  <c r="OB89" i="2"/>
  <c r="BE90" i="1"/>
  <c r="OB90" i="2"/>
  <c r="BE91" i="1"/>
  <c r="OB91" i="2"/>
  <c r="BE92" i="1"/>
  <c r="OB92" i="2"/>
  <c r="BE93" i="1"/>
  <c r="OB93" i="2"/>
  <c r="BE94" i="1"/>
  <c r="OB94" i="2"/>
  <c r="BE95" i="1"/>
  <c r="OB95" i="2"/>
  <c r="BE96" i="1"/>
  <c r="OB96" i="2"/>
  <c r="BE97" i="1"/>
  <c r="OB97" i="2"/>
  <c r="BE98" i="1"/>
  <c r="OB98" i="2"/>
  <c r="BE99" i="1"/>
  <c r="OB99" i="2"/>
  <c r="BE100" i="1"/>
  <c r="OB100" i="2"/>
  <c r="BE101" i="1"/>
  <c r="OB101" i="2"/>
  <c r="BE102" i="1"/>
  <c r="OB102" i="2"/>
  <c r="BE103" i="1"/>
  <c r="OB103" i="2"/>
  <c r="BE104" i="1"/>
  <c r="OB104" i="2"/>
  <c r="BE105" i="1"/>
  <c r="OB105" i="2"/>
  <c r="BE106" i="1"/>
  <c r="OB106" i="2"/>
  <c r="OB11" i="2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MB83" i="2"/>
  <c r="MB84" i="2"/>
  <c r="MB85" i="2"/>
  <c r="MB86" i="2"/>
  <c r="MB87" i="2"/>
  <c r="MB88" i="2"/>
  <c r="MB89" i="2"/>
  <c r="MB90" i="2"/>
  <c r="MB91" i="2"/>
  <c r="MB92" i="2"/>
  <c r="MB93" i="2"/>
  <c r="MB94" i="2"/>
  <c r="MB95" i="2"/>
  <c r="MB96" i="2"/>
  <c r="MB97" i="2"/>
  <c r="MB98" i="2"/>
  <c r="MB99" i="2"/>
  <c r="MB100" i="2"/>
  <c r="MB101" i="2"/>
  <c r="MB102" i="2"/>
  <c r="MB103" i="2"/>
  <c r="MB104" i="2"/>
  <c r="MB105" i="2"/>
  <c r="MB106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83" i="2"/>
  <c r="NP83" i="2"/>
  <c r="NO84" i="2"/>
  <c r="NP84" i="2"/>
  <c r="NO85" i="2"/>
  <c r="NP85" i="2"/>
  <c r="NO86" i="2"/>
  <c r="NP86" i="2"/>
  <c r="NO87" i="2"/>
  <c r="NP87" i="2"/>
  <c r="NO88" i="2"/>
  <c r="NP88" i="2"/>
  <c r="NO89" i="2"/>
  <c r="NP89" i="2"/>
  <c r="NO90" i="2"/>
  <c r="NP90" i="2"/>
  <c r="NO91" i="2"/>
  <c r="NP91" i="2"/>
  <c r="NO92" i="2"/>
  <c r="NP92" i="2"/>
  <c r="NO93" i="2"/>
  <c r="NP93" i="2"/>
  <c r="NO94" i="2"/>
  <c r="NP94" i="2"/>
  <c r="NO95" i="2"/>
  <c r="NP95" i="2"/>
  <c r="NO96" i="2"/>
  <c r="NP96" i="2"/>
  <c r="NO97" i="2"/>
  <c r="NP97" i="2"/>
  <c r="NO98" i="2"/>
  <c r="NP98" i="2"/>
  <c r="NO99" i="2"/>
  <c r="NP99" i="2"/>
  <c r="NO100" i="2"/>
  <c r="NP100" i="2"/>
  <c r="NO101" i="2"/>
  <c r="NP101" i="2"/>
  <c r="NO102" i="2"/>
  <c r="NP102" i="2"/>
  <c r="NO103" i="2"/>
  <c r="NP103" i="2"/>
  <c r="NO104" i="2"/>
  <c r="NP104" i="2"/>
  <c r="NO105" i="2"/>
  <c r="NP105" i="2"/>
  <c r="NO106" i="2"/>
  <c r="NP106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F108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NK83" i="2"/>
  <c r="EQ83" i="1" s="1"/>
  <c r="NL83" i="2"/>
  <c r="ER83" i="1" s="1"/>
  <c r="NK84" i="2"/>
  <c r="EQ84" i="1" s="1"/>
  <c r="NL84" i="2"/>
  <c r="ER84" i="1" s="1"/>
  <c r="NK85" i="2"/>
  <c r="EQ85" i="1" s="1"/>
  <c r="NL85" i="2"/>
  <c r="ER85" i="1" s="1"/>
  <c r="NK86" i="2"/>
  <c r="EQ86" i="1" s="1"/>
  <c r="NL86" i="2"/>
  <c r="ER86" i="1" s="1"/>
  <c r="NK87" i="2"/>
  <c r="EQ87" i="1" s="1"/>
  <c r="NL87" i="2"/>
  <c r="ER87" i="1" s="1"/>
  <c r="NK88" i="2"/>
  <c r="EQ88" i="1" s="1"/>
  <c r="NL88" i="2"/>
  <c r="ER88" i="1" s="1"/>
  <c r="NK89" i="2"/>
  <c r="EQ89" i="1" s="1"/>
  <c r="NL89" i="2"/>
  <c r="ER89" i="1" s="1"/>
  <c r="NK90" i="2"/>
  <c r="EQ90" i="1" s="1"/>
  <c r="NL90" i="2"/>
  <c r="ER90" i="1" s="1"/>
  <c r="NK91" i="2"/>
  <c r="EQ91" i="1" s="1"/>
  <c r="NL91" i="2"/>
  <c r="ER91" i="1" s="1"/>
  <c r="NK92" i="2"/>
  <c r="EQ92" i="1" s="1"/>
  <c r="NL92" i="2"/>
  <c r="ER92" i="1" s="1"/>
  <c r="NK93" i="2"/>
  <c r="EQ93" i="1" s="1"/>
  <c r="NL93" i="2"/>
  <c r="ER93" i="1" s="1"/>
  <c r="NK94" i="2"/>
  <c r="EQ94" i="1" s="1"/>
  <c r="NL94" i="2"/>
  <c r="ER94" i="1" s="1"/>
  <c r="NK95" i="2"/>
  <c r="EQ95" i="1" s="1"/>
  <c r="NL95" i="2"/>
  <c r="ER95" i="1" s="1"/>
  <c r="NK96" i="2"/>
  <c r="EQ96" i="1" s="1"/>
  <c r="NL96" i="2"/>
  <c r="ER96" i="1" s="1"/>
  <c r="NK97" i="2"/>
  <c r="EQ97" i="1" s="1"/>
  <c r="NL97" i="2"/>
  <c r="ER97" i="1" s="1"/>
  <c r="NK98" i="2"/>
  <c r="EQ98" i="1" s="1"/>
  <c r="NL98" i="2"/>
  <c r="ER98" i="1" s="1"/>
  <c r="NK99" i="2"/>
  <c r="EQ99" i="1" s="1"/>
  <c r="NL99" i="2"/>
  <c r="ER99" i="1" s="1"/>
  <c r="NK100" i="2"/>
  <c r="EQ100" i="1" s="1"/>
  <c r="NL100" i="2"/>
  <c r="ER100" i="1" s="1"/>
  <c r="NK101" i="2"/>
  <c r="EQ101" i="1" s="1"/>
  <c r="NL101" i="2"/>
  <c r="ER101" i="1" s="1"/>
  <c r="NK102" i="2"/>
  <c r="EQ102" i="1" s="1"/>
  <c r="NL102" i="2"/>
  <c r="ER102" i="1" s="1"/>
  <c r="NK103" i="2"/>
  <c r="EQ103" i="1" s="1"/>
  <c r="NL103" i="2"/>
  <c r="ER103" i="1" s="1"/>
  <c r="NK104" i="2"/>
  <c r="EQ104" i="1" s="1"/>
  <c r="NL104" i="2"/>
  <c r="ER104" i="1" s="1"/>
  <c r="NK105" i="2"/>
  <c r="EQ105" i="1" s="1"/>
  <c r="NL105" i="2"/>
  <c r="ER105" i="1" s="1"/>
  <c r="NK106" i="2"/>
  <c r="EQ106" i="1" s="1"/>
  <c r="NL106" i="2"/>
  <c r="ER106" i="1" s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E83" i="2"/>
  <c r="LF83" i="2"/>
  <c r="LE84" i="2"/>
  <c r="LF84" i="2"/>
  <c r="LE85" i="2"/>
  <c r="LF85" i="2"/>
  <c r="LE86" i="2"/>
  <c r="LF86" i="2"/>
  <c r="LE87" i="2"/>
  <c r="LF87" i="2"/>
  <c r="LE88" i="2"/>
  <c r="LF88" i="2"/>
  <c r="LE89" i="2"/>
  <c r="LF89" i="2"/>
  <c r="LE90" i="2"/>
  <c r="LF90" i="2"/>
  <c r="LE91" i="2"/>
  <c r="LF91" i="2"/>
  <c r="LE92" i="2"/>
  <c r="LF92" i="2"/>
  <c r="LE93" i="2"/>
  <c r="LF93" i="2"/>
  <c r="LE94" i="2"/>
  <c r="LF94" i="2"/>
  <c r="LE95" i="2"/>
  <c r="LF95" i="2"/>
  <c r="LE96" i="2"/>
  <c r="LF96" i="2"/>
  <c r="LE97" i="2"/>
  <c r="LF97" i="2"/>
  <c r="LE98" i="2"/>
  <c r="LF98" i="2"/>
  <c r="LE99" i="2"/>
  <c r="LF99" i="2"/>
  <c r="LE100" i="2"/>
  <c r="LF100" i="2"/>
  <c r="LE101" i="2"/>
  <c r="LF101" i="2"/>
  <c r="LE102" i="2"/>
  <c r="LF102" i="2"/>
  <c r="LE103" i="2"/>
  <c r="LF103" i="2"/>
  <c r="LE104" i="2"/>
  <c r="LF104" i="2"/>
  <c r="LE105" i="2"/>
  <c r="LF105" i="2"/>
  <c r="LE106" i="2"/>
  <c r="LF106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NG83" i="2"/>
  <c r="EK83" i="1" s="1"/>
  <c r="NH83" i="2"/>
  <c r="EL83" i="1" s="1"/>
  <c r="NG84" i="2"/>
  <c r="EK84" i="1" s="1"/>
  <c r="NH84" i="2"/>
  <c r="EL84" i="1" s="1"/>
  <c r="NG85" i="2"/>
  <c r="EK85" i="1" s="1"/>
  <c r="NH85" i="2"/>
  <c r="EL85" i="1" s="1"/>
  <c r="NG86" i="2"/>
  <c r="EK86" i="1" s="1"/>
  <c r="NH86" i="2"/>
  <c r="EL86" i="1" s="1"/>
  <c r="NG87" i="2"/>
  <c r="EK87" i="1" s="1"/>
  <c r="NH87" i="2"/>
  <c r="EL87" i="1" s="1"/>
  <c r="NG88" i="2"/>
  <c r="EK88" i="1" s="1"/>
  <c r="NH88" i="2"/>
  <c r="EL88" i="1" s="1"/>
  <c r="NG89" i="2"/>
  <c r="EK89" i="1" s="1"/>
  <c r="NH89" i="2"/>
  <c r="EL89" i="1" s="1"/>
  <c r="NG90" i="2"/>
  <c r="EK90" i="1" s="1"/>
  <c r="NH90" i="2"/>
  <c r="EL90" i="1" s="1"/>
  <c r="NG91" i="2"/>
  <c r="EK91" i="1" s="1"/>
  <c r="NH91" i="2"/>
  <c r="EL91" i="1" s="1"/>
  <c r="NG92" i="2"/>
  <c r="EK92" i="1" s="1"/>
  <c r="NH92" i="2"/>
  <c r="EL92" i="1" s="1"/>
  <c r="NG93" i="2"/>
  <c r="EK93" i="1" s="1"/>
  <c r="NH93" i="2"/>
  <c r="EL93" i="1" s="1"/>
  <c r="NG94" i="2"/>
  <c r="EK94" i="1" s="1"/>
  <c r="NH94" i="2"/>
  <c r="EL94" i="1" s="1"/>
  <c r="NG95" i="2"/>
  <c r="EK95" i="1" s="1"/>
  <c r="NH95" i="2"/>
  <c r="EL95" i="1" s="1"/>
  <c r="NG96" i="2"/>
  <c r="EK96" i="1" s="1"/>
  <c r="NH96" i="2"/>
  <c r="EL96" i="1" s="1"/>
  <c r="NG97" i="2"/>
  <c r="EK97" i="1" s="1"/>
  <c r="NH97" i="2"/>
  <c r="EL97" i="1" s="1"/>
  <c r="NG98" i="2"/>
  <c r="EK98" i="1" s="1"/>
  <c r="NH98" i="2"/>
  <c r="EL98" i="1" s="1"/>
  <c r="NG99" i="2"/>
  <c r="EK99" i="1" s="1"/>
  <c r="NH99" i="2"/>
  <c r="EL99" i="1" s="1"/>
  <c r="NG100" i="2"/>
  <c r="EK100" i="1" s="1"/>
  <c r="NH100" i="2"/>
  <c r="EL100" i="1" s="1"/>
  <c r="NG101" i="2"/>
  <c r="EK101" i="1" s="1"/>
  <c r="NH101" i="2"/>
  <c r="EL101" i="1" s="1"/>
  <c r="NG102" i="2"/>
  <c r="EK102" i="1" s="1"/>
  <c r="NH102" i="2"/>
  <c r="EL102" i="1" s="1"/>
  <c r="NG103" i="2"/>
  <c r="EK103" i="1" s="1"/>
  <c r="NH103" i="2"/>
  <c r="EL103" i="1" s="1"/>
  <c r="NG104" i="2"/>
  <c r="EK104" i="1" s="1"/>
  <c r="NH104" i="2"/>
  <c r="EL104" i="1" s="1"/>
  <c r="NG105" i="2"/>
  <c r="EK105" i="1" s="1"/>
  <c r="NH105" i="2"/>
  <c r="EL105" i="1" s="1"/>
  <c r="NG106" i="2"/>
  <c r="EK106" i="1" s="1"/>
  <c r="NH106" i="2"/>
  <c r="EL106" i="1" s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83" i="2"/>
  <c r="MQ84" i="2"/>
  <c r="MQ85" i="2"/>
  <c r="MQ86" i="2"/>
  <c r="MQ87" i="2"/>
  <c r="MQ88" i="2"/>
  <c r="MQ89" i="2"/>
  <c r="MQ90" i="2"/>
  <c r="MQ91" i="2"/>
  <c r="MQ92" i="2"/>
  <c r="MQ93" i="2"/>
  <c r="MQ94" i="2"/>
  <c r="MQ95" i="2"/>
  <c r="MQ96" i="2"/>
  <c r="MQ97" i="2"/>
  <c r="MQ98" i="2"/>
  <c r="MQ99" i="2"/>
  <c r="MQ100" i="2"/>
  <c r="MQ101" i="2"/>
  <c r="MQ102" i="2"/>
  <c r="MQ103" i="2"/>
  <c r="MQ104" i="2"/>
  <c r="MQ105" i="2"/>
  <c r="MQ106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MY83" i="2"/>
  <c r="EG83" i="1" s="1"/>
  <c r="MY84" i="2"/>
  <c r="EG84" i="1" s="1"/>
  <c r="MY85" i="2"/>
  <c r="EG85" i="1" s="1"/>
  <c r="MY86" i="2"/>
  <c r="EG86" i="1" s="1"/>
  <c r="MY87" i="2"/>
  <c r="EG87" i="1" s="1"/>
  <c r="MY88" i="2"/>
  <c r="EG88" i="1" s="1"/>
  <c r="MY89" i="2"/>
  <c r="EG89" i="1" s="1"/>
  <c r="MY90" i="2"/>
  <c r="EG90" i="1" s="1"/>
  <c r="MY91" i="2"/>
  <c r="EG91" i="1" s="1"/>
  <c r="MY92" i="2"/>
  <c r="EG92" i="1" s="1"/>
  <c r="MY93" i="2"/>
  <c r="EG93" i="1" s="1"/>
  <c r="MY94" i="2"/>
  <c r="EG94" i="1" s="1"/>
  <c r="MY95" i="2"/>
  <c r="EG95" i="1" s="1"/>
  <c r="MY96" i="2"/>
  <c r="EG96" i="1" s="1"/>
  <c r="MY97" i="2"/>
  <c r="EG97" i="1" s="1"/>
  <c r="MY98" i="2"/>
  <c r="EG98" i="1" s="1"/>
  <c r="MY99" i="2"/>
  <c r="EG99" i="1" s="1"/>
  <c r="MY100" i="2"/>
  <c r="EG100" i="1" s="1"/>
  <c r="MY101" i="2"/>
  <c r="EG101" i="1" s="1"/>
  <c r="MY102" i="2"/>
  <c r="EG102" i="1" s="1"/>
  <c r="MY103" i="2"/>
  <c r="EG103" i="1" s="1"/>
  <c r="MY104" i="2"/>
  <c r="EG104" i="1" s="1"/>
  <c r="MY105" i="2"/>
  <c r="EG105" i="1" s="1"/>
  <c r="MY106" i="2"/>
  <c r="EG106" i="1" s="1"/>
  <c r="MZ106" i="2"/>
  <c r="EH106" i="1" s="1"/>
  <c r="MZ105" i="2"/>
  <c r="EH105" i="1" s="1"/>
  <c r="MZ104" i="2"/>
  <c r="EH104" i="1" s="1"/>
  <c r="MZ103" i="2"/>
  <c r="EH103" i="1" s="1"/>
  <c r="MZ102" i="2"/>
  <c r="EH102" i="1" s="1"/>
  <c r="MZ101" i="2"/>
  <c r="EH101" i="1" s="1"/>
  <c r="MZ100" i="2"/>
  <c r="EH100" i="1" s="1"/>
  <c r="MZ99" i="2"/>
  <c r="EH99" i="1" s="1"/>
  <c r="MZ98" i="2"/>
  <c r="EH98" i="1" s="1"/>
  <c r="MZ97" i="2"/>
  <c r="EH97" i="1" s="1"/>
  <c r="MZ96" i="2"/>
  <c r="EH96" i="1" s="1"/>
  <c r="MZ95" i="2"/>
  <c r="EH95" i="1" s="1"/>
  <c r="MZ94" i="2"/>
  <c r="EH94" i="1" s="1"/>
  <c r="MZ93" i="2"/>
  <c r="EH93" i="1" s="1"/>
  <c r="MZ92" i="2"/>
  <c r="EH92" i="1" s="1"/>
  <c r="MZ91" i="2"/>
  <c r="EH91" i="1" s="1"/>
  <c r="MZ90" i="2"/>
  <c r="EH90" i="1" s="1"/>
  <c r="MZ89" i="2"/>
  <c r="EH89" i="1" s="1"/>
  <c r="MZ88" i="2"/>
  <c r="EH88" i="1" s="1"/>
  <c r="MZ87" i="2"/>
  <c r="EH87" i="1" s="1"/>
  <c r="MZ86" i="2"/>
  <c r="EH86" i="1" s="1"/>
  <c r="MZ85" i="2"/>
  <c r="EH85" i="1" s="1"/>
  <c r="MZ84" i="2"/>
  <c r="EH84" i="1" s="1"/>
  <c r="MZ83" i="2"/>
  <c r="EH83" i="1" s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MU83" i="2"/>
  <c r="EE83" i="1" s="1"/>
  <c r="MV83" i="2"/>
  <c r="EF83" i="1" s="1"/>
  <c r="MU84" i="2"/>
  <c r="EE84" i="1" s="1"/>
  <c r="MV84" i="2"/>
  <c r="EF84" i="1" s="1"/>
  <c r="MU85" i="2"/>
  <c r="EE85" i="1" s="1"/>
  <c r="MV85" i="2"/>
  <c r="EF85" i="1" s="1"/>
  <c r="MU86" i="2"/>
  <c r="EE86" i="1" s="1"/>
  <c r="MV86" i="2"/>
  <c r="EF86" i="1" s="1"/>
  <c r="MU87" i="2"/>
  <c r="EE87" i="1" s="1"/>
  <c r="MV87" i="2"/>
  <c r="EF87" i="1" s="1"/>
  <c r="MU88" i="2"/>
  <c r="EE88" i="1" s="1"/>
  <c r="MV88" i="2"/>
  <c r="EF88" i="1" s="1"/>
  <c r="MU89" i="2"/>
  <c r="EE89" i="1" s="1"/>
  <c r="MV89" i="2"/>
  <c r="EF89" i="1" s="1"/>
  <c r="MU90" i="2"/>
  <c r="EE90" i="1" s="1"/>
  <c r="MV90" i="2"/>
  <c r="EF90" i="1" s="1"/>
  <c r="MU91" i="2"/>
  <c r="EE91" i="1" s="1"/>
  <c r="MV91" i="2"/>
  <c r="EF91" i="1" s="1"/>
  <c r="MU92" i="2"/>
  <c r="EE92" i="1" s="1"/>
  <c r="MV92" i="2"/>
  <c r="EF92" i="1" s="1"/>
  <c r="MU93" i="2"/>
  <c r="EE93" i="1" s="1"/>
  <c r="MV93" i="2"/>
  <c r="EF93" i="1" s="1"/>
  <c r="MU94" i="2"/>
  <c r="EE94" i="1" s="1"/>
  <c r="MV94" i="2"/>
  <c r="EF94" i="1" s="1"/>
  <c r="MU95" i="2"/>
  <c r="EE95" i="1" s="1"/>
  <c r="MV95" i="2"/>
  <c r="EF95" i="1" s="1"/>
  <c r="MU96" i="2"/>
  <c r="EE96" i="1" s="1"/>
  <c r="MV96" i="2"/>
  <c r="EF96" i="1" s="1"/>
  <c r="MU97" i="2"/>
  <c r="EE97" i="1" s="1"/>
  <c r="MV97" i="2"/>
  <c r="EF97" i="1" s="1"/>
  <c r="MU98" i="2"/>
  <c r="EE98" i="1" s="1"/>
  <c r="MV98" i="2"/>
  <c r="EF98" i="1" s="1"/>
  <c r="MU99" i="2"/>
  <c r="EE99" i="1" s="1"/>
  <c r="MV99" i="2"/>
  <c r="EF99" i="1" s="1"/>
  <c r="MU100" i="2"/>
  <c r="EE100" i="1" s="1"/>
  <c r="MV100" i="2"/>
  <c r="EF100" i="1" s="1"/>
  <c r="MU101" i="2"/>
  <c r="EE101" i="1" s="1"/>
  <c r="MV101" i="2"/>
  <c r="EF101" i="1" s="1"/>
  <c r="MU102" i="2"/>
  <c r="EE102" i="1" s="1"/>
  <c r="MV102" i="2"/>
  <c r="EF102" i="1" s="1"/>
  <c r="MU103" i="2"/>
  <c r="EE103" i="1" s="1"/>
  <c r="MV103" i="2"/>
  <c r="EF103" i="1" s="1"/>
  <c r="MU104" i="2"/>
  <c r="EE104" i="1" s="1"/>
  <c r="MV104" i="2"/>
  <c r="EF104" i="1" s="1"/>
  <c r="MU105" i="2"/>
  <c r="EE105" i="1" s="1"/>
  <c r="MV105" i="2"/>
  <c r="EF105" i="1" s="1"/>
  <c r="MU106" i="2"/>
  <c r="EE106" i="1" s="1"/>
  <c r="MV106" i="2"/>
  <c r="EF106" i="1" s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MR83" i="2"/>
  <c r="ED83" i="1" s="1"/>
  <c r="EC84" i="1"/>
  <c r="MR84" i="2"/>
  <c r="ED84" i="1" s="1"/>
  <c r="EC85" i="1"/>
  <c r="MR85" i="2"/>
  <c r="ED85" i="1" s="1"/>
  <c r="EC86" i="1"/>
  <c r="MR86" i="2"/>
  <c r="ED86" i="1" s="1"/>
  <c r="EC87" i="1"/>
  <c r="MR87" i="2"/>
  <c r="ED87" i="1" s="1"/>
  <c r="EC88" i="1"/>
  <c r="MR88" i="2"/>
  <c r="ED88" i="1" s="1"/>
  <c r="EC89" i="1"/>
  <c r="MR89" i="2"/>
  <c r="ED89" i="1" s="1"/>
  <c r="EC90" i="1"/>
  <c r="MR90" i="2"/>
  <c r="ED90" i="1" s="1"/>
  <c r="EC91" i="1"/>
  <c r="MR91" i="2"/>
  <c r="ED91" i="1" s="1"/>
  <c r="EC92" i="1"/>
  <c r="MR92" i="2"/>
  <c r="ED92" i="1" s="1"/>
  <c r="EC93" i="1"/>
  <c r="MR93" i="2"/>
  <c r="ED93" i="1" s="1"/>
  <c r="EC94" i="1"/>
  <c r="MR94" i="2"/>
  <c r="ED94" i="1" s="1"/>
  <c r="EC95" i="1"/>
  <c r="MR95" i="2"/>
  <c r="ED95" i="1" s="1"/>
  <c r="EC96" i="1"/>
  <c r="MR96" i="2"/>
  <c r="ED96" i="1" s="1"/>
  <c r="EC97" i="1"/>
  <c r="MR97" i="2"/>
  <c r="ED97" i="1" s="1"/>
  <c r="EC98" i="1"/>
  <c r="MR98" i="2"/>
  <c r="ED98" i="1" s="1"/>
  <c r="EC99" i="1"/>
  <c r="MR99" i="2"/>
  <c r="ED99" i="1" s="1"/>
  <c r="EC100" i="1"/>
  <c r="MR100" i="2"/>
  <c r="ED100" i="1" s="1"/>
  <c r="EC101" i="1"/>
  <c r="MR101" i="2"/>
  <c r="ED101" i="1" s="1"/>
  <c r="EC102" i="1"/>
  <c r="MR102" i="2"/>
  <c r="ED102" i="1" s="1"/>
  <c r="EC103" i="1"/>
  <c r="MR103" i="2"/>
  <c r="ED103" i="1" s="1"/>
  <c r="EC104" i="1"/>
  <c r="MR104" i="2"/>
  <c r="ED104" i="1" s="1"/>
  <c r="EC105" i="1"/>
  <c r="MR105" i="2"/>
  <c r="ED105" i="1" s="1"/>
  <c r="EC106" i="1"/>
  <c r="MR106" i="2"/>
  <c r="ED106" i="1" s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106" i="2"/>
  <c r="MA105" i="2"/>
  <c r="MA104" i="2"/>
  <c r="MA103" i="2"/>
  <c r="MA102" i="2"/>
  <c r="MA101" i="2"/>
  <c r="MA100" i="2"/>
  <c r="MA99" i="2"/>
  <c r="MA98" i="2"/>
  <c r="MA97" i="2"/>
  <c r="MA96" i="2"/>
  <c r="MA95" i="2"/>
  <c r="MA94" i="2"/>
  <c r="MA93" i="2"/>
  <c r="MA92" i="2"/>
  <c r="MA91" i="2"/>
  <c r="MA90" i="2"/>
  <c r="MA89" i="2"/>
  <c r="MA88" i="2"/>
  <c r="MA87" i="2"/>
  <c r="MA86" i="2"/>
  <c r="MA85" i="2"/>
  <c r="MA84" i="2"/>
  <c r="MA83" i="2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KY83" i="2"/>
  <c r="BK83" i="1" s="1"/>
  <c r="KZ83" i="2"/>
  <c r="BL83" i="1" s="1"/>
  <c r="KY84" i="2"/>
  <c r="BK84" i="1" s="1"/>
  <c r="KZ84" i="2"/>
  <c r="BL84" i="1" s="1"/>
  <c r="KY85" i="2"/>
  <c r="BK85" i="1" s="1"/>
  <c r="KZ85" i="2"/>
  <c r="BL85" i="1" s="1"/>
  <c r="KY86" i="2"/>
  <c r="BK86" i="1" s="1"/>
  <c r="KZ86" i="2"/>
  <c r="BL86" i="1" s="1"/>
  <c r="KY87" i="2"/>
  <c r="BK87" i="1" s="1"/>
  <c r="KZ87" i="2"/>
  <c r="BL87" i="1" s="1"/>
  <c r="KY88" i="2"/>
  <c r="BK88" i="1" s="1"/>
  <c r="KZ88" i="2"/>
  <c r="BL88" i="1" s="1"/>
  <c r="KY89" i="2"/>
  <c r="BK89" i="1" s="1"/>
  <c r="KZ89" i="2"/>
  <c r="BL89" i="1" s="1"/>
  <c r="KY90" i="2"/>
  <c r="BK90" i="1" s="1"/>
  <c r="KZ90" i="2"/>
  <c r="BL90" i="1" s="1"/>
  <c r="KY91" i="2"/>
  <c r="BK91" i="1" s="1"/>
  <c r="KZ91" i="2"/>
  <c r="BL91" i="1" s="1"/>
  <c r="KY92" i="2"/>
  <c r="BK92" i="1" s="1"/>
  <c r="KZ92" i="2"/>
  <c r="BL92" i="1" s="1"/>
  <c r="KY93" i="2"/>
  <c r="BK93" i="1" s="1"/>
  <c r="KZ93" i="2"/>
  <c r="BL93" i="1" s="1"/>
  <c r="KY94" i="2"/>
  <c r="BK94" i="1" s="1"/>
  <c r="KZ94" i="2"/>
  <c r="BL94" i="1" s="1"/>
  <c r="KY95" i="2"/>
  <c r="BK95" i="1" s="1"/>
  <c r="KZ95" i="2"/>
  <c r="BL95" i="1" s="1"/>
  <c r="KY96" i="2"/>
  <c r="BK96" i="1" s="1"/>
  <c r="KZ96" i="2"/>
  <c r="BL96" i="1" s="1"/>
  <c r="KY97" i="2"/>
  <c r="BK97" i="1" s="1"/>
  <c r="KZ97" i="2"/>
  <c r="BL97" i="1" s="1"/>
  <c r="KY98" i="2"/>
  <c r="BK98" i="1" s="1"/>
  <c r="KZ98" i="2"/>
  <c r="BL98" i="1" s="1"/>
  <c r="KY99" i="2"/>
  <c r="BK99" i="1" s="1"/>
  <c r="KZ99" i="2"/>
  <c r="BL99" i="1" s="1"/>
  <c r="KY100" i="2"/>
  <c r="BK100" i="1" s="1"/>
  <c r="KZ100" i="2"/>
  <c r="BL100" i="1" s="1"/>
  <c r="KY101" i="2"/>
  <c r="BK101" i="1" s="1"/>
  <c r="KZ101" i="2"/>
  <c r="BL101" i="1" s="1"/>
  <c r="KY102" i="2"/>
  <c r="BK102" i="1" s="1"/>
  <c r="KZ102" i="2"/>
  <c r="BL102" i="1" s="1"/>
  <c r="KY103" i="2"/>
  <c r="BK103" i="1" s="1"/>
  <c r="KZ103" i="2"/>
  <c r="BL103" i="1" s="1"/>
  <c r="KY104" i="2"/>
  <c r="BK104" i="1" s="1"/>
  <c r="KZ104" i="2"/>
  <c r="BL104" i="1" s="1"/>
  <c r="KY105" i="2"/>
  <c r="BK105" i="1" s="1"/>
  <c r="KZ105" i="2"/>
  <c r="BL105" i="1" s="1"/>
  <c r="KY106" i="2"/>
  <c r="BK106" i="1" s="1"/>
  <c r="KZ106" i="2"/>
  <c r="BL106" i="1" s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P106" i="2" l="1"/>
  <c r="KO106" i="2"/>
  <c r="KP105" i="2"/>
  <c r="KO105" i="2"/>
  <c r="KP104" i="2"/>
  <c r="KO104" i="2"/>
  <c r="KP103" i="2"/>
  <c r="KO103" i="2"/>
  <c r="KP102" i="2"/>
  <c r="KO102" i="2"/>
  <c r="KP101" i="2"/>
  <c r="KO101" i="2"/>
  <c r="KP100" i="2"/>
  <c r="KO100" i="2"/>
  <c r="KP99" i="2"/>
  <c r="KO99" i="2"/>
  <c r="KP98" i="2"/>
  <c r="KO98" i="2"/>
  <c r="KP97" i="2"/>
  <c r="KO97" i="2"/>
  <c r="KP96" i="2"/>
  <c r="KO96" i="2"/>
  <c r="KP95" i="2"/>
  <c r="KO95" i="2"/>
  <c r="CL94" i="1"/>
  <c r="KP94" i="2"/>
  <c r="KO94" i="2"/>
  <c r="KP93" i="2"/>
  <c r="KO93" i="2"/>
  <c r="KP92" i="2"/>
  <c r="KO92" i="2"/>
  <c r="KP91" i="2"/>
  <c r="KO91" i="2"/>
  <c r="KP90" i="2"/>
  <c r="KO90" i="2"/>
  <c r="KP89" i="2"/>
  <c r="KO89" i="2"/>
  <c r="KP88" i="2"/>
  <c r="KO88" i="2"/>
  <c r="KP87" i="2"/>
  <c r="KO87" i="2"/>
  <c r="CL86" i="1"/>
  <c r="KP86" i="2"/>
  <c r="KO86" i="2"/>
  <c r="KP85" i="2"/>
  <c r="KO85" i="2"/>
  <c r="KP84" i="2"/>
  <c r="KO84" i="2"/>
  <c r="KP83" i="2"/>
  <c r="KO83" i="2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106" i="2"/>
  <c r="KI106" i="2"/>
  <c r="KJ105" i="2"/>
  <c r="KI105" i="2"/>
  <c r="KJ104" i="2"/>
  <c r="KI104" i="2"/>
  <c r="KJ103" i="2"/>
  <c r="KI103" i="2"/>
  <c r="KJ102" i="2"/>
  <c r="KI102" i="2"/>
  <c r="KJ101" i="2"/>
  <c r="KI101" i="2"/>
  <c r="KJ100" i="2"/>
  <c r="KI100" i="2"/>
  <c r="KJ99" i="2"/>
  <c r="KI99" i="2"/>
  <c r="KJ98" i="2"/>
  <c r="KI98" i="2"/>
  <c r="KJ97" i="2"/>
  <c r="KI97" i="2"/>
  <c r="KJ96" i="2"/>
  <c r="KI96" i="2"/>
  <c r="KJ95" i="2"/>
  <c r="KI95" i="2"/>
  <c r="KJ94" i="2"/>
  <c r="KI94" i="2"/>
  <c r="KJ93" i="2"/>
  <c r="KI93" i="2"/>
  <c r="KJ92" i="2"/>
  <c r="KI92" i="2"/>
  <c r="KJ91" i="2"/>
  <c r="KI91" i="2"/>
  <c r="KJ90" i="2"/>
  <c r="KI90" i="2"/>
  <c r="KJ89" i="2"/>
  <c r="KI89" i="2"/>
  <c r="KJ88" i="2"/>
  <c r="KI88" i="2"/>
  <c r="KJ87" i="2"/>
  <c r="KI87" i="2"/>
  <c r="KJ86" i="2"/>
  <c r="KI86" i="2"/>
  <c r="KJ85" i="2"/>
  <c r="KI85" i="2"/>
  <c r="KJ84" i="2"/>
  <c r="KI84" i="2"/>
  <c r="KJ83" i="2"/>
  <c r="KI83" i="2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AN24" i="1" s="1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AN36" i="1" s="1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89" i="1" l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<sst xmlns="http://schemas.openxmlformats.org/spreadsheetml/2006/main" count="2268" uniqueCount="415">
  <si>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</si>
  <si>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</si>
  <si>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</si>
  <si>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</si>
  <si>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</si>
  <si>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</si>
  <si>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</si>
  <si>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</si>
  <si>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</si>
  <si>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</si>
  <si>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</si>
  <si>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</si>
  <si>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</si>
  <si>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</si>
  <si>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</si>
  <si>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</si>
  <si>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</si>
  <si>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</si>
  <si>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</si>
  <si>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</si>
  <si>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</si>
  <si>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</si>
  <si>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</si>
  <si>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</si>
  <si>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</si>
  <si>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</si>
  <si>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</si>
  <si>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</si>
  <si>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</si>
  <si>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</si>
  <si>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</si>
  <si>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</si>
  <si>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</si>
  <si>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</si>
  <si>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</si>
  <si>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</si>
  <si>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</si>
  <si>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</si>
  <si>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</si>
  <si>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</si>
  <si>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</si>
  <si>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</si>
  <si>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</si>
  <si>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</si>
  <si>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</si>
  <si>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</si>
  <si>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</si>
  <si>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</si>
  <si>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</si>
  <si>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</si>
  <si>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</si>
  <si>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</si>
  <si>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</si>
  <si>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</si>
  <si>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</si>
  <si>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</si>
  <si>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</si>
  <si>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</si>
  <si>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</si>
  <si>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</si>
  <si>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</si>
  <si>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</si>
  <si>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</si>
  <si>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</si>
  <si>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</si>
  <si>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</si>
  <si>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</si>
  <si>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</si>
  <si>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</si>
  <si>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</si>
  <si>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</si>
  <si>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</si>
  <si>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</si>
  <si>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</si>
  <si>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</si>
  <si>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</si>
  <si>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</si>
  <si>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</si>
  <si>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</si>
  <si>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</si>
  <si>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</si>
  <si>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</si>
  <si>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</si>
  <si>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</si>
  <si>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</si>
  <si>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</si>
  <si>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</si>
  <si>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</si>
  <si>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</si>
  <si>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</si>
  <si>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</si>
  <si>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</si>
  <si>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</si>
  <si>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</si>
  <si>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</si>
  <si>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</si>
  <si>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</si>
  <si>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</si>
  <si>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</si>
  <si>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</si>
  <si>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</si>
  <si>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</si>
  <si>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</si>
  <si>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</si>
  <si>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</si>
  <si>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</si>
  <si>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</si>
  <si>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</si>
  <si>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</si>
  <si>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</si>
  <si>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</si>
  <si>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</si>
  <si>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</si>
  <si>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</si>
  <si>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</si>
  <si>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</si>
  <si>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</si>
  <si>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</si>
  <si>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</si>
  <si>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</si>
  <si>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</si>
  <si>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</si>
  <si>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</si>
  <si>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</si>
  <si>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</si>
  <si>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</si>
  <si>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</si>
  <si>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</si>
  <si>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</si>
  <si>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</si>
  <si>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</si>
  <si>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</si>
  <si>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</si>
  <si>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</si>
  <si>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</si>
  <si>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</si>
  <si>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</si>
  <si>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</si>
  <si>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</si>
  <si>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</si>
  <si>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</si>
  <si>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</si>
  <si>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</si>
  <si>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</si>
  <si>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</si>
  <si>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</si>
  <si>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</si>
  <si>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</si>
  <si>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</si>
  <si>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</si>
  <si>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</si>
  <si>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</si>
  <si>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</si>
  <si>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</si>
  <si>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</si>
  <si>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</si>
  <si>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</si>
  <si>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</si>
  <si>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</si>
  <si>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</si>
  <si>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</si>
  <si>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</si>
  <si>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</si>
  <si>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</si>
  <si>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</si>
  <si>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</si>
  <si>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</si>
  <si>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</si>
  <si>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</si>
  <si>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</si>
  <si>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</si>
  <si>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</si>
  <si>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</si>
  <si>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</si>
  <si>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</si>
  <si>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</si>
  <si>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</si>
  <si>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</si>
  <si>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</si>
  <si>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</si>
  <si>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</si>
  <si>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</si>
  <si>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</si>
  <si>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</si>
  <si>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</si>
  <si>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</si>
  <si>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</si>
  <si>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</si>
  <si>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</si>
  <si>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</si>
  <si>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</si>
  <si>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</si>
  <si>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</si>
  <si>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</si>
  <si>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</si>
  <si>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</si>
  <si>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</si>
  <si>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</si>
  <si>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</si>
  <si>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</si>
  <si>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</si>
  <si>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</si>
  <si>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</si>
  <si>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</si>
  <si>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</si>
  <si>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</si>
  <si>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</si>
  <si>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</si>
  <si>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</si>
  <si>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</si>
  <si>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</si>
  <si>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</si>
  <si>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</si>
  <si>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</si>
  <si>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</si>
  <si>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</si>
  <si>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</si>
  <si>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</si>
  <si>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</si>
  <si>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</si>
  <si>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</si>
  <si>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</si>
  <si>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</si>
  <si>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</si>
  <si>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</si>
  <si>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</si>
  <si>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</si>
  <si>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</si>
  <si>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</si>
  <si>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</si>
  <si>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</si>
  <si>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</si>
  <si>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</si>
  <si>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</si>
  <si>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</si>
  <si>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</si>
  <si>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</si>
  <si>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</si>
  <si>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</si>
  <si>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</si>
  <si>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</si>
  <si>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</si>
  <si>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</si>
  <si>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</si>
  <si>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</si>
  <si>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</si>
  <si>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</si>
  <si>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</si>
  <si>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</si>
  <si>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</si>
  <si>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</si>
  <si>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</si>
  <si>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</si>
  <si>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</si>
  <si>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</si>
  <si>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</si>
  <si>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</si>
  <si>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</si>
  <si>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</si>
  <si>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</si>
  <si>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</si>
  <si>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</si>
  <si>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</si>
  <si>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</si>
  <si>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</si>
  <si>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</si>
  <si>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</si>
  <si>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</si>
  <si>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</si>
  <si>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</si>
  <si>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</si>
  <si>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</si>
  <si>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</si>
  <si>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</si>
  <si>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</si>
  <si>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</si>
  <si>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</si>
  <si>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</si>
  <si>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</si>
  <si>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</si>
  <si>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</si>
  <si>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</si>
  <si>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</si>
  <si>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</si>
  <si>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</si>
  <si>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</si>
  <si>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</si>
  <si>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</si>
  <si>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</si>
  <si>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</si>
  <si>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</si>
  <si>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</si>
  <si>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</si>
  <si>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</si>
  <si>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</si>
  <si>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</si>
  <si>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</si>
  <si>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</si>
  <si>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</si>
  <si>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</si>
  <si>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</si>
  <si>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</si>
  <si>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</si>
  <si>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</si>
  <si>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</si>
  <si>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</si>
  <si>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</si>
  <si>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</si>
  <si>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</si>
  <si>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</si>
  <si>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</si>
  <si>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</si>
  <si>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</si>
  <si>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</si>
  <si>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</si>
  <si>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</si>
  <si>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</si>
  <si>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</si>
  <si>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</si>
  <si>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</si>
  <si>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</si>
  <si>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</si>
  <si>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</si>
  <si>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</si>
  <si>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</si>
  <si>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</si>
  <si>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</si>
  <si>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</si>
  <si>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</si>
  <si>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</si>
  <si>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</si>
  <si>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</si>
  <si>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</si>
  <si>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</si>
  <si>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</si>
  <si>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</si>
  <si>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</si>
  <si>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</si>
  <si>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</si>
  <si>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</si>
  <si>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</si>
  <si>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</si>
  <si>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</si>
  <si>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</si>
  <si>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</si>
  <si>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</si>
  <si>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</si>
  <si>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</si>
  <si>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</si>
  <si>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</si>
  <si>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</si>
  <si>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</si>
  <si>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</si>
  <si>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</si>
  <si>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</si>
  <si>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</si>
  <si>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</si>
  <si>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</si>
  <si>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</si>
  <si>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</si>
  <si>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</si>
  <si>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</si>
  <si>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</si>
  <si>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</si>
  <si>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</si>
  <si>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</si>
  <si>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</si>
  <si>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</si>
  <si>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</si>
  <si>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</si>
  <si>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</si>
  <si>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</si>
  <si>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</si>
  <si>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</si>
  <si>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</si>
  <si>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</si>
  <si>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</si>
  <si>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</si>
  <si>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</si>
  <si>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</si>
  <si>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</si>
  <si>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</si>
  <si>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</si>
  <si>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</si>
  <si>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</si>
  <si>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</si>
  <si>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</si>
  <si>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</si>
  <si>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</si>
  <si>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</si>
  <si>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</si>
  <si>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</si>
  <si>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</si>
  <si>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</si>
  <si>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</si>
  <si>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</si>
  <si>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</si>
  <si>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</si>
  <si>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</si>
  <si>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</si>
  <si>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</si>
  <si>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</si>
  <si>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</si>
  <si>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</si>
  <si>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</si>
  <si>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CENTRAL RAILWAY (MSETCL)</t>
  </si>
  <si>
    <t>M/s FAP BALESORE, TATA STEEL</t>
  </si>
  <si>
    <t>WBSEDCL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</si>
  <si>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</si>
  <si>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</si>
  <si>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</si>
  <si>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</si>
  <si>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24.08.2026</t>
  </si>
  <si>
    <t>23:30</t>
  </si>
  <si>
    <t>Revision-4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</si>
</sst>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8" formatCode="&quot;$&quot;#,##0.00_);[Red]\(&quot;$&quot;#,##0.00\)"/>
    <numFmt numFmtId="44" formatCode="_(&quot;$&quot;* #,##0.00_);_(&quot;$&quot;* \(#,##0.00\);_(&quot;$&quot;* &quot;-&quot;??_);_(@_)"/>
    <numFmt numFmtId="164" formatCode="_ * #,##0.00_ ;_ * \-#,##0.00_ ;_ * &quot;-&quot;??_ ;_ @_ "/>
    <numFmt numFmtId="165" formatCode="_ &quot;Rs.&quot;\ * #,##0.00_ ;_ &quot;Rs.&quot;\ * \-#,##0.00_ ;_ &quot;Rs.&quot;\ * &quot;-&quot;??_ ;_ @_ "/>
    <numFmt numFmtId="166" formatCode="0.0"/>
    <numFmt numFmtId="167" formatCode="0.000"/>
    <numFmt numFmtId="168" formatCode="[$-409]d\-mmm\-yy;@"/>
    <numFmt numFmtId="169" formatCode="[$-F800]dddd\,\ mmmm\ dd\,\ yyyy"/>
    <numFmt numFmtId="170" formatCode="[$$-409]#,##0.00;[Red]\-[$$-409]#,##0.00"/>
    <numFmt numFmtId="171" formatCode="[$-F400]h:mm:ss\ AM/PM"/>
    <numFmt numFmtId="172" formatCode="h\.mm"/>
    <numFmt numFmtId="173" formatCode="[$-14009]dd/mm/yyyy;@"/>
    <numFmt numFmtId="174" formatCode="0.0000"/>
    <numFmt numFmtId="175" formatCode="[$-10409]0.000;\(0.000\)"/>
    <numFmt numFmtId="176" formatCode="[$-10409]0.00;\(0.00\)"/>
    <numFmt numFmtId="177" formatCode="d/mm/yyyy;@"/>
    <numFmt numFmtId="178" formatCode="[$-409]d/mmm/yy;@"/>
    <numFmt numFmtId="179" formatCode="0.00;\(0.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  <font>
      <b/>
      <sz val="9"/>
      <color rgb="FF92D050"/>
      <name val="Arial Narrow"/>
      <family val="2"/>
    </font>
  </fonts>
  <fills count="10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8" fontId="2" fillId="3" borderId="0" applyNumberFormat="0" applyBorder="0" applyAlignment="0" applyProtection="0"/>
    <xf numFmtId="0" fontId="2" fillId="2" borderId="0" applyNumberFormat="0" applyBorder="0" applyAlignment="0" applyProtection="0"/>
    <xf numFmtId="168" fontId="2" fillId="5" borderId="0" applyNumberFormat="0" applyBorder="0" applyAlignment="0" applyProtection="0"/>
    <xf numFmtId="0" fontId="2" fillId="4" borderId="0" applyNumberFormat="0" applyBorder="0" applyAlignment="0" applyProtection="0"/>
    <xf numFmtId="168" fontId="2" fillId="7" borderId="0" applyNumberFormat="0" applyBorder="0" applyAlignment="0" applyProtection="0"/>
    <xf numFmtId="0" fontId="2" fillId="6" borderId="0" applyNumberFormat="0" applyBorder="0" applyAlignment="0" applyProtection="0"/>
    <xf numFmtId="168" fontId="2" fillId="8" borderId="0" applyNumberFormat="0" applyBorder="0" applyAlignment="0" applyProtection="0"/>
    <xf numFmtId="0" fontId="2" fillId="2" borderId="0" applyNumberFormat="0" applyBorder="0" applyAlignment="0" applyProtection="0"/>
    <xf numFmtId="168" fontId="2" fillId="9" borderId="0" applyNumberFormat="0" applyBorder="0" applyAlignment="0" applyProtection="0"/>
    <xf numFmtId="0" fontId="2" fillId="9" borderId="0" applyNumberFormat="0" applyBorder="0" applyAlignment="0" applyProtection="0"/>
    <xf numFmtId="168" fontId="2" fillId="4" borderId="0" applyNumberFormat="0" applyBorder="0" applyAlignment="0" applyProtection="0"/>
    <xf numFmtId="0" fontId="2" fillId="4" borderId="0" applyNumberFormat="0" applyBorder="0" applyAlignment="0" applyProtection="0"/>
    <xf numFmtId="168" fontId="2" fillId="11" borderId="0" applyNumberFormat="0" applyBorder="0" applyAlignment="0" applyProtection="0"/>
    <xf numFmtId="0" fontId="2" fillId="10" borderId="0" applyNumberFormat="0" applyBorder="0" applyAlignment="0" applyProtection="0"/>
    <xf numFmtId="168" fontId="2" fillId="12" borderId="0" applyNumberFormat="0" applyBorder="0" applyAlignment="0" applyProtection="0"/>
    <xf numFmtId="0" fontId="2" fillId="12" borderId="0" applyNumberFormat="0" applyBorder="0" applyAlignment="0" applyProtection="0"/>
    <xf numFmtId="168" fontId="2" fillId="14" borderId="0" applyNumberFormat="0" applyBorder="0" applyAlignment="0" applyProtection="0"/>
    <xf numFmtId="0" fontId="2" fillId="13" borderId="0" applyNumberFormat="0" applyBorder="0" applyAlignment="0" applyProtection="0"/>
    <xf numFmtId="168" fontId="2" fillId="8" borderId="0" applyNumberFormat="0" applyBorder="0" applyAlignment="0" applyProtection="0"/>
    <xf numFmtId="0" fontId="2" fillId="10" borderId="0" applyNumberFormat="0" applyBorder="0" applyAlignment="0" applyProtection="0"/>
    <xf numFmtId="168" fontId="2" fillId="11" borderId="0" applyNumberFormat="0" applyBorder="0" applyAlignment="0" applyProtection="0"/>
    <xf numFmtId="0" fontId="2" fillId="11" borderId="0" applyNumberFormat="0" applyBorder="0" applyAlignment="0" applyProtection="0"/>
    <xf numFmtId="168" fontId="2" fillId="15" borderId="0" applyNumberFormat="0" applyBorder="0" applyAlignment="0" applyProtection="0"/>
    <xf numFmtId="0" fontId="2" fillId="4" borderId="0" applyNumberFormat="0" applyBorder="0" applyAlignment="0" applyProtection="0"/>
    <xf numFmtId="168" fontId="6" fillId="17" borderId="0" applyNumberFormat="0" applyBorder="0" applyAlignment="0" applyProtection="0"/>
    <xf numFmtId="0" fontId="6" fillId="16" borderId="0" applyNumberFormat="0" applyBorder="0" applyAlignment="0" applyProtection="0"/>
    <xf numFmtId="168" fontId="6" fillId="12" borderId="0" applyNumberFormat="0" applyBorder="0" applyAlignment="0" applyProtection="0"/>
    <xf numFmtId="0" fontId="6" fillId="12" borderId="0" applyNumberFormat="0" applyBorder="0" applyAlignment="0" applyProtection="0"/>
    <xf numFmtId="168" fontId="6" fillId="14" borderId="0" applyNumberFormat="0" applyBorder="0" applyAlignment="0" applyProtection="0"/>
    <xf numFmtId="0" fontId="6" fillId="13" borderId="0" applyNumberFormat="0" applyBorder="0" applyAlignment="0" applyProtection="0"/>
    <xf numFmtId="168" fontId="6" fillId="18" borderId="0" applyNumberFormat="0" applyBorder="0" applyAlignment="0" applyProtection="0"/>
    <xf numFmtId="0" fontId="6" fillId="10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19" borderId="0" applyNumberFormat="0" applyBorder="0" applyAlignment="0" applyProtection="0"/>
    <xf numFmtId="0" fontId="6" fillId="4" borderId="0" applyNumberFormat="0" applyBorder="0" applyAlignment="0" applyProtection="0"/>
    <xf numFmtId="168" fontId="6" fillId="20" borderId="0" applyNumberFormat="0" applyBorder="0" applyAlignment="0" applyProtection="0"/>
    <xf numFmtId="0" fontId="6" fillId="16" borderId="0" applyNumberFormat="0" applyBorder="0" applyAlignment="0" applyProtection="0"/>
    <xf numFmtId="168" fontId="6" fillId="21" borderId="0" applyNumberFormat="0" applyBorder="0" applyAlignment="0" applyProtection="0"/>
    <xf numFmtId="0" fontId="6" fillId="21" borderId="0" applyNumberFormat="0" applyBorder="0" applyAlignment="0" applyProtection="0"/>
    <xf numFmtId="168" fontId="6" fillId="22" borderId="0" applyNumberFormat="0" applyBorder="0" applyAlignment="0" applyProtection="0"/>
    <xf numFmtId="0" fontId="6" fillId="22" borderId="0" applyNumberFormat="0" applyBorder="0" applyAlignment="0" applyProtection="0"/>
    <xf numFmtId="168" fontId="6" fillId="18" borderId="0" applyNumberFormat="0" applyBorder="0" applyAlignment="0" applyProtection="0"/>
    <xf numFmtId="0" fontId="6" fillId="23" borderId="0" applyNumberFormat="0" applyBorder="0" applyAlignment="0" applyProtection="0"/>
    <xf numFmtId="168" fontId="6" fillId="16" borderId="0" applyNumberFormat="0" applyBorder="0" applyAlignment="0" applyProtection="0"/>
    <xf numFmtId="0" fontId="6" fillId="16" borderId="0" applyNumberFormat="0" applyBorder="0" applyAlignment="0" applyProtection="0"/>
    <xf numFmtId="168" fontId="6" fillId="24" borderId="0" applyNumberFormat="0" applyBorder="0" applyAlignment="0" applyProtection="0"/>
    <xf numFmtId="0" fontId="6" fillId="24" borderId="0" applyNumberFormat="0" applyBorder="0" applyAlignment="0" applyProtection="0"/>
    <xf numFmtId="168" fontId="7" fillId="5" borderId="0" applyNumberFormat="0" applyBorder="0" applyAlignment="0" applyProtection="0"/>
    <xf numFmtId="0" fontId="7" fillId="5" borderId="0" applyNumberFormat="0" applyBorder="0" applyAlignment="0" applyProtection="0"/>
    <xf numFmtId="168" fontId="8" fillId="10" borderId="1" applyNumberFormat="0" applyAlignment="0" applyProtection="0"/>
    <xf numFmtId="0" fontId="8" fillId="2" borderId="1" applyNumberFormat="0" applyAlignment="0" applyProtection="0"/>
    <xf numFmtId="168" fontId="9" fillId="25" borderId="2" applyNumberFormat="0" applyAlignment="0" applyProtection="0"/>
    <xf numFmtId="0" fontId="9" fillId="25" borderId="2" applyNumberFormat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168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8" fontId="11" fillId="7" borderId="0" applyNumberFormat="0" applyBorder="0" applyAlignment="0" applyProtection="0"/>
    <xf numFmtId="0" fontId="11" fillId="7" borderId="0" applyNumberFormat="0" applyBorder="0" applyAlignment="0" applyProtection="0"/>
    <xf numFmtId="168" fontId="12" fillId="0" borderId="4" applyNumberFormat="0" applyFill="0" applyAlignment="0" applyProtection="0"/>
    <xf numFmtId="0" fontId="22" fillId="0" borderId="3" applyNumberFormat="0" applyFill="0" applyAlignment="0" applyProtection="0"/>
    <xf numFmtId="168" fontId="13" fillId="0" borderId="5" applyNumberFormat="0" applyFill="0" applyAlignment="0" applyProtection="0"/>
    <xf numFmtId="0" fontId="23" fillId="0" borderId="5" applyNumberFormat="0" applyFill="0" applyAlignment="0" applyProtection="0"/>
    <xf numFmtId="168" fontId="14" fillId="0" borderId="7" applyNumberFormat="0" applyFill="0" applyAlignment="0" applyProtection="0"/>
    <xf numFmtId="0" fontId="24" fillId="0" borderId="6" applyNumberFormat="0" applyFill="0" applyAlignment="0" applyProtection="0"/>
    <xf numFmtId="168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8" fontId="15" fillId="4" borderId="1" applyNumberFormat="0" applyAlignment="0" applyProtection="0"/>
    <xf numFmtId="0" fontId="25" fillId="4" borderId="1" applyNumberFormat="0" applyAlignment="0" applyProtection="0"/>
    <xf numFmtId="168" fontId="16" fillId="0" borderId="8" applyNumberFormat="0" applyFill="0" applyAlignment="0" applyProtection="0"/>
    <xf numFmtId="0" fontId="16" fillId="0" borderId="8" applyNumberFormat="0" applyFill="0" applyAlignment="0" applyProtection="0"/>
    <xf numFmtId="168" fontId="17" fillId="13" borderId="0" applyNumberFormat="0" applyBorder="0" applyAlignment="0" applyProtection="0"/>
    <xf numFmtId="0" fontId="17" fillId="13" borderId="0" applyNumberFormat="0" applyBorder="0" applyAlignment="0" applyProtection="0"/>
    <xf numFmtId="169" fontId="41" fillId="0" borderId="0"/>
    <xf numFmtId="0" fontId="41" fillId="0" borderId="0"/>
    <xf numFmtId="169" fontId="41" fillId="0" borderId="0"/>
    <xf numFmtId="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/>
    <xf numFmtId="168" fontId="1" fillId="0" borderId="0"/>
    <xf numFmtId="168" fontId="1" fillId="0" borderId="0"/>
    <xf numFmtId="169" fontId="41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0" fontId="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0" borderId="0"/>
    <xf numFmtId="169" fontId="41" fillId="0" borderId="0"/>
    <xf numFmtId="0" fontId="1" fillId="0" borderId="0"/>
    <xf numFmtId="0" fontId="44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6" fillId="0" borderId="0"/>
    <xf numFmtId="169" fontId="41" fillId="0" borderId="0"/>
    <xf numFmtId="169" fontId="41" fillId="0" borderId="0"/>
    <xf numFmtId="0" fontId="21" fillId="0" borderId="0"/>
    <xf numFmtId="169" fontId="41" fillId="0" borderId="0"/>
    <xf numFmtId="169" fontId="41" fillId="0" borderId="0"/>
    <xf numFmtId="0" fontId="2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8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69" fontId="41" fillId="0" borderId="0"/>
    <xf numFmtId="169" fontId="41" fillId="0" borderId="0"/>
    <xf numFmtId="169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69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8" fontId="1" fillId="6" borderId="9" applyNumberFormat="0" applyFont="0" applyAlignment="0" applyProtection="0"/>
    <xf numFmtId="0" fontId="1" fillId="6" borderId="9" applyNumberFormat="0" applyFont="0" applyAlignment="0" applyProtection="0"/>
    <xf numFmtId="168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0" fontId="28" fillId="0" borderId="0"/>
    <xf numFmtId="168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8" fontId="19" fillId="0" borderId="12" applyNumberFormat="0" applyFill="0" applyAlignment="0" applyProtection="0"/>
    <xf numFmtId="0" fontId="19" fillId="0" borderId="11" applyNumberFormat="0" applyFill="0" applyAlignment="0" applyProtection="0"/>
    <xf numFmtId="168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8" fontId="41" fillId="0" borderId="0"/>
    <xf numFmtId="168" fontId="1" fillId="0" borderId="0"/>
    <xf numFmtId="0" fontId="2" fillId="0" borderId="0"/>
    <xf numFmtId="0" fontId="46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8" fontId="41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8" fontId="8" fillId="10" borderId="79" applyNumberFormat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8" fontId="15" fillId="4" borderId="79" applyNumberFormat="0" applyAlignment="0" applyProtection="0"/>
    <xf numFmtId="168" fontId="1" fillId="6" borderId="80" applyNumberFormat="0" applyFont="0" applyAlignment="0" applyProtection="0"/>
    <xf numFmtId="168" fontId="18" fillId="10" borderId="81" applyNumberFormat="0" applyAlignment="0" applyProtection="0"/>
    <xf numFmtId="168" fontId="19" fillId="0" borderId="82" applyNumberFormat="0" applyFill="0" applyAlignment="0" applyProtection="0"/>
    <xf numFmtId="0" fontId="2" fillId="0" borderId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8" fontId="2" fillId="87" borderId="0" applyBorder="0" applyAlignment="0" applyProtection="0"/>
    <xf numFmtId="178" fontId="2" fillId="88" borderId="0" applyBorder="0" applyAlignment="0" applyProtection="0"/>
    <xf numFmtId="178" fontId="2" fillId="89" borderId="0" applyBorder="0" applyAlignment="0" applyProtection="0"/>
    <xf numFmtId="178" fontId="2" fillId="90" borderId="0" applyBorder="0" applyAlignment="0" applyProtection="0"/>
    <xf numFmtId="178" fontId="2" fillId="91" borderId="0" applyBorder="0" applyAlignment="0" applyProtection="0"/>
    <xf numFmtId="178" fontId="2" fillId="92" borderId="0" applyBorder="0" applyAlignment="0" applyProtection="0"/>
    <xf numFmtId="178" fontId="2" fillId="93" borderId="0" applyBorder="0" applyAlignment="0" applyProtection="0"/>
    <xf numFmtId="178" fontId="2" fillId="94" borderId="0" applyBorder="0" applyAlignment="0" applyProtection="0"/>
    <xf numFmtId="178" fontId="2" fillId="95" borderId="0" applyBorder="0" applyAlignment="0" applyProtection="0"/>
    <xf numFmtId="178" fontId="2" fillId="90" borderId="0" applyBorder="0" applyAlignment="0" applyProtection="0"/>
    <xf numFmtId="178" fontId="2" fillId="93" borderId="0" applyBorder="0" applyAlignment="0" applyProtection="0"/>
    <xf numFmtId="178" fontId="2" fillId="96" borderId="0" applyBorder="0" applyAlignment="0" applyProtection="0"/>
    <xf numFmtId="178" fontId="6" fillId="97" borderId="0" applyBorder="0" applyAlignment="0" applyProtection="0"/>
    <xf numFmtId="178" fontId="6" fillId="94" borderId="0" applyBorder="0" applyAlignment="0" applyProtection="0"/>
    <xf numFmtId="178" fontId="6" fillId="95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0" borderId="0" applyBorder="0" applyAlignment="0" applyProtection="0"/>
    <xf numFmtId="178" fontId="6" fillId="101" borderId="0" applyBorder="0" applyAlignment="0" applyProtection="0"/>
    <xf numFmtId="178" fontId="6" fillId="102" borderId="0" applyBorder="0" applyAlignment="0" applyProtection="0"/>
    <xf numFmtId="178" fontId="6" fillId="103" borderId="0" applyBorder="0" applyAlignment="0" applyProtection="0"/>
    <xf numFmtId="178" fontId="6" fillId="98" borderId="0" applyBorder="0" applyAlignment="0" applyProtection="0"/>
    <xf numFmtId="178" fontId="6" fillId="99" borderId="0" applyBorder="0" applyAlignment="0" applyProtection="0"/>
    <xf numFmtId="178" fontId="6" fillId="104" borderId="0" applyBorder="0" applyAlignment="0" applyProtection="0"/>
    <xf numFmtId="178" fontId="7" fillId="88" borderId="0" applyBorder="0" applyAlignment="0" applyProtection="0"/>
    <xf numFmtId="178" fontId="8" fillId="105" borderId="79" applyAlignment="0" applyProtection="0"/>
    <xf numFmtId="178" fontId="9" fillId="106" borderId="2" applyAlignment="0" applyProtection="0"/>
    <xf numFmtId="178" fontId="10" fillId="0" borderId="0" applyFill="0" applyBorder="0" applyAlignment="0" applyProtection="0"/>
    <xf numFmtId="178" fontId="11" fillId="89" borderId="0" applyBorder="0" applyAlignment="0" applyProtection="0"/>
    <xf numFmtId="178" fontId="12" fillId="0" borderId="4" applyFill="0" applyAlignment="0" applyProtection="0"/>
    <xf numFmtId="178" fontId="13" fillId="0" borderId="5" applyFill="0" applyAlignment="0" applyProtection="0"/>
    <xf numFmtId="178" fontId="14" fillId="0" borderId="7" applyFill="0" applyAlignment="0" applyProtection="0"/>
    <xf numFmtId="178" fontId="14" fillId="0" borderId="0" applyFill="0" applyBorder="0" applyAlignment="0" applyProtection="0"/>
    <xf numFmtId="178" fontId="15" fillId="92" borderId="79" applyAlignment="0" applyProtection="0"/>
    <xf numFmtId="178" fontId="16" fillId="0" borderId="8" applyFill="0" applyAlignment="0" applyProtection="0"/>
    <xf numFmtId="178" fontId="17" fillId="107" borderId="0" applyBorder="0" applyAlignment="0" applyProtection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41" fillId="0" borderId="0"/>
    <xf numFmtId="178" fontId="1" fillId="0" borderId="0"/>
    <xf numFmtId="178" fontId="1" fillId="108" borderId="80" applyFont="0" applyAlignment="0" applyProtection="0"/>
    <xf numFmtId="178" fontId="18" fillId="105" borderId="81" applyAlignment="0" applyProtection="0"/>
    <xf numFmtId="178" fontId="96" fillId="0" borderId="0" applyFill="0" applyBorder="0" applyAlignment="0" applyProtection="0"/>
    <xf numFmtId="178" fontId="19" fillId="0" borderId="82" applyFill="0" applyAlignment="0" applyProtection="0"/>
    <xf numFmtId="178" fontId="4" fillId="0" borderId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7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6" fontId="31" fillId="0" borderId="2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7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47" fillId="0" borderId="13" xfId="55" applyNumberFormat="1" applyFont="1" applyFill="1" applyBorder="1" applyAlignment="1">
      <alignment horizontal="center" vertical="center" wrapText="1" shrinkToFit="1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>
      <alignment horizontal="center" vertical="center"/>
    </xf>
    <xf numFmtId="167" fontId="51" fillId="0" borderId="13" xfId="0" applyNumberFormat="1" applyFont="1" applyBorder="1" applyAlignment="1">
      <alignment horizontal="center" vertical="center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6" fontId="31" fillId="0" borderId="0" xfId="0" applyNumberFormat="1" applyFont="1" applyAlignment="1" applyProtection="1">
      <alignment horizontal="center" vertical="center"/>
      <protection locked="0"/>
    </xf>
    <xf numFmtId="166" fontId="29" fillId="0" borderId="0" xfId="0" applyNumberFormat="1" applyFont="1" applyAlignment="1" applyProtection="1">
      <alignment horizontal="center" vertical="center"/>
      <protection locked="0"/>
    </xf>
    <xf numFmtId="166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7" fontId="30" fillId="0" borderId="0" xfId="0" quotePrefix="1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6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6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6" fontId="52" fillId="0" borderId="0" xfId="0" applyNumberFormat="1" applyFont="1" applyAlignment="1" applyProtection="1">
      <alignment horizontal="center" vertical="center"/>
      <protection locked="0"/>
    </xf>
    <xf numFmtId="166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6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7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6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6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7" fontId="47" fillId="28" borderId="13" xfId="0" applyNumberFormat="1" applyFont="1" applyFill="1" applyBorder="1" applyAlignment="1">
      <alignment horizontal="center" vertical="center"/>
    </xf>
    <xf numFmtId="167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7" fontId="47" fillId="28" borderId="33" xfId="0" applyNumberFormat="1" applyFont="1" applyFill="1" applyBorder="1" applyAlignment="1">
      <alignment horizontal="center" vertical="center"/>
    </xf>
    <xf numFmtId="167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7" fontId="30" fillId="0" borderId="42" xfId="0" applyNumberFormat="1" applyFont="1" applyBorder="1" applyAlignment="1">
      <alignment horizontal="center" vertical="center"/>
    </xf>
    <xf numFmtId="167" fontId="30" fillId="0" borderId="13" xfId="0" applyNumberFormat="1" applyFont="1" applyBorder="1" applyAlignment="1">
      <alignment horizontal="center" vertical="center"/>
    </xf>
    <xf numFmtId="167" fontId="30" fillId="0" borderId="45" xfId="0" applyNumberFormat="1" applyFont="1" applyBorder="1" applyAlignment="1">
      <alignment horizontal="center" vertical="center"/>
    </xf>
    <xf numFmtId="167" fontId="56" fillId="26" borderId="13" xfId="0" applyNumberFormat="1" applyFont="1" applyFill="1" applyBorder="1" applyAlignment="1">
      <alignment horizontal="center" vertical="center"/>
    </xf>
    <xf numFmtId="167" fontId="56" fillId="26" borderId="33" xfId="0" applyNumberFormat="1" applyFont="1" applyFill="1" applyBorder="1" applyAlignment="1">
      <alignment horizontal="center" vertical="center"/>
    </xf>
    <xf numFmtId="167" fontId="47" fillId="26" borderId="13" xfId="0" applyNumberFormat="1" applyFont="1" applyFill="1" applyBorder="1" applyAlignment="1">
      <alignment horizontal="center" vertical="center"/>
    </xf>
    <xf numFmtId="167" fontId="47" fillId="26" borderId="33" xfId="0" applyNumberFormat="1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2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0" borderId="0" xfId="0" applyNumberFormat="1" applyFont="1" applyAlignment="1">
      <alignment horizontal="center" vertical="center"/>
    </xf>
    <xf numFmtId="167" fontId="47" fillId="27" borderId="13" xfId="0" applyNumberFormat="1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67" fontId="29" fillId="27" borderId="33" xfId="0" applyNumberFormat="1" applyFont="1" applyFill="1" applyBorder="1" applyAlignment="1">
      <alignment horizontal="center" vertical="center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7" fontId="29" fillId="27" borderId="13" xfId="678" applyNumberFormat="1" applyFont="1" applyFill="1" applyBorder="1" applyAlignment="1">
      <alignment horizontal="center" vertical="center" wrapText="1" shrinkToFit="1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7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678" applyNumberFormat="1" applyFont="1" applyFill="1" applyBorder="1" applyAlignment="1">
      <alignment horizontal="center" vertical="center" wrapText="1"/>
    </xf>
    <xf numFmtId="167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44" fontId="30" fillId="27" borderId="0" xfId="421" applyNumberFormat="1" applyFont="1" applyFill="1" applyBorder="1" applyAlignment="1" applyProtection="1">
      <alignment horizontal="center" wrapText="1"/>
      <protection locked="0"/>
    </xf>
    <xf numFmtId="166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Protection="1">
      <protection locked="0"/>
    </xf>
    <xf numFmtId="166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6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7" fontId="30" fillId="0" borderId="23" xfId="0" applyNumberFormat="1" applyFont="1" applyBorder="1" applyAlignment="1">
      <alignment horizontal="center" vertical="center"/>
    </xf>
    <xf numFmtId="177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6" fontId="30" fillId="27" borderId="13" xfId="0" applyNumberFormat="1" applyFont="1" applyFill="1" applyBorder="1" applyAlignment="1" applyProtection="1">
      <alignment horizontal="center" vertical="top"/>
      <protection locked="0"/>
    </xf>
    <xf numFmtId="167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7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7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7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7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6" fontId="49" fillId="27" borderId="0" xfId="0" applyNumberFormat="1" applyFont="1" applyFill="1" applyAlignment="1" applyProtection="1">
      <alignment horizontal="center" vertical="center"/>
      <protection locked="0"/>
    </xf>
    <xf numFmtId="167" fontId="71" fillId="27" borderId="13" xfId="0" applyNumberFormat="1" applyFont="1" applyFill="1" applyBorder="1" applyAlignment="1">
      <alignment horizontal="center"/>
    </xf>
    <xf numFmtId="166" fontId="71" fillId="27" borderId="13" xfId="0" applyNumberFormat="1" applyFont="1" applyFill="1" applyBorder="1" applyAlignment="1">
      <alignment horizontal="center"/>
    </xf>
    <xf numFmtId="174" fontId="47" fillId="0" borderId="13" xfId="0" applyNumberFormat="1" applyFont="1" applyBorder="1" applyAlignment="1">
      <alignment horizontal="center" vertical="center"/>
    </xf>
    <xf numFmtId="44" fontId="30" fillId="27" borderId="0" xfId="421" applyNumberFormat="1" applyFont="1" applyFill="1" applyAlignment="1" applyProtection="1">
      <alignment horizontal="center" wrapText="1"/>
      <protection locked="0"/>
    </xf>
    <xf numFmtId="167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6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6" fontId="55" fillId="27" borderId="0" xfId="0" applyNumberFormat="1" applyFont="1" applyFill="1" applyAlignment="1" applyProtection="1">
      <alignment vertical="top"/>
      <protection locked="0"/>
    </xf>
    <xf numFmtId="166" fontId="55" fillId="27" borderId="0" xfId="0" applyNumberFormat="1" applyFont="1" applyFill="1" applyAlignment="1" applyProtection="1">
      <alignment horizontal="center" vertical="top"/>
      <protection locked="0"/>
    </xf>
    <xf numFmtId="166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5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6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6" fontId="31" fillId="27" borderId="36" xfId="0" applyNumberFormat="1" applyFont="1" applyFill="1" applyBorder="1" applyAlignment="1" applyProtection="1">
      <alignment horizontal="center" vertical="center"/>
      <protection locked="0"/>
    </xf>
    <xf numFmtId="166" fontId="31" fillId="27" borderId="37" xfId="0" applyNumberFormat="1" applyFont="1" applyFill="1" applyBorder="1" applyAlignment="1" applyProtection="1">
      <alignment horizontal="center" vertical="center"/>
      <protection locked="0"/>
    </xf>
    <xf numFmtId="166" fontId="31" fillId="27" borderId="33" xfId="0" applyNumberFormat="1" applyFont="1" applyFill="1" applyBorder="1" applyAlignment="1" applyProtection="1">
      <alignment horizontal="center" vertical="center"/>
      <protection locked="0"/>
    </xf>
    <xf numFmtId="166" fontId="31" fillId="27" borderId="39" xfId="0" applyNumberFormat="1" applyFont="1" applyFill="1" applyBorder="1" applyAlignment="1" applyProtection="1">
      <alignment horizontal="center" vertical="center"/>
      <protection locked="0"/>
    </xf>
    <xf numFmtId="167" fontId="29" fillId="27" borderId="13" xfId="55" applyNumberFormat="1" applyFont="1" applyFill="1" applyBorder="1" applyAlignment="1">
      <alignment horizontal="center" vertical="center" wrapText="1"/>
    </xf>
    <xf numFmtId="167" fontId="47" fillId="27" borderId="13" xfId="0" applyNumberFormat="1" applyFont="1" applyFill="1" applyBorder="1" applyAlignment="1" applyProtection="1">
      <alignment horizontal="center" vertical="center"/>
      <protection locked="0"/>
    </xf>
    <xf numFmtId="167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7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23" xfId="0" applyNumberFormat="1" applyFont="1" applyFill="1" applyBorder="1" applyAlignment="1">
      <alignment horizontal="center" vertical="center"/>
    </xf>
    <xf numFmtId="167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0" applyNumberFormat="1" applyFont="1" applyFill="1" applyBorder="1" applyAlignment="1">
      <alignment horizontal="center" vertical="center"/>
    </xf>
    <xf numFmtId="167" fontId="29" fillId="27" borderId="23" xfId="55" applyNumberFormat="1" applyFont="1" applyFill="1" applyBorder="1" applyAlignment="1">
      <alignment horizontal="center" vertical="center" wrapText="1"/>
    </xf>
    <xf numFmtId="167" fontId="29" fillId="27" borderId="23" xfId="678" applyNumberFormat="1" applyFont="1" applyFill="1" applyBorder="1" applyAlignment="1">
      <alignment horizontal="center" vertical="center" wrapText="1" shrinkToFit="1"/>
    </xf>
    <xf numFmtId="167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>
      <alignment horizontal="center" vertical="center" wrapText="1"/>
    </xf>
    <xf numFmtId="167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23" xfId="678" applyNumberFormat="1" applyFont="1" applyFill="1" applyBorder="1" applyAlignment="1">
      <alignment horizontal="center" vertical="center"/>
    </xf>
    <xf numFmtId="167" fontId="29" fillId="27" borderId="38" xfId="678" applyNumberFormat="1" applyFont="1" applyFill="1" applyBorder="1" applyAlignment="1">
      <alignment horizontal="center" vertical="center" wrapText="1"/>
    </xf>
    <xf numFmtId="167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7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7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7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17" xfId="678" applyNumberFormat="1" applyFont="1" applyFill="1" applyBorder="1" applyAlignment="1">
      <alignment horizontal="center" vertical="center" wrapText="1"/>
    </xf>
    <xf numFmtId="167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7" fontId="47" fillId="27" borderId="33" xfId="0" applyNumberFormat="1" applyFont="1" applyFill="1" applyBorder="1" applyAlignment="1">
      <alignment horizontal="center" vertical="center"/>
    </xf>
    <xf numFmtId="167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7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 shrinkToFit="1"/>
    </xf>
    <xf numFmtId="167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>
      <alignment horizontal="center" vertical="center" wrapText="1"/>
    </xf>
    <xf numFmtId="167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33" xfId="678" applyNumberFormat="1" applyFont="1" applyFill="1" applyBorder="1" applyAlignment="1">
      <alignment horizontal="center" vertical="center"/>
    </xf>
    <xf numFmtId="167" fontId="29" fillId="27" borderId="39" xfId="678" applyNumberFormat="1" applyFont="1" applyFill="1" applyBorder="1" applyAlignment="1">
      <alignment horizontal="center" vertical="center" wrapText="1"/>
    </xf>
    <xf numFmtId="167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7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7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33" xfId="0" applyNumberFormat="1" applyFont="1" applyFill="1" applyBorder="1" applyAlignment="1" applyProtection="1">
      <alignment horizontal="center" vertical="center"/>
      <protection locked="0"/>
    </xf>
    <xf numFmtId="167" fontId="51" fillId="27" borderId="42" xfId="0" applyNumberFormat="1" applyFont="1" applyFill="1" applyBorder="1" applyAlignment="1">
      <alignment horizontal="center" vertical="center"/>
    </xf>
    <xf numFmtId="167" fontId="51" fillId="27" borderId="23" xfId="0" applyNumberFormat="1" applyFont="1" applyFill="1" applyBorder="1" applyAlignment="1">
      <alignment horizontal="center" vertical="center"/>
    </xf>
    <xf numFmtId="167" fontId="51" fillId="27" borderId="38" xfId="0" applyNumberFormat="1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>
      <alignment horizontal="center" vertical="center"/>
    </xf>
    <xf numFmtId="167" fontId="51" fillId="27" borderId="45" xfId="0" applyNumberFormat="1" applyFont="1" applyFill="1" applyBorder="1" applyAlignment="1">
      <alignment horizontal="center" vertical="center"/>
    </xf>
    <xf numFmtId="167" fontId="51" fillId="27" borderId="76" xfId="0" applyNumberFormat="1" applyFont="1" applyFill="1" applyBorder="1" applyAlignment="1">
      <alignment horizontal="center" vertical="center"/>
    </xf>
    <xf numFmtId="167" fontId="0" fillId="27" borderId="0" xfId="0" applyNumberFormat="1" applyFill="1" applyAlignment="1">
      <alignment horizontal="center"/>
    </xf>
    <xf numFmtId="166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79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6" fontId="31" fillId="0" borderId="13" xfId="0" applyNumberFormat="1" applyFont="1" applyBorder="1" applyAlignment="1" applyProtection="1">
      <alignment horizontal="center" vertical="center"/>
      <protection locked="0"/>
    </xf>
    <xf numFmtId="167" fontId="29" fillId="0" borderId="13" xfId="678" applyNumberFormat="1" applyFont="1" applyBorder="1" applyAlignment="1" applyProtection="1">
      <alignment horizontal="center" vertical="center" wrapText="1"/>
      <protection locked="0"/>
    </xf>
    <xf numFmtId="166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167" fontId="92" fillId="0" borderId="13" xfId="683" applyNumberFormat="1" applyFont="1" applyBorder="1" applyAlignment="1" applyProtection="1">
      <alignment horizontal="center" vertical="center" wrapText="1"/>
      <protection locked="0"/>
    </xf>
    <xf numFmtId="167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7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6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92" fillId="0" borderId="13" xfId="678" applyNumberFormat="1" applyFont="1" applyBorder="1" applyAlignment="1" applyProtection="1">
      <alignment horizontal="center" vertical="center" wrapText="1"/>
      <protection locked="0"/>
    </xf>
    <xf numFmtId="167" fontId="29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0" applyNumberFormat="1" applyFont="1" applyBorder="1" applyAlignment="1" applyProtection="1">
      <alignment horizontal="center" vertical="center"/>
      <protection locked="0"/>
    </xf>
    <xf numFmtId="167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7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7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6" fontId="29" fillId="27" borderId="13" xfId="0" applyNumberFormat="1" applyFont="1" applyFill="1" applyBorder="1" applyAlignment="1">
      <alignment horizontal="center" vertical="center"/>
    </xf>
    <xf numFmtId="175" fontId="47" fillId="27" borderId="13" xfId="55" applyNumberFormat="1" applyFont="1" applyFill="1" applyBorder="1" applyAlignment="1">
      <alignment horizontal="center" vertical="center" wrapText="1" shrinkToFit="1"/>
    </xf>
    <xf numFmtId="176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5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6" fontId="31" fillId="27" borderId="89" xfId="0" applyNumberFormat="1" applyFont="1" applyFill="1" applyBorder="1" applyAlignment="1" applyProtection="1">
      <alignment horizontal="center" vertical="center"/>
      <protection locked="0"/>
    </xf>
    <xf numFmtId="44" fontId="30" fillId="27" borderId="0" xfId="421" applyNumberFormat="1" applyFont="1" applyFill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7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55" applyNumberFormat="1" applyFont="1" applyFill="1" applyBorder="1" applyAlignment="1">
      <alignment horizontal="center" vertical="center" wrapText="1" shrinkToFit="1"/>
    </xf>
    <xf numFmtId="167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7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6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7" fontId="47" fillId="27" borderId="84" xfId="0" applyNumberFormat="1" applyFont="1" applyFill="1" applyBorder="1" applyAlignment="1">
      <alignment horizontal="center" vertical="center"/>
    </xf>
    <xf numFmtId="166" fontId="88" fillId="27" borderId="13" xfId="0" applyNumberFormat="1" applyFont="1" applyFill="1" applyBorder="1" applyAlignment="1" applyProtection="1">
      <alignment horizontal="center" vertical="center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0" fontId="105" fillId="27" borderId="0" xfId="0" applyFont="1" applyFill="1" applyAlignment="1">
      <alignment horizontal="center" vertical="center"/>
    </xf>
    <xf numFmtId="166" fontId="51" fillId="27" borderId="33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27" borderId="0" xfId="0" applyFont="1" applyFill="1" applyAlignment="1">
      <alignment horizontal="center" vertical="center" wrapText="1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7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7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2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67" fontId="29" fillId="26" borderId="13" xfId="678" applyNumberFormat="1" applyFont="1" applyFill="1" applyBorder="1" applyAlignment="1" applyProtection="1">
      <alignment horizontal="center" vertical="center" wrapText="1"/>
      <protection locked="0"/>
    </xf>
    <xf numFmtId="167" fontId="29" fillId="26" borderId="13" xfId="678" applyNumberFormat="1" applyFont="1" applyFill="1" applyBorder="1" applyAlignment="1">
      <alignment horizontal="center" vertical="center"/>
    </xf>
    <xf numFmtId="1" fontId="29" fillId="26" borderId="83" xfId="678" applyNumberFormat="1" applyFont="1" applyFill="1" applyBorder="1" applyAlignment="1">
      <alignment horizontal="center" vertical="center" wrapText="1"/>
    </xf>
    <xf numFmtId="2" fontId="29" fillId="0" borderId="13" xfId="0" applyNumberFormat="1" applyFont="1" applyBorder="1" applyAlignment="1">
      <alignment horizontal="center" vertical="center"/>
    </xf>
    <xf numFmtId="0" fontId="47" fillId="27" borderId="89" xfId="0" applyFont="1" applyFill="1" applyBorder="1" applyAlignment="1">
      <alignment horizontal="center" vertical="center"/>
    </xf>
    <xf numFmtId="166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6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6" fontId="31" fillId="0" borderId="56" xfId="0" applyNumberFormat="1" applyFont="1" applyBorder="1" applyAlignment="1" applyProtection="1">
      <alignment horizontal="center" vertical="center"/>
      <protection locked="0"/>
    </xf>
    <xf numFmtId="166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53" fillId="0" borderId="0" xfId="0" applyNumberFormat="1" applyFont="1" applyAlignment="1" applyProtection="1">
      <alignment horizontal="center" vertical="center"/>
      <protection locked="0"/>
    </xf>
    <xf numFmtId="166" fontId="30" fillId="0" borderId="0" xfId="0" applyNumberFormat="1" applyFont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44" fontId="30" fillId="0" borderId="0" xfId="421" applyNumberFormat="1" applyFont="1" applyFill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6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166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>
      <alignment horizontal="center" vertical="center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0" fontId="106" fillId="27" borderId="13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166" fontId="106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6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89" xfId="0" applyFont="1" applyFill="1" applyBorder="1" applyAlignment="1">
      <alignment horizontal="center" vertical="center" wrapText="1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166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166" fontId="51" fillId="27" borderId="17" xfId="0" applyNumberFormat="1" applyFont="1" applyFill="1" applyBorder="1" applyAlignment="1" applyProtection="1">
      <alignment horizontal="center" vertical="center"/>
      <protection locked="0"/>
    </xf>
    <xf numFmtId="166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166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83" xfId="0" applyNumberFormat="1" applyFont="1" applyFill="1" applyBorder="1" applyAlignment="1" applyProtection="1">
      <alignment horizontal="center" vertical="center"/>
      <protection locked="0"/>
    </xf>
    <xf numFmtId="166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6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171" fontId="55" fillId="0" borderId="0" xfId="0" applyNumberFormat="1" applyFont="1" applyAlignment="1" applyProtection="1">
      <alignment horizontal="center" vertical="center"/>
      <protection locked="0"/>
    </xf>
    <xf numFmtId="0" fontId="109" fillId="27" borderId="13" xfId="0" applyFont="1" applyFill="1" applyBorder="1" applyAlignment="1">
      <alignment horizontal="center" vertical="center" wrapText="1"/>
    </xf>
    <xf numFmtId="2" fontId="51" fillId="27" borderId="13" xfId="0" applyNumberFormat="1" applyFont="1" applyFill="1" applyBorder="1" applyAlignment="1">
      <alignment horizontal="center" vertical="center" wrapText="1"/>
    </xf>
    <xf numFmtId="166" fontId="55" fillId="0" borderId="58" xfId="0" applyNumberFormat="1" applyFont="1" applyBorder="1" applyAlignment="1" applyProtection="1">
      <alignment horizontal="center" vertical="center"/>
      <protection locked="0"/>
    </xf>
    <xf numFmtId="166" fontId="55" fillId="0" borderId="59" xfId="0" applyNumberFormat="1" applyFont="1" applyBorder="1" applyAlignment="1" applyProtection="1">
      <alignment horizontal="center" vertical="center"/>
      <protection locked="0"/>
    </xf>
    <xf numFmtId="166" fontId="55" fillId="0" borderId="60" xfId="0" applyNumberFormat="1" applyFont="1" applyBorder="1" applyAlignment="1" applyProtection="1">
      <alignment horizontal="center" vertical="center"/>
      <protection locked="0"/>
    </xf>
    <xf numFmtId="0" fontId="51" fillId="27" borderId="77" xfId="0" applyFont="1" applyFill="1" applyBorder="1" applyAlignment="1">
      <alignment horizontal="center" vertical="center" wrapText="1"/>
    </xf>
    <xf numFmtId="166" fontId="109" fillId="27" borderId="13" xfId="0" applyNumberFormat="1" applyFont="1" applyFill="1" applyBorder="1" applyAlignment="1" applyProtection="1">
      <alignment horizontal="center" vertical="center" wrapText="1"/>
      <protection locked="0"/>
    </xf>
    <xf numFmtId="2" fontId="51" fillId="27" borderId="17" xfId="0" applyNumberFormat="1" applyFont="1" applyFill="1" applyBorder="1" applyAlignment="1">
      <alignment horizontal="center" vertical="center" wrapText="1"/>
    </xf>
    <xf numFmtId="2" fontId="51" fillId="27" borderId="57" xfId="0" applyNumberFormat="1" applyFont="1" applyFill="1" applyBorder="1" applyAlignment="1">
      <alignment horizontal="center" vertical="center" wrapText="1"/>
    </xf>
    <xf numFmtId="2" fontId="51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6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6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6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0" fillId="0" borderId="90" xfId="0" applyBorder="1" applyAlignment="1">
      <alignment horizontal="center" vertical="center" wrapText="1"/>
    </xf>
    <xf numFmtId="0" fontId="0" fillId="0" borderId="91" xfId="0" applyBorder="1" applyAlignment="1">
      <alignment horizontal="center" vertical="center" wrapText="1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>
      <alignment horizontal="center" vertical="center" wrapText="1"/>
    </xf>
    <xf numFmtId="0" fontId="51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51" fillId="27" borderId="83" xfId="678" applyFont="1" applyFill="1" applyBorder="1" applyAlignment="1">
      <alignment horizontal="center" vertical="center" wrapText="1"/>
    </xf>
    <xf numFmtId="0" fontId="51" fillId="27" borderId="84" xfId="678" applyFont="1" applyFill="1" applyBorder="1" applyAlignment="1">
      <alignment horizontal="center" vertical="center" wrapText="1"/>
    </xf>
    <xf numFmtId="0" fontId="105" fillId="27" borderId="13" xfId="0" applyFont="1" applyFill="1" applyBorder="1" applyAlignment="1">
      <alignment horizontal="center" vertical="center" wrapText="1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1" fontId="30" fillId="27" borderId="0" xfId="0" applyNumberFormat="1" applyFont="1" applyFill="1" applyAlignment="1" applyProtection="1">
      <alignment horizontal="center" vertical="top"/>
      <protection locked="0"/>
    </xf>
    <xf numFmtId="166" fontId="30" fillId="27" borderId="0" xfId="0" applyNumberFormat="1" applyFont="1" applyFill="1" applyAlignment="1" applyProtection="1">
      <alignment horizontal="center" vertical="center"/>
      <protection locked="0"/>
    </xf>
    <xf numFmtId="166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3" xfId="0" applyNumberFormat="1" applyFont="1" applyFill="1" applyBorder="1" applyAlignment="1" applyProtection="1">
      <alignment horizontal="center" vertical="center"/>
      <protection locked="0"/>
    </xf>
    <xf numFmtId="166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6" fontId="106" fillId="27" borderId="83" xfId="0" applyNumberFormat="1" applyFont="1" applyFill="1" applyBorder="1" applyAlignment="1" applyProtection="1">
      <alignment horizontal="center" vertical="center"/>
      <protection locked="0"/>
    </xf>
    <xf numFmtId="166" fontId="106" fillId="27" borderId="84" xfId="0" applyNumberFormat="1" applyFont="1" applyFill="1" applyBorder="1" applyAlignment="1" applyProtection="1">
      <alignment horizontal="center" vertical="center"/>
      <protection locked="0"/>
    </xf>
    <xf numFmtId="166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6" fontId="30" fillId="27" borderId="17" xfId="0" applyNumberFormat="1" applyFont="1" applyFill="1" applyBorder="1" applyAlignment="1" applyProtection="1">
      <alignment horizontal="center" vertical="center"/>
      <protection locked="0"/>
    </xf>
    <xf numFmtId="166" fontId="30" fillId="27" borderId="18" xfId="0" applyNumberFormat="1" applyFont="1" applyFill="1" applyBorder="1" applyAlignment="1" applyProtection="1">
      <alignment horizontal="center" vertical="center"/>
      <protection locked="0"/>
    </xf>
    <xf numFmtId="166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6" fontId="106" fillId="27" borderId="13" xfId="0" applyNumberFormat="1" applyFont="1" applyFill="1" applyBorder="1" applyAlignment="1" applyProtection="1">
      <alignment horizontal="center" vertical="center"/>
      <protection locked="0"/>
    </xf>
    <xf numFmtId="166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6" fontId="30" fillId="27" borderId="83" xfId="0" applyNumberFormat="1" applyFont="1" applyFill="1" applyBorder="1" applyAlignment="1" applyProtection="1">
      <alignment horizontal="center" vertical="center"/>
      <protection locked="0"/>
    </xf>
    <xf numFmtId="166" fontId="30" fillId="27" borderId="84" xfId="0" applyNumberFormat="1" applyFont="1" applyFill="1" applyBorder="1" applyAlignment="1" applyProtection="1">
      <alignment horizontal="center" vertical="center"/>
      <protection locked="0"/>
    </xf>
    <xf numFmtId="166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166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171" fontId="55" fillId="27" borderId="0" xfId="0" applyNumberFormat="1" applyFont="1" applyFill="1" applyAlignment="1" applyProtection="1">
      <alignment horizontal="center" vertical="top"/>
      <protection locked="0"/>
    </xf>
    <xf numFmtId="166" fontId="55" fillId="27" borderId="58" xfId="0" applyNumberFormat="1" applyFont="1" applyFill="1" applyBorder="1" applyAlignment="1" applyProtection="1">
      <alignment horizontal="center" vertical="center"/>
      <protection locked="0"/>
    </xf>
    <xf numFmtId="166" fontId="55" fillId="27" borderId="59" xfId="0" applyNumberFormat="1" applyFont="1" applyFill="1" applyBorder="1" applyAlignment="1" applyProtection="1">
      <alignment horizontal="center" vertical="center"/>
      <protection locked="0"/>
    </xf>
    <xf numFmtId="166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166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6" fontId="49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 wrapText="1"/>
    </xf>
    <xf numFmtId="166" fontId="30" fillId="27" borderId="57" xfId="0" applyNumberFormat="1" applyFont="1" applyFill="1" applyBorder="1" applyAlignment="1" applyProtection="1">
      <alignment horizontal="center" vertical="center"/>
      <protection locked="0"/>
    </xf>
    <xf numFmtId="166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/>
    <cellStyle name="20% - Accent1 2 2" xfId="6611"/>
    <cellStyle name="20% - Accent1 2 3" xfId="21367"/>
    <cellStyle name="20% - Accent1 3" xfId="2"/>
    <cellStyle name="20% - Accent1 4" xfId="1458"/>
    <cellStyle name="20% - Accent2" xfId="1525" builtinId="34" customBuiltin="1"/>
    <cellStyle name="20% - Accent2 2" xfId="3"/>
    <cellStyle name="20% - Accent2 2 2" xfId="6612"/>
    <cellStyle name="20% - Accent2 2 3" xfId="21368"/>
    <cellStyle name="20% - Accent2 3" xfId="4"/>
    <cellStyle name="20% - Accent2 4" xfId="1459"/>
    <cellStyle name="20% - Accent3" xfId="1529" builtinId="38" customBuiltin="1"/>
    <cellStyle name="20% - Accent3 2" xfId="5"/>
    <cellStyle name="20% - Accent3 2 2" xfId="6613"/>
    <cellStyle name="20% - Accent3 2 3" xfId="21369"/>
    <cellStyle name="20% - Accent3 3" xfId="6"/>
    <cellStyle name="20% - Accent3 4" xfId="1460"/>
    <cellStyle name="20% - Accent4" xfId="1533" builtinId="42" customBuiltin="1"/>
    <cellStyle name="20% - Accent4 2" xfId="7"/>
    <cellStyle name="20% - Accent4 2 2" xfId="6614"/>
    <cellStyle name="20% - Accent4 2 3" xfId="21370"/>
    <cellStyle name="20% - Accent4 3" xfId="8"/>
    <cellStyle name="20% - Accent4 4" xfId="1461"/>
    <cellStyle name="20% - Accent5" xfId="1537" builtinId="46" customBuiltin="1"/>
    <cellStyle name="20% - Accent5 2" xfId="9"/>
    <cellStyle name="20% - Accent5 2 2" xfId="6615"/>
    <cellStyle name="20% - Accent5 2 3" xfId="21371"/>
    <cellStyle name="20% - Accent5 3" xfId="10"/>
    <cellStyle name="20% - Accent5 4" xfId="1462"/>
    <cellStyle name="20% - Accent6" xfId="1541" builtinId="50" customBuiltin="1"/>
    <cellStyle name="20% - Accent6 2" xfId="11"/>
    <cellStyle name="20% - Accent6 2 2" xfId="6616"/>
    <cellStyle name="20% - Accent6 2 3" xfId="21372"/>
    <cellStyle name="20% - Accent6 3" xfId="12"/>
    <cellStyle name="20% - Accent6 4" xfId="1463"/>
    <cellStyle name="40% - Accent1" xfId="1522" builtinId="31" customBuiltin="1"/>
    <cellStyle name="40% - Accent1 2" xfId="13"/>
    <cellStyle name="40% - Accent1 2 2" xfId="6617"/>
    <cellStyle name="40% - Accent1 2 3" xfId="21373"/>
    <cellStyle name="40% - Accent1 3" xfId="14"/>
    <cellStyle name="40% - Accent1 4" xfId="1464"/>
    <cellStyle name="40% - Accent2" xfId="1526" builtinId="35" customBuiltin="1"/>
    <cellStyle name="40% - Accent2 2" xfId="15"/>
    <cellStyle name="40% - Accent2 2 2" xfId="6618"/>
    <cellStyle name="40% - Accent2 2 3" xfId="21374"/>
    <cellStyle name="40% - Accent2 3" xfId="16"/>
    <cellStyle name="40% - Accent2 4" xfId="1465"/>
    <cellStyle name="40% - Accent3" xfId="1530" builtinId="39" customBuiltin="1"/>
    <cellStyle name="40% - Accent3 2" xfId="17"/>
    <cellStyle name="40% - Accent3 2 2" xfId="6619"/>
    <cellStyle name="40% - Accent3 2 3" xfId="21375"/>
    <cellStyle name="40% - Accent3 3" xfId="18"/>
    <cellStyle name="40% - Accent3 4" xfId="1466"/>
    <cellStyle name="40% - Accent4" xfId="1534" builtinId="43" customBuiltin="1"/>
    <cellStyle name="40% - Accent4 2" xfId="19"/>
    <cellStyle name="40% - Accent4 2 2" xfId="6620"/>
    <cellStyle name="40% - Accent4 2 3" xfId="21376"/>
    <cellStyle name="40% - Accent4 3" xfId="20"/>
    <cellStyle name="40% - Accent4 4" xfId="1467"/>
    <cellStyle name="40% - Accent5" xfId="1538" builtinId="47" customBuiltin="1"/>
    <cellStyle name="40% - Accent5 2" xfId="21"/>
    <cellStyle name="40% - Accent5 2 2" xfId="6621"/>
    <cellStyle name="40% - Accent5 2 3" xfId="21377"/>
    <cellStyle name="40% - Accent5 3" xfId="22"/>
    <cellStyle name="40% - Accent5 4" xfId="1468"/>
    <cellStyle name="40% - Accent6" xfId="1542" builtinId="51" customBuiltin="1"/>
    <cellStyle name="40% - Accent6 2" xfId="23"/>
    <cellStyle name="40% - Accent6 2 2" xfId="6622"/>
    <cellStyle name="40% - Accent6 2 3" xfId="21378"/>
    <cellStyle name="40% - Accent6 3" xfId="24"/>
    <cellStyle name="40% - Accent6 4" xfId="1469"/>
    <cellStyle name="60% - Accent1" xfId="1523" builtinId="32" customBuiltin="1"/>
    <cellStyle name="60% - Accent1 2" xfId="25"/>
    <cellStyle name="60% - Accent1 2 2" xfId="1631"/>
    <cellStyle name="60% - Accent1 2 3" xfId="6623"/>
    <cellStyle name="60% - Accent1 2 4" xfId="21379"/>
    <cellStyle name="60% - Accent1 3" xfId="26"/>
    <cellStyle name="60% - Accent1 4" xfId="1470"/>
    <cellStyle name="60% - Accent2" xfId="1527" builtinId="36" customBuiltin="1"/>
    <cellStyle name="60% - Accent2 2" xfId="27"/>
    <cellStyle name="60% - Accent2 2 2" xfId="1632"/>
    <cellStyle name="60% - Accent2 2 3" xfId="6624"/>
    <cellStyle name="60% - Accent2 2 4" xfId="21380"/>
    <cellStyle name="60% - Accent2 3" xfId="28"/>
    <cellStyle name="60% - Accent2 4" xfId="1471"/>
    <cellStyle name="60% - Accent3" xfId="1531" builtinId="40" customBuiltin="1"/>
    <cellStyle name="60% - Accent3 2" xfId="29"/>
    <cellStyle name="60% - Accent3 2 2" xfId="1633"/>
    <cellStyle name="60% - Accent3 2 3" xfId="6625"/>
    <cellStyle name="60% - Accent3 2 4" xfId="21381"/>
    <cellStyle name="60% - Accent3 3" xfId="30"/>
    <cellStyle name="60% - Accent3 4" xfId="1472"/>
    <cellStyle name="60% - Accent4" xfId="1535" builtinId="44" customBuiltin="1"/>
    <cellStyle name="60% - Accent4 2" xfId="31"/>
    <cellStyle name="60% - Accent4 2 2" xfId="1634"/>
    <cellStyle name="60% - Accent4 2 3" xfId="6626"/>
    <cellStyle name="60% - Accent4 2 4" xfId="21382"/>
    <cellStyle name="60% - Accent4 3" xfId="32"/>
    <cellStyle name="60% - Accent4 4" xfId="1473"/>
    <cellStyle name="60% - Accent5" xfId="1539" builtinId="48" customBuiltin="1"/>
    <cellStyle name="60% - Accent5 2" xfId="33"/>
    <cellStyle name="60% - Accent5 2 2" xfId="1635"/>
    <cellStyle name="60% - Accent5 2 3" xfId="6627"/>
    <cellStyle name="60% - Accent5 2 4" xfId="21383"/>
    <cellStyle name="60% - Accent5 3" xfId="34"/>
    <cellStyle name="60% - Accent5 4" xfId="1474"/>
    <cellStyle name="60% - Accent6" xfId="1543" builtinId="52" customBuiltin="1"/>
    <cellStyle name="60% - Accent6 2" xfId="35"/>
    <cellStyle name="60% - Accent6 2 2" xfId="1636"/>
    <cellStyle name="60% - Accent6 2 3" xfId="6628"/>
    <cellStyle name="60% - Accent6 2 4" xfId="21384"/>
    <cellStyle name="60% - Accent6 3" xfId="36"/>
    <cellStyle name="60% - Accent6 4" xfId="1475"/>
    <cellStyle name="Accent1" xfId="1520" builtinId="29" customBuiltin="1"/>
    <cellStyle name="Accent1 2" xfId="37"/>
    <cellStyle name="Accent1 2 2" xfId="6629"/>
    <cellStyle name="Accent1 2 3" xfId="21385"/>
    <cellStyle name="Accent1 3" xfId="38"/>
    <cellStyle name="Accent1 4" xfId="1476"/>
    <cellStyle name="Accent2" xfId="1524" builtinId="33" customBuiltin="1"/>
    <cellStyle name="Accent2 2" xfId="39"/>
    <cellStyle name="Accent2 2 2" xfId="6630"/>
    <cellStyle name="Accent2 2 3" xfId="21386"/>
    <cellStyle name="Accent2 3" xfId="40"/>
    <cellStyle name="Accent2 4" xfId="1477"/>
    <cellStyle name="Accent3" xfId="1528" builtinId="37" customBuiltin="1"/>
    <cellStyle name="Accent3 2" xfId="41"/>
    <cellStyle name="Accent3 2 2" xfId="6631"/>
    <cellStyle name="Accent3 2 3" xfId="21387"/>
    <cellStyle name="Accent3 3" xfId="42"/>
    <cellStyle name="Accent3 4" xfId="1478"/>
    <cellStyle name="Accent4" xfId="1532" builtinId="41" customBuiltin="1"/>
    <cellStyle name="Accent4 2" xfId="43"/>
    <cellStyle name="Accent4 2 2" xfId="6632"/>
    <cellStyle name="Accent4 2 3" xfId="21388"/>
    <cellStyle name="Accent4 3" xfId="44"/>
    <cellStyle name="Accent4 4" xfId="1479"/>
    <cellStyle name="Accent5" xfId="1536" builtinId="45" customBuiltin="1"/>
    <cellStyle name="Accent5 2" xfId="45"/>
    <cellStyle name="Accent5 2 2" xfId="6633"/>
    <cellStyle name="Accent5 2 3" xfId="21389"/>
    <cellStyle name="Accent5 3" xfId="46"/>
    <cellStyle name="Accent5 4" xfId="1480"/>
    <cellStyle name="Accent6" xfId="1540" builtinId="49" customBuiltin="1"/>
    <cellStyle name="Accent6 2" xfId="47"/>
    <cellStyle name="Accent6 2 2" xfId="6634"/>
    <cellStyle name="Accent6 2 3" xfId="21390"/>
    <cellStyle name="Accent6 3" xfId="48"/>
    <cellStyle name="Accent6 4" xfId="1481"/>
    <cellStyle name="Bad" xfId="1509" builtinId="27" customBuiltin="1"/>
    <cellStyle name="Bad 2" xfId="49"/>
    <cellStyle name="Bad 2 2" xfId="6635"/>
    <cellStyle name="Bad 2 3" xfId="21391"/>
    <cellStyle name="Bad 3" xfId="50"/>
    <cellStyle name="Bad 4" xfId="1482"/>
    <cellStyle name="Calculation" xfId="1513" builtinId="22" customBuiltin="1"/>
    <cellStyle name="Calculation 2" xfId="51"/>
    <cellStyle name="Calculation 2 2" xfId="6636"/>
    <cellStyle name="Calculation 2 3" xfId="14006"/>
    <cellStyle name="Calculation 2 4" xfId="21360"/>
    <cellStyle name="Calculation 2 5" xfId="21392"/>
    <cellStyle name="Calculation 3" xfId="52"/>
    <cellStyle name="Calculation 4" xfId="1483"/>
    <cellStyle name="Calculation 5" xfId="21359"/>
    <cellStyle name="Check Cell" xfId="1515" builtinId="23" customBuiltin="1"/>
    <cellStyle name="Check Cell 2" xfId="53"/>
    <cellStyle name="Check Cell 2 2" xfId="6637"/>
    <cellStyle name="Check Cell 2 3" xfId="21393"/>
    <cellStyle name="Check Cell 3" xfId="54"/>
    <cellStyle name="Check Cell 4" xfId="1484"/>
    <cellStyle name="Comma" xfId="55" builtinId="3"/>
    <cellStyle name="Comma 10" xfId="21445"/>
    <cellStyle name="Comma 10 10" xfId="56"/>
    <cellStyle name="Comma 10 10 2" xfId="1704"/>
    <cellStyle name="Comma 10 10 3" xfId="4163"/>
    <cellStyle name="Comma 10 10 4" xfId="6656"/>
    <cellStyle name="Comma 10 10 5" xfId="9104"/>
    <cellStyle name="Comma 10 10 6" xfId="11556"/>
    <cellStyle name="Comma 10 10 7" xfId="14008"/>
    <cellStyle name="Comma 10 10 8" xfId="16461"/>
    <cellStyle name="Comma 10 10 9" xfId="18909"/>
    <cellStyle name="Comma 10 11" xfId="57"/>
    <cellStyle name="Comma 10 11 2" xfId="1705"/>
    <cellStyle name="Comma 10 11 3" xfId="4164"/>
    <cellStyle name="Comma 10 11 4" xfId="6657"/>
    <cellStyle name="Comma 10 11 5" xfId="9105"/>
    <cellStyle name="Comma 10 11 6" xfId="11557"/>
    <cellStyle name="Comma 10 11 7" xfId="14009"/>
    <cellStyle name="Comma 10 11 8" xfId="16462"/>
    <cellStyle name="Comma 10 11 9" xfId="18910"/>
    <cellStyle name="Comma 10 12" xfId="58"/>
    <cellStyle name="Comma 10 12 2" xfId="1706"/>
    <cellStyle name="Comma 10 12 3" xfId="4165"/>
    <cellStyle name="Comma 10 12 4" xfId="6658"/>
    <cellStyle name="Comma 10 12 5" xfId="9106"/>
    <cellStyle name="Comma 10 12 6" xfId="11558"/>
    <cellStyle name="Comma 10 12 7" xfId="14010"/>
    <cellStyle name="Comma 10 12 8" xfId="16463"/>
    <cellStyle name="Comma 10 12 9" xfId="18911"/>
    <cellStyle name="Comma 10 13" xfId="59"/>
    <cellStyle name="Comma 10 14" xfId="60"/>
    <cellStyle name="Comma 10 15" xfId="61"/>
    <cellStyle name="Comma 10 16" xfId="62"/>
    <cellStyle name="Comma 10 17" xfId="63"/>
    <cellStyle name="Comma 10 18" xfId="64"/>
    <cellStyle name="Comma 10 19" xfId="65"/>
    <cellStyle name="Comma 10 2" xfId="21446"/>
    <cellStyle name="Comma 10 2 10" xfId="21447"/>
    <cellStyle name="Comma 10 2 10 2" xfId="1708"/>
    <cellStyle name="Comma 10 2 10 3" xfId="4167"/>
    <cellStyle name="Comma 10 2 10 4" xfId="6660"/>
    <cellStyle name="Comma 10 2 10 5" xfId="9108"/>
    <cellStyle name="Comma 10 2 10 6" xfId="11560"/>
    <cellStyle name="Comma 10 2 10 7" xfId="14012"/>
    <cellStyle name="Comma 10 2 10 8" xfId="16465"/>
    <cellStyle name="Comma 10 2 10 9" xfId="18913"/>
    <cellStyle name="Comma 10 2 11" xfId="21448"/>
    <cellStyle name="Comma 10 2 11 2" xfId="1709"/>
    <cellStyle name="Comma 10 2 11 3" xfId="4168"/>
    <cellStyle name="Comma 10 2 11 4" xfId="6661"/>
    <cellStyle name="Comma 10 2 11 5" xfId="9109"/>
    <cellStyle name="Comma 10 2 11 6" xfId="11561"/>
    <cellStyle name="Comma 10 2 11 7" xfId="14013"/>
    <cellStyle name="Comma 10 2 11 8" xfId="16466"/>
    <cellStyle name="Comma 10 2 11 9" xfId="18914"/>
    <cellStyle name="Comma 10 2 12" xfId="1707"/>
    <cellStyle name="Comma 10 2 13" xfId="4166"/>
    <cellStyle name="Comma 10 2 14" xfId="6659"/>
    <cellStyle name="Comma 10 2 15" xfId="9107"/>
    <cellStyle name="Comma 10 2 16" xfId="11559"/>
    <cellStyle name="Comma 10 2 17" xfId="14011"/>
    <cellStyle name="Comma 10 2 18" xfId="16464"/>
    <cellStyle name="Comma 10 2 19" xfId="18912"/>
    <cellStyle name="Comma 10 2 2" xfId="21449"/>
    <cellStyle name="Comma 10 2 2 10" xfId="21450"/>
    <cellStyle name="Comma 10 2 2 10 2" xfId="1711"/>
    <cellStyle name="Comma 10 2 2 10 3" xfId="4170"/>
    <cellStyle name="Comma 10 2 2 10 4" xfId="6663"/>
    <cellStyle name="Comma 10 2 2 10 5" xfId="9111"/>
    <cellStyle name="Comma 10 2 2 10 6" xfId="11563"/>
    <cellStyle name="Comma 10 2 2 10 7" xfId="14015"/>
    <cellStyle name="Comma 10 2 2 10 8" xfId="16468"/>
    <cellStyle name="Comma 10 2 2 10 9" xfId="18916"/>
    <cellStyle name="Comma 10 2 2 11" xfId="1710"/>
    <cellStyle name="Comma 10 2 2 12" xfId="4169"/>
    <cellStyle name="Comma 10 2 2 13" xfId="6662"/>
    <cellStyle name="Comma 10 2 2 14" xfId="9110"/>
    <cellStyle name="Comma 10 2 2 15" xfId="11562"/>
    <cellStyle name="Comma 10 2 2 16" xfId="14014"/>
    <cellStyle name="Comma 10 2 2 17" xfId="16467"/>
    <cellStyle name="Comma 10 2 2 18" xfId="18915"/>
    <cellStyle name="Comma 10 2 2 2" xfId="21451"/>
    <cellStyle name="Comma 10 2 2 2 10" xfId="1712"/>
    <cellStyle name="Comma 10 2 2 2 11" xfId="4171"/>
    <cellStyle name="Comma 10 2 2 2 12" xfId="6664"/>
    <cellStyle name="Comma 10 2 2 2 13" xfId="9112"/>
    <cellStyle name="Comma 10 2 2 2 14" xfId="11564"/>
    <cellStyle name="Comma 10 2 2 2 15" xfId="14016"/>
    <cellStyle name="Comma 10 2 2 2 16" xfId="16469"/>
    <cellStyle name="Comma 10 2 2 2 17" xfId="18917"/>
    <cellStyle name="Comma 10 2 2 2 2" xfId="21452"/>
    <cellStyle name="Comma 10 2 2 2 2 10" xfId="4172"/>
    <cellStyle name="Comma 10 2 2 2 2 11" xfId="6665"/>
    <cellStyle name="Comma 10 2 2 2 2 12" xfId="9113"/>
    <cellStyle name="Comma 10 2 2 2 2 13" xfId="11565"/>
    <cellStyle name="Comma 10 2 2 2 2 14" xfId="14017"/>
    <cellStyle name="Comma 10 2 2 2 2 15" xfId="16470"/>
    <cellStyle name="Comma 10 2 2 2 2 16" xfId="18918"/>
    <cellStyle name="Comma 10 2 2 2 2 2" xfId="21453"/>
    <cellStyle name="Comma 10 2 2 2 2 2 10" xfId="18919"/>
    <cellStyle name="Comma 10 2 2 2 2 2 2" xfId="21454"/>
    <cellStyle name="Comma 10 2 2 2 2 2 2 2" xfId="1715"/>
    <cellStyle name="Comma 10 2 2 2 2 2 2 3" xfId="4174"/>
    <cellStyle name="Comma 10 2 2 2 2 2 2 4" xfId="6667"/>
    <cellStyle name="Comma 10 2 2 2 2 2 2 5" xfId="9115"/>
    <cellStyle name="Comma 10 2 2 2 2 2 2 6" xfId="11567"/>
    <cellStyle name="Comma 10 2 2 2 2 2 2 7" xfId="14019"/>
    <cellStyle name="Comma 10 2 2 2 2 2 2 8" xfId="16472"/>
    <cellStyle name="Comma 10 2 2 2 2 2 2 9" xfId="18920"/>
    <cellStyle name="Comma 10 2 2 2 2 2 3" xfId="1714"/>
    <cellStyle name="Comma 10 2 2 2 2 2 4" xfId="4173"/>
    <cellStyle name="Comma 10 2 2 2 2 2 5" xfId="6666"/>
    <cellStyle name="Comma 10 2 2 2 2 2 6" xfId="9114"/>
    <cellStyle name="Comma 10 2 2 2 2 2 7" xfId="11566"/>
    <cellStyle name="Comma 10 2 2 2 2 2 8" xfId="14018"/>
    <cellStyle name="Comma 10 2 2 2 2 2 9" xfId="16471"/>
    <cellStyle name="Comma 10 2 2 2 2 3" xfId="21455"/>
    <cellStyle name="Comma 10 2 2 2 2 3 2" xfId="1716"/>
    <cellStyle name="Comma 10 2 2 2 2 3 3" xfId="4175"/>
    <cellStyle name="Comma 10 2 2 2 2 3 4" xfId="6668"/>
    <cellStyle name="Comma 10 2 2 2 2 3 5" xfId="9116"/>
    <cellStyle name="Comma 10 2 2 2 2 3 6" xfId="11568"/>
    <cellStyle name="Comma 10 2 2 2 2 3 7" xfId="14020"/>
    <cellStyle name="Comma 10 2 2 2 2 3 8" xfId="16473"/>
    <cellStyle name="Comma 10 2 2 2 2 3 9" xfId="18921"/>
    <cellStyle name="Comma 10 2 2 2 2 4" xfId="21456"/>
    <cellStyle name="Comma 10 2 2 2 2 4 2" xfId="1717"/>
    <cellStyle name="Comma 10 2 2 2 2 4 3" xfId="4176"/>
    <cellStyle name="Comma 10 2 2 2 2 4 4" xfId="6669"/>
    <cellStyle name="Comma 10 2 2 2 2 4 5" xfId="9117"/>
    <cellStyle name="Comma 10 2 2 2 2 4 6" xfId="11569"/>
    <cellStyle name="Comma 10 2 2 2 2 4 7" xfId="14021"/>
    <cellStyle name="Comma 10 2 2 2 2 4 8" xfId="16474"/>
    <cellStyle name="Comma 10 2 2 2 2 4 9" xfId="18922"/>
    <cellStyle name="Comma 10 2 2 2 2 5" xfId="21457"/>
    <cellStyle name="Comma 10 2 2 2 2 5 2" xfId="1718"/>
    <cellStyle name="Comma 10 2 2 2 2 5 3" xfId="4177"/>
    <cellStyle name="Comma 10 2 2 2 2 5 4" xfId="6670"/>
    <cellStyle name="Comma 10 2 2 2 2 5 5" xfId="9118"/>
    <cellStyle name="Comma 10 2 2 2 2 5 6" xfId="11570"/>
    <cellStyle name="Comma 10 2 2 2 2 5 7" xfId="14022"/>
    <cellStyle name="Comma 10 2 2 2 2 5 8" xfId="16475"/>
    <cellStyle name="Comma 10 2 2 2 2 5 9" xfId="18923"/>
    <cellStyle name="Comma 10 2 2 2 2 6" xfId="21458"/>
    <cellStyle name="Comma 10 2 2 2 2 6 2" xfId="1719"/>
    <cellStyle name="Comma 10 2 2 2 2 6 3" xfId="4178"/>
    <cellStyle name="Comma 10 2 2 2 2 6 4" xfId="6671"/>
    <cellStyle name="Comma 10 2 2 2 2 6 5" xfId="9119"/>
    <cellStyle name="Comma 10 2 2 2 2 6 6" xfId="11571"/>
    <cellStyle name="Comma 10 2 2 2 2 6 7" xfId="14023"/>
    <cellStyle name="Comma 10 2 2 2 2 6 8" xfId="16476"/>
    <cellStyle name="Comma 10 2 2 2 2 6 9" xfId="18924"/>
    <cellStyle name="Comma 10 2 2 2 2 7" xfId="21459"/>
    <cellStyle name="Comma 10 2 2 2 2 7 2" xfId="1720"/>
    <cellStyle name="Comma 10 2 2 2 2 7 3" xfId="4179"/>
    <cellStyle name="Comma 10 2 2 2 2 7 4" xfId="6672"/>
    <cellStyle name="Comma 10 2 2 2 2 7 5" xfId="9120"/>
    <cellStyle name="Comma 10 2 2 2 2 7 6" xfId="11572"/>
    <cellStyle name="Comma 10 2 2 2 2 7 7" xfId="14024"/>
    <cellStyle name="Comma 10 2 2 2 2 7 8" xfId="16477"/>
    <cellStyle name="Comma 10 2 2 2 2 7 9" xfId="18925"/>
    <cellStyle name="Comma 10 2 2 2 2 8" xfId="21460"/>
    <cellStyle name="Comma 10 2 2 2 2 8 2" xfId="1721"/>
    <cellStyle name="Comma 10 2 2 2 2 8 3" xfId="4180"/>
    <cellStyle name="Comma 10 2 2 2 2 8 4" xfId="6673"/>
    <cellStyle name="Comma 10 2 2 2 2 8 5" xfId="9121"/>
    <cellStyle name="Comma 10 2 2 2 2 8 6" xfId="11573"/>
    <cellStyle name="Comma 10 2 2 2 2 8 7" xfId="14025"/>
    <cellStyle name="Comma 10 2 2 2 2 8 8" xfId="16478"/>
    <cellStyle name="Comma 10 2 2 2 2 8 9" xfId="18926"/>
    <cellStyle name="Comma 10 2 2 2 2 9" xfId="1713"/>
    <cellStyle name="Comma 10 2 2 2 3" xfId="21461"/>
    <cellStyle name="Comma 10 2 2 2 3 10" xfId="18927"/>
    <cellStyle name="Comma 10 2 2 2 3 2" xfId="21462"/>
    <cellStyle name="Comma 10 2 2 2 3 2 2" xfId="1723"/>
    <cellStyle name="Comma 10 2 2 2 3 2 3" xfId="4182"/>
    <cellStyle name="Comma 10 2 2 2 3 2 4" xfId="6675"/>
    <cellStyle name="Comma 10 2 2 2 3 2 5" xfId="9123"/>
    <cellStyle name="Comma 10 2 2 2 3 2 6" xfId="11575"/>
    <cellStyle name="Comma 10 2 2 2 3 2 7" xfId="14027"/>
    <cellStyle name="Comma 10 2 2 2 3 2 8" xfId="16480"/>
    <cellStyle name="Comma 10 2 2 2 3 2 9" xfId="18928"/>
    <cellStyle name="Comma 10 2 2 2 3 3" xfId="1722"/>
    <cellStyle name="Comma 10 2 2 2 3 4" xfId="4181"/>
    <cellStyle name="Comma 10 2 2 2 3 5" xfId="6674"/>
    <cellStyle name="Comma 10 2 2 2 3 6" xfId="9122"/>
    <cellStyle name="Comma 10 2 2 2 3 7" xfId="11574"/>
    <cellStyle name="Comma 10 2 2 2 3 8" xfId="14026"/>
    <cellStyle name="Comma 10 2 2 2 3 9" xfId="16479"/>
    <cellStyle name="Comma 10 2 2 2 4" xfId="21463"/>
    <cellStyle name="Comma 10 2 2 2 4 2" xfId="1724"/>
    <cellStyle name="Comma 10 2 2 2 4 3" xfId="4183"/>
    <cellStyle name="Comma 10 2 2 2 4 4" xfId="6676"/>
    <cellStyle name="Comma 10 2 2 2 4 5" xfId="9124"/>
    <cellStyle name="Comma 10 2 2 2 4 6" xfId="11576"/>
    <cellStyle name="Comma 10 2 2 2 4 7" xfId="14028"/>
    <cellStyle name="Comma 10 2 2 2 4 8" xfId="16481"/>
    <cellStyle name="Comma 10 2 2 2 4 9" xfId="18929"/>
    <cellStyle name="Comma 10 2 2 2 5" xfId="21464"/>
    <cellStyle name="Comma 10 2 2 2 5 2" xfId="1725"/>
    <cellStyle name="Comma 10 2 2 2 5 3" xfId="4184"/>
    <cellStyle name="Comma 10 2 2 2 5 4" xfId="6677"/>
    <cellStyle name="Comma 10 2 2 2 5 5" xfId="9125"/>
    <cellStyle name="Comma 10 2 2 2 5 6" xfId="11577"/>
    <cellStyle name="Comma 10 2 2 2 5 7" xfId="14029"/>
    <cellStyle name="Comma 10 2 2 2 5 8" xfId="16482"/>
    <cellStyle name="Comma 10 2 2 2 5 9" xfId="18930"/>
    <cellStyle name="Comma 10 2 2 2 6" xfId="21465"/>
    <cellStyle name="Comma 10 2 2 2 6 2" xfId="1726"/>
    <cellStyle name="Comma 10 2 2 2 6 3" xfId="4185"/>
    <cellStyle name="Comma 10 2 2 2 6 4" xfId="6678"/>
    <cellStyle name="Comma 10 2 2 2 6 5" xfId="9126"/>
    <cellStyle name="Comma 10 2 2 2 6 6" xfId="11578"/>
    <cellStyle name="Comma 10 2 2 2 6 7" xfId="14030"/>
    <cellStyle name="Comma 10 2 2 2 6 8" xfId="16483"/>
    <cellStyle name="Comma 10 2 2 2 6 9" xfId="18931"/>
    <cellStyle name="Comma 10 2 2 2 7" xfId="21466"/>
    <cellStyle name="Comma 10 2 2 2 7 2" xfId="1727"/>
    <cellStyle name="Comma 10 2 2 2 7 3" xfId="4186"/>
    <cellStyle name="Comma 10 2 2 2 7 4" xfId="6679"/>
    <cellStyle name="Comma 10 2 2 2 7 5" xfId="9127"/>
    <cellStyle name="Comma 10 2 2 2 7 6" xfId="11579"/>
    <cellStyle name="Comma 10 2 2 2 7 7" xfId="14031"/>
    <cellStyle name="Comma 10 2 2 2 7 8" xfId="16484"/>
    <cellStyle name="Comma 10 2 2 2 7 9" xfId="18932"/>
    <cellStyle name="Comma 10 2 2 2 8" xfId="21467"/>
    <cellStyle name="Comma 10 2 2 2 8 2" xfId="1728"/>
    <cellStyle name="Comma 10 2 2 2 8 3" xfId="4187"/>
    <cellStyle name="Comma 10 2 2 2 8 4" xfId="6680"/>
    <cellStyle name="Comma 10 2 2 2 8 5" xfId="9128"/>
    <cellStyle name="Comma 10 2 2 2 8 6" xfId="11580"/>
    <cellStyle name="Comma 10 2 2 2 8 7" xfId="14032"/>
    <cellStyle name="Comma 10 2 2 2 8 8" xfId="16485"/>
    <cellStyle name="Comma 10 2 2 2 8 9" xfId="18933"/>
    <cellStyle name="Comma 10 2 2 2 9" xfId="21468"/>
    <cellStyle name="Comma 10 2 2 2 9 2" xfId="1729"/>
    <cellStyle name="Comma 10 2 2 2 9 3" xfId="4188"/>
    <cellStyle name="Comma 10 2 2 2 9 4" xfId="6681"/>
    <cellStyle name="Comma 10 2 2 2 9 5" xfId="9129"/>
    <cellStyle name="Comma 10 2 2 2 9 6" xfId="11581"/>
    <cellStyle name="Comma 10 2 2 2 9 7" xfId="14033"/>
    <cellStyle name="Comma 10 2 2 2 9 8" xfId="16486"/>
    <cellStyle name="Comma 10 2 2 2 9 9" xfId="18934"/>
    <cellStyle name="Comma 10 2 2 3" xfId="21469"/>
    <cellStyle name="Comma 10 2 2 3 10" xfId="4189"/>
    <cellStyle name="Comma 10 2 2 3 11" xfId="6682"/>
    <cellStyle name="Comma 10 2 2 3 12" xfId="9130"/>
    <cellStyle name="Comma 10 2 2 3 13" xfId="11582"/>
    <cellStyle name="Comma 10 2 2 3 14" xfId="14034"/>
    <cellStyle name="Comma 10 2 2 3 15" xfId="16487"/>
    <cellStyle name="Comma 10 2 2 3 16" xfId="18935"/>
    <cellStyle name="Comma 10 2 2 3 2" xfId="21470"/>
    <cellStyle name="Comma 10 2 2 3 2 10" xfId="18936"/>
    <cellStyle name="Comma 10 2 2 3 2 2" xfId="21471"/>
    <cellStyle name="Comma 10 2 2 3 2 2 2" xfId="1732"/>
    <cellStyle name="Comma 10 2 2 3 2 2 3" xfId="4191"/>
    <cellStyle name="Comma 10 2 2 3 2 2 4" xfId="6684"/>
    <cellStyle name="Comma 10 2 2 3 2 2 5" xfId="9132"/>
    <cellStyle name="Comma 10 2 2 3 2 2 6" xfId="11584"/>
    <cellStyle name="Comma 10 2 2 3 2 2 7" xfId="14036"/>
    <cellStyle name="Comma 10 2 2 3 2 2 8" xfId="16489"/>
    <cellStyle name="Comma 10 2 2 3 2 2 9" xfId="18937"/>
    <cellStyle name="Comma 10 2 2 3 2 3" xfId="1731"/>
    <cellStyle name="Comma 10 2 2 3 2 4" xfId="4190"/>
    <cellStyle name="Comma 10 2 2 3 2 5" xfId="6683"/>
    <cellStyle name="Comma 10 2 2 3 2 6" xfId="9131"/>
    <cellStyle name="Comma 10 2 2 3 2 7" xfId="11583"/>
    <cellStyle name="Comma 10 2 2 3 2 8" xfId="14035"/>
    <cellStyle name="Comma 10 2 2 3 2 9" xfId="16488"/>
    <cellStyle name="Comma 10 2 2 3 3" xfId="21472"/>
    <cellStyle name="Comma 10 2 2 3 3 2" xfId="1733"/>
    <cellStyle name="Comma 10 2 2 3 3 3" xfId="4192"/>
    <cellStyle name="Comma 10 2 2 3 3 4" xfId="6685"/>
    <cellStyle name="Comma 10 2 2 3 3 5" xfId="9133"/>
    <cellStyle name="Comma 10 2 2 3 3 6" xfId="11585"/>
    <cellStyle name="Comma 10 2 2 3 3 7" xfId="14037"/>
    <cellStyle name="Comma 10 2 2 3 3 8" xfId="16490"/>
    <cellStyle name="Comma 10 2 2 3 3 9" xfId="18938"/>
    <cellStyle name="Comma 10 2 2 3 4" xfId="21473"/>
    <cellStyle name="Comma 10 2 2 3 4 2" xfId="1734"/>
    <cellStyle name="Comma 10 2 2 3 4 3" xfId="4193"/>
    <cellStyle name="Comma 10 2 2 3 4 4" xfId="6686"/>
    <cellStyle name="Comma 10 2 2 3 4 5" xfId="9134"/>
    <cellStyle name="Comma 10 2 2 3 4 6" xfId="11586"/>
    <cellStyle name="Comma 10 2 2 3 4 7" xfId="14038"/>
    <cellStyle name="Comma 10 2 2 3 4 8" xfId="16491"/>
    <cellStyle name="Comma 10 2 2 3 4 9" xfId="18939"/>
    <cellStyle name="Comma 10 2 2 3 5" xfId="21474"/>
    <cellStyle name="Comma 10 2 2 3 5 2" xfId="1735"/>
    <cellStyle name="Comma 10 2 2 3 5 3" xfId="4194"/>
    <cellStyle name="Comma 10 2 2 3 5 4" xfId="6687"/>
    <cellStyle name="Comma 10 2 2 3 5 5" xfId="9135"/>
    <cellStyle name="Comma 10 2 2 3 5 6" xfId="11587"/>
    <cellStyle name="Comma 10 2 2 3 5 7" xfId="14039"/>
    <cellStyle name="Comma 10 2 2 3 5 8" xfId="16492"/>
    <cellStyle name="Comma 10 2 2 3 5 9" xfId="18940"/>
    <cellStyle name="Comma 10 2 2 3 6" xfId="21475"/>
    <cellStyle name="Comma 10 2 2 3 6 2" xfId="1736"/>
    <cellStyle name="Comma 10 2 2 3 6 3" xfId="4195"/>
    <cellStyle name="Comma 10 2 2 3 6 4" xfId="6688"/>
    <cellStyle name="Comma 10 2 2 3 6 5" xfId="9136"/>
    <cellStyle name="Comma 10 2 2 3 6 6" xfId="11588"/>
    <cellStyle name="Comma 10 2 2 3 6 7" xfId="14040"/>
    <cellStyle name="Comma 10 2 2 3 6 8" xfId="16493"/>
    <cellStyle name="Comma 10 2 2 3 6 9" xfId="18941"/>
    <cellStyle name="Comma 10 2 2 3 7" xfId="21476"/>
    <cellStyle name="Comma 10 2 2 3 7 2" xfId="1737"/>
    <cellStyle name="Comma 10 2 2 3 7 3" xfId="4196"/>
    <cellStyle name="Comma 10 2 2 3 7 4" xfId="6689"/>
    <cellStyle name="Comma 10 2 2 3 7 5" xfId="9137"/>
    <cellStyle name="Comma 10 2 2 3 7 6" xfId="11589"/>
    <cellStyle name="Comma 10 2 2 3 7 7" xfId="14041"/>
    <cellStyle name="Comma 10 2 2 3 7 8" xfId="16494"/>
    <cellStyle name="Comma 10 2 2 3 7 9" xfId="18942"/>
    <cellStyle name="Comma 10 2 2 3 8" xfId="21477"/>
    <cellStyle name="Comma 10 2 2 3 8 2" xfId="1738"/>
    <cellStyle name="Comma 10 2 2 3 8 3" xfId="4197"/>
    <cellStyle name="Comma 10 2 2 3 8 4" xfId="6690"/>
    <cellStyle name="Comma 10 2 2 3 8 5" xfId="9138"/>
    <cellStyle name="Comma 10 2 2 3 8 6" xfId="11590"/>
    <cellStyle name="Comma 10 2 2 3 8 7" xfId="14042"/>
    <cellStyle name="Comma 10 2 2 3 8 8" xfId="16495"/>
    <cellStyle name="Comma 10 2 2 3 8 9" xfId="18943"/>
    <cellStyle name="Comma 10 2 2 3 9" xfId="1730"/>
    <cellStyle name="Comma 10 2 2 4" xfId="21478"/>
    <cellStyle name="Comma 10 2 2 4 10" xfId="18944"/>
    <cellStyle name="Comma 10 2 2 4 2" xfId="21479"/>
    <cellStyle name="Comma 10 2 2 4 2 2" xfId="1740"/>
    <cellStyle name="Comma 10 2 2 4 2 3" xfId="4199"/>
    <cellStyle name="Comma 10 2 2 4 2 4" xfId="6692"/>
    <cellStyle name="Comma 10 2 2 4 2 5" xfId="9140"/>
    <cellStyle name="Comma 10 2 2 4 2 6" xfId="11592"/>
    <cellStyle name="Comma 10 2 2 4 2 7" xfId="14044"/>
    <cellStyle name="Comma 10 2 2 4 2 8" xfId="16497"/>
    <cellStyle name="Comma 10 2 2 4 2 9" xfId="18945"/>
    <cellStyle name="Comma 10 2 2 4 3" xfId="1739"/>
    <cellStyle name="Comma 10 2 2 4 4" xfId="4198"/>
    <cellStyle name="Comma 10 2 2 4 5" xfId="6691"/>
    <cellStyle name="Comma 10 2 2 4 6" xfId="9139"/>
    <cellStyle name="Comma 10 2 2 4 7" xfId="11591"/>
    <cellStyle name="Comma 10 2 2 4 8" xfId="14043"/>
    <cellStyle name="Comma 10 2 2 4 9" xfId="16496"/>
    <cellStyle name="Comma 10 2 2 5" xfId="21480"/>
    <cellStyle name="Comma 10 2 2 5 2" xfId="1741"/>
    <cellStyle name="Comma 10 2 2 5 3" xfId="4200"/>
    <cellStyle name="Comma 10 2 2 5 4" xfId="6693"/>
    <cellStyle name="Comma 10 2 2 5 5" xfId="9141"/>
    <cellStyle name="Comma 10 2 2 5 6" xfId="11593"/>
    <cellStyle name="Comma 10 2 2 5 7" xfId="14045"/>
    <cellStyle name="Comma 10 2 2 5 8" xfId="16498"/>
    <cellStyle name="Comma 10 2 2 5 9" xfId="18946"/>
    <cellStyle name="Comma 10 2 2 6" xfId="21481"/>
    <cellStyle name="Comma 10 2 2 6 2" xfId="1742"/>
    <cellStyle name="Comma 10 2 2 6 3" xfId="4201"/>
    <cellStyle name="Comma 10 2 2 6 4" xfId="6694"/>
    <cellStyle name="Comma 10 2 2 6 5" xfId="9142"/>
    <cellStyle name="Comma 10 2 2 6 6" xfId="11594"/>
    <cellStyle name="Comma 10 2 2 6 7" xfId="14046"/>
    <cellStyle name="Comma 10 2 2 6 8" xfId="16499"/>
    <cellStyle name="Comma 10 2 2 6 9" xfId="18947"/>
    <cellStyle name="Comma 10 2 2 7" xfId="21482"/>
    <cellStyle name="Comma 10 2 2 7 2" xfId="1743"/>
    <cellStyle name="Comma 10 2 2 7 3" xfId="4202"/>
    <cellStyle name="Comma 10 2 2 7 4" xfId="6695"/>
    <cellStyle name="Comma 10 2 2 7 5" xfId="9143"/>
    <cellStyle name="Comma 10 2 2 7 6" xfId="11595"/>
    <cellStyle name="Comma 10 2 2 7 7" xfId="14047"/>
    <cellStyle name="Comma 10 2 2 7 8" xfId="16500"/>
    <cellStyle name="Comma 10 2 2 7 9" xfId="18948"/>
    <cellStyle name="Comma 10 2 2 8" xfId="21483"/>
    <cellStyle name="Comma 10 2 2 8 2" xfId="1744"/>
    <cellStyle name="Comma 10 2 2 8 3" xfId="4203"/>
    <cellStyle name="Comma 10 2 2 8 4" xfId="6696"/>
    <cellStyle name="Comma 10 2 2 8 5" xfId="9144"/>
    <cellStyle name="Comma 10 2 2 8 6" xfId="11596"/>
    <cellStyle name="Comma 10 2 2 8 7" xfId="14048"/>
    <cellStyle name="Comma 10 2 2 8 8" xfId="16501"/>
    <cellStyle name="Comma 10 2 2 8 9" xfId="18949"/>
    <cellStyle name="Comma 10 2 2 9" xfId="21484"/>
    <cellStyle name="Comma 10 2 2 9 2" xfId="1745"/>
    <cellStyle name="Comma 10 2 2 9 3" xfId="4204"/>
    <cellStyle name="Comma 10 2 2 9 4" xfId="6697"/>
    <cellStyle name="Comma 10 2 2 9 5" xfId="9145"/>
    <cellStyle name="Comma 10 2 2 9 6" xfId="11597"/>
    <cellStyle name="Comma 10 2 2 9 7" xfId="14049"/>
    <cellStyle name="Comma 10 2 2 9 8" xfId="16502"/>
    <cellStyle name="Comma 10 2 2 9 9" xfId="18950"/>
    <cellStyle name="Comma 10 2 3" xfId="21485"/>
    <cellStyle name="Comma 10 2 3 10" xfId="1746"/>
    <cellStyle name="Comma 10 2 3 11" xfId="4205"/>
    <cellStyle name="Comma 10 2 3 12" xfId="6698"/>
    <cellStyle name="Comma 10 2 3 13" xfId="9146"/>
    <cellStyle name="Comma 10 2 3 14" xfId="11598"/>
    <cellStyle name="Comma 10 2 3 15" xfId="14050"/>
    <cellStyle name="Comma 10 2 3 16" xfId="16503"/>
    <cellStyle name="Comma 10 2 3 17" xfId="18951"/>
    <cellStyle name="Comma 10 2 3 2" xfId="21486"/>
    <cellStyle name="Comma 10 2 3 2 10" xfId="4206"/>
    <cellStyle name="Comma 10 2 3 2 11" xfId="6699"/>
    <cellStyle name="Comma 10 2 3 2 12" xfId="9147"/>
    <cellStyle name="Comma 10 2 3 2 13" xfId="11599"/>
    <cellStyle name="Comma 10 2 3 2 14" xfId="14051"/>
    <cellStyle name="Comma 10 2 3 2 15" xfId="16504"/>
    <cellStyle name="Comma 10 2 3 2 16" xfId="18952"/>
    <cellStyle name="Comma 10 2 3 2 2" xfId="21487"/>
    <cellStyle name="Comma 10 2 3 2 2 10" xfId="18953"/>
    <cellStyle name="Comma 10 2 3 2 2 2" xfId="21488"/>
    <cellStyle name="Comma 10 2 3 2 2 2 2" xfId="1749"/>
    <cellStyle name="Comma 10 2 3 2 2 2 3" xfId="4208"/>
    <cellStyle name="Comma 10 2 3 2 2 2 4" xfId="6701"/>
    <cellStyle name="Comma 10 2 3 2 2 2 5" xfId="9149"/>
    <cellStyle name="Comma 10 2 3 2 2 2 6" xfId="11601"/>
    <cellStyle name="Comma 10 2 3 2 2 2 7" xfId="14053"/>
    <cellStyle name="Comma 10 2 3 2 2 2 8" xfId="16506"/>
    <cellStyle name="Comma 10 2 3 2 2 2 9" xfId="18954"/>
    <cellStyle name="Comma 10 2 3 2 2 3" xfId="1748"/>
    <cellStyle name="Comma 10 2 3 2 2 4" xfId="4207"/>
    <cellStyle name="Comma 10 2 3 2 2 5" xfId="6700"/>
    <cellStyle name="Comma 10 2 3 2 2 6" xfId="9148"/>
    <cellStyle name="Comma 10 2 3 2 2 7" xfId="11600"/>
    <cellStyle name="Comma 10 2 3 2 2 8" xfId="14052"/>
    <cellStyle name="Comma 10 2 3 2 2 9" xfId="16505"/>
    <cellStyle name="Comma 10 2 3 2 3" xfId="21489"/>
    <cellStyle name="Comma 10 2 3 2 3 2" xfId="1750"/>
    <cellStyle name="Comma 10 2 3 2 3 3" xfId="4209"/>
    <cellStyle name="Comma 10 2 3 2 3 4" xfId="6702"/>
    <cellStyle name="Comma 10 2 3 2 3 5" xfId="9150"/>
    <cellStyle name="Comma 10 2 3 2 3 6" xfId="11602"/>
    <cellStyle name="Comma 10 2 3 2 3 7" xfId="14054"/>
    <cellStyle name="Comma 10 2 3 2 3 8" xfId="16507"/>
    <cellStyle name="Comma 10 2 3 2 3 9" xfId="18955"/>
    <cellStyle name="Comma 10 2 3 2 4" xfId="21490"/>
    <cellStyle name="Comma 10 2 3 2 4 2" xfId="1751"/>
    <cellStyle name="Comma 10 2 3 2 4 3" xfId="4210"/>
    <cellStyle name="Comma 10 2 3 2 4 4" xfId="6703"/>
    <cellStyle name="Comma 10 2 3 2 4 5" xfId="9151"/>
    <cellStyle name="Comma 10 2 3 2 4 6" xfId="11603"/>
    <cellStyle name="Comma 10 2 3 2 4 7" xfId="14055"/>
    <cellStyle name="Comma 10 2 3 2 4 8" xfId="16508"/>
    <cellStyle name="Comma 10 2 3 2 4 9" xfId="18956"/>
    <cellStyle name="Comma 10 2 3 2 5" xfId="21491"/>
    <cellStyle name="Comma 10 2 3 2 5 2" xfId="1752"/>
    <cellStyle name="Comma 10 2 3 2 5 3" xfId="4211"/>
    <cellStyle name="Comma 10 2 3 2 5 4" xfId="6704"/>
    <cellStyle name="Comma 10 2 3 2 5 5" xfId="9152"/>
    <cellStyle name="Comma 10 2 3 2 5 6" xfId="11604"/>
    <cellStyle name="Comma 10 2 3 2 5 7" xfId="14056"/>
    <cellStyle name="Comma 10 2 3 2 5 8" xfId="16509"/>
    <cellStyle name="Comma 10 2 3 2 5 9" xfId="18957"/>
    <cellStyle name="Comma 10 2 3 2 6" xfId="21492"/>
    <cellStyle name="Comma 10 2 3 2 6 2" xfId="1753"/>
    <cellStyle name="Comma 10 2 3 2 6 3" xfId="4212"/>
    <cellStyle name="Comma 10 2 3 2 6 4" xfId="6705"/>
    <cellStyle name="Comma 10 2 3 2 6 5" xfId="9153"/>
    <cellStyle name="Comma 10 2 3 2 6 6" xfId="11605"/>
    <cellStyle name="Comma 10 2 3 2 6 7" xfId="14057"/>
    <cellStyle name="Comma 10 2 3 2 6 8" xfId="16510"/>
    <cellStyle name="Comma 10 2 3 2 6 9" xfId="18958"/>
    <cellStyle name="Comma 10 2 3 2 7" xfId="21493"/>
    <cellStyle name="Comma 10 2 3 2 7 2" xfId="1754"/>
    <cellStyle name="Comma 10 2 3 2 7 3" xfId="4213"/>
    <cellStyle name="Comma 10 2 3 2 7 4" xfId="6706"/>
    <cellStyle name="Comma 10 2 3 2 7 5" xfId="9154"/>
    <cellStyle name="Comma 10 2 3 2 7 6" xfId="11606"/>
    <cellStyle name="Comma 10 2 3 2 7 7" xfId="14058"/>
    <cellStyle name="Comma 10 2 3 2 7 8" xfId="16511"/>
    <cellStyle name="Comma 10 2 3 2 7 9" xfId="18959"/>
    <cellStyle name="Comma 10 2 3 2 8" xfId="21494"/>
    <cellStyle name="Comma 10 2 3 2 8 2" xfId="1755"/>
    <cellStyle name="Comma 10 2 3 2 8 3" xfId="4214"/>
    <cellStyle name="Comma 10 2 3 2 8 4" xfId="6707"/>
    <cellStyle name="Comma 10 2 3 2 8 5" xfId="9155"/>
    <cellStyle name="Comma 10 2 3 2 8 6" xfId="11607"/>
    <cellStyle name="Comma 10 2 3 2 8 7" xfId="14059"/>
    <cellStyle name="Comma 10 2 3 2 8 8" xfId="16512"/>
    <cellStyle name="Comma 10 2 3 2 8 9" xfId="18960"/>
    <cellStyle name="Comma 10 2 3 2 9" xfId="1747"/>
    <cellStyle name="Comma 10 2 3 3" xfId="21495"/>
    <cellStyle name="Comma 10 2 3 3 10" xfId="18961"/>
    <cellStyle name="Comma 10 2 3 3 2" xfId="21496"/>
    <cellStyle name="Comma 10 2 3 3 2 2" xfId="1757"/>
    <cellStyle name="Comma 10 2 3 3 2 3" xfId="4216"/>
    <cellStyle name="Comma 10 2 3 3 2 4" xfId="6709"/>
    <cellStyle name="Comma 10 2 3 3 2 5" xfId="9157"/>
    <cellStyle name="Comma 10 2 3 3 2 6" xfId="11609"/>
    <cellStyle name="Comma 10 2 3 3 2 7" xfId="14061"/>
    <cellStyle name="Comma 10 2 3 3 2 8" xfId="16514"/>
    <cellStyle name="Comma 10 2 3 3 2 9" xfId="18962"/>
    <cellStyle name="Comma 10 2 3 3 3" xfId="1756"/>
    <cellStyle name="Comma 10 2 3 3 4" xfId="4215"/>
    <cellStyle name="Comma 10 2 3 3 5" xfId="6708"/>
    <cellStyle name="Comma 10 2 3 3 6" xfId="9156"/>
    <cellStyle name="Comma 10 2 3 3 7" xfId="11608"/>
    <cellStyle name="Comma 10 2 3 3 8" xfId="14060"/>
    <cellStyle name="Comma 10 2 3 3 9" xfId="16513"/>
    <cellStyle name="Comma 10 2 3 4" xfId="21497"/>
    <cellStyle name="Comma 10 2 3 4 2" xfId="1758"/>
    <cellStyle name="Comma 10 2 3 4 3" xfId="4217"/>
    <cellStyle name="Comma 10 2 3 4 4" xfId="6710"/>
    <cellStyle name="Comma 10 2 3 4 5" xfId="9158"/>
    <cellStyle name="Comma 10 2 3 4 6" xfId="11610"/>
    <cellStyle name="Comma 10 2 3 4 7" xfId="14062"/>
    <cellStyle name="Comma 10 2 3 4 8" xfId="16515"/>
    <cellStyle name="Comma 10 2 3 4 9" xfId="18963"/>
    <cellStyle name="Comma 10 2 3 5" xfId="21498"/>
    <cellStyle name="Comma 10 2 3 5 2" xfId="1759"/>
    <cellStyle name="Comma 10 2 3 5 3" xfId="4218"/>
    <cellStyle name="Comma 10 2 3 5 4" xfId="6711"/>
    <cellStyle name="Comma 10 2 3 5 5" xfId="9159"/>
    <cellStyle name="Comma 10 2 3 5 6" xfId="11611"/>
    <cellStyle name="Comma 10 2 3 5 7" xfId="14063"/>
    <cellStyle name="Comma 10 2 3 5 8" xfId="16516"/>
    <cellStyle name="Comma 10 2 3 5 9" xfId="18964"/>
    <cellStyle name="Comma 10 2 3 6" xfId="21499"/>
    <cellStyle name="Comma 10 2 3 6 2" xfId="1760"/>
    <cellStyle name="Comma 10 2 3 6 3" xfId="4219"/>
    <cellStyle name="Comma 10 2 3 6 4" xfId="6712"/>
    <cellStyle name="Comma 10 2 3 6 5" xfId="9160"/>
    <cellStyle name="Comma 10 2 3 6 6" xfId="11612"/>
    <cellStyle name="Comma 10 2 3 6 7" xfId="14064"/>
    <cellStyle name="Comma 10 2 3 6 8" xfId="16517"/>
    <cellStyle name="Comma 10 2 3 6 9" xfId="18965"/>
    <cellStyle name="Comma 10 2 3 7" xfId="21500"/>
    <cellStyle name="Comma 10 2 3 7 2" xfId="1761"/>
    <cellStyle name="Comma 10 2 3 7 3" xfId="4220"/>
    <cellStyle name="Comma 10 2 3 7 4" xfId="6713"/>
    <cellStyle name="Comma 10 2 3 7 5" xfId="9161"/>
    <cellStyle name="Comma 10 2 3 7 6" xfId="11613"/>
    <cellStyle name="Comma 10 2 3 7 7" xfId="14065"/>
    <cellStyle name="Comma 10 2 3 7 8" xfId="16518"/>
    <cellStyle name="Comma 10 2 3 7 9" xfId="18966"/>
    <cellStyle name="Comma 10 2 3 8" xfId="21501"/>
    <cellStyle name="Comma 10 2 3 8 2" xfId="1762"/>
    <cellStyle name="Comma 10 2 3 8 3" xfId="4221"/>
    <cellStyle name="Comma 10 2 3 8 4" xfId="6714"/>
    <cellStyle name="Comma 10 2 3 8 5" xfId="9162"/>
    <cellStyle name="Comma 10 2 3 8 6" xfId="11614"/>
    <cellStyle name="Comma 10 2 3 8 7" xfId="14066"/>
    <cellStyle name="Comma 10 2 3 8 8" xfId="16519"/>
    <cellStyle name="Comma 10 2 3 8 9" xfId="18967"/>
    <cellStyle name="Comma 10 2 3 9" xfId="21502"/>
    <cellStyle name="Comma 10 2 3 9 2" xfId="1763"/>
    <cellStyle name="Comma 10 2 3 9 3" xfId="4222"/>
    <cellStyle name="Comma 10 2 3 9 4" xfId="6715"/>
    <cellStyle name="Comma 10 2 3 9 5" xfId="9163"/>
    <cellStyle name="Comma 10 2 3 9 6" xfId="11615"/>
    <cellStyle name="Comma 10 2 3 9 7" xfId="14067"/>
    <cellStyle name="Comma 10 2 3 9 8" xfId="16520"/>
    <cellStyle name="Comma 10 2 3 9 9" xfId="18968"/>
    <cellStyle name="Comma 10 2 4" xfId="21503"/>
    <cellStyle name="Comma 10 2 4 10" xfId="4223"/>
    <cellStyle name="Comma 10 2 4 11" xfId="6716"/>
    <cellStyle name="Comma 10 2 4 12" xfId="9164"/>
    <cellStyle name="Comma 10 2 4 13" xfId="11616"/>
    <cellStyle name="Comma 10 2 4 14" xfId="14068"/>
    <cellStyle name="Comma 10 2 4 15" xfId="16521"/>
    <cellStyle name="Comma 10 2 4 16" xfId="18969"/>
    <cellStyle name="Comma 10 2 4 2" xfId="21504"/>
    <cellStyle name="Comma 10 2 4 2 10" xfId="18970"/>
    <cellStyle name="Comma 10 2 4 2 2" xfId="21505"/>
    <cellStyle name="Comma 10 2 4 2 2 2" xfId="1766"/>
    <cellStyle name="Comma 10 2 4 2 2 3" xfId="4225"/>
    <cellStyle name="Comma 10 2 4 2 2 4" xfId="6718"/>
    <cellStyle name="Comma 10 2 4 2 2 5" xfId="9166"/>
    <cellStyle name="Comma 10 2 4 2 2 6" xfId="11618"/>
    <cellStyle name="Comma 10 2 4 2 2 7" xfId="14070"/>
    <cellStyle name="Comma 10 2 4 2 2 8" xfId="16523"/>
    <cellStyle name="Comma 10 2 4 2 2 9" xfId="18971"/>
    <cellStyle name="Comma 10 2 4 2 3" xfId="1765"/>
    <cellStyle name="Comma 10 2 4 2 4" xfId="4224"/>
    <cellStyle name="Comma 10 2 4 2 5" xfId="6717"/>
    <cellStyle name="Comma 10 2 4 2 6" xfId="9165"/>
    <cellStyle name="Comma 10 2 4 2 7" xfId="11617"/>
    <cellStyle name="Comma 10 2 4 2 8" xfId="14069"/>
    <cellStyle name="Comma 10 2 4 2 9" xfId="16522"/>
    <cellStyle name="Comma 10 2 4 3" xfId="21506"/>
    <cellStyle name="Comma 10 2 4 3 2" xfId="1767"/>
    <cellStyle name="Comma 10 2 4 3 3" xfId="4226"/>
    <cellStyle name="Comma 10 2 4 3 4" xfId="6719"/>
    <cellStyle name="Comma 10 2 4 3 5" xfId="9167"/>
    <cellStyle name="Comma 10 2 4 3 6" xfId="11619"/>
    <cellStyle name="Comma 10 2 4 3 7" xfId="14071"/>
    <cellStyle name="Comma 10 2 4 3 8" xfId="16524"/>
    <cellStyle name="Comma 10 2 4 3 9" xfId="18972"/>
    <cellStyle name="Comma 10 2 4 4" xfId="21507"/>
    <cellStyle name="Comma 10 2 4 4 2" xfId="1768"/>
    <cellStyle name="Comma 10 2 4 4 3" xfId="4227"/>
    <cellStyle name="Comma 10 2 4 4 4" xfId="6720"/>
    <cellStyle name="Comma 10 2 4 4 5" xfId="9168"/>
    <cellStyle name="Comma 10 2 4 4 6" xfId="11620"/>
    <cellStyle name="Comma 10 2 4 4 7" xfId="14072"/>
    <cellStyle name="Comma 10 2 4 4 8" xfId="16525"/>
    <cellStyle name="Comma 10 2 4 4 9" xfId="18973"/>
    <cellStyle name="Comma 10 2 4 5" xfId="21508"/>
    <cellStyle name="Comma 10 2 4 5 2" xfId="1769"/>
    <cellStyle name="Comma 10 2 4 5 3" xfId="4228"/>
    <cellStyle name="Comma 10 2 4 5 4" xfId="6721"/>
    <cellStyle name="Comma 10 2 4 5 5" xfId="9169"/>
    <cellStyle name="Comma 10 2 4 5 6" xfId="11621"/>
    <cellStyle name="Comma 10 2 4 5 7" xfId="14073"/>
    <cellStyle name="Comma 10 2 4 5 8" xfId="16526"/>
    <cellStyle name="Comma 10 2 4 5 9" xfId="18974"/>
    <cellStyle name="Comma 10 2 4 6" xfId="21509"/>
    <cellStyle name="Comma 10 2 4 6 2" xfId="1770"/>
    <cellStyle name="Comma 10 2 4 6 3" xfId="4229"/>
    <cellStyle name="Comma 10 2 4 6 4" xfId="6722"/>
    <cellStyle name="Comma 10 2 4 6 5" xfId="9170"/>
    <cellStyle name="Comma 10 2 4 6 6" xfId="11622"/>
    <cellStyle name="Comma 10 2 4 6 7" xfId="14074"/>
    <cellStyle name="Comma 10 2 4 6 8" xfId="16527"/>
    <cellStyle name="Comma 10 2 4 6 9" xfId="18975"/>
    <cellStyle name="Comma 10 2 4 7" xfId="21510"/>
    <cellStyle name="Comma 10 2 4 7 2" xfId="1771"/>
    <cellStyle name="Comma 10 2 4 7 3" xfId="4230"/>
    <cellStyle name="Comma 10 2 4 7 4" xfId="6723"/>
    <cellStyle name="Comma 10 2 4 7 5" xfId="9171"/>
    <cellStyle name="Comma 10 2 4 7 6" xfId="11623"/>
    <cellStyle name="Comma 10 2 4 7 7" xfId="14075"/>
    <cellStyle name="Comma 10 2 4 7 8" xfId="16528"/>
    <cellStyle name="Comma 10 2 4 7 9" xfId="18976"/>
    <cellStyle name="Comma 10 2 4 8" xfId="21511"/>
    <cellStyle name="Comma 10 2 4 8 2" xfId="1772"/>
    <cellStyle name="Comma 10 2 4 8 3" xfId="4231"/>
    <cellStyle name="Comma 10 2 4 8 4" xfId="6724"/>
    <cellStyle name="Comma 10 2 4 8 5" xfId="9172"/>
    <cellStyle name="Comma 10 2 4 8 6" xfId="11624"/>
    <cellStyle name="Comma 10 2 4 8 7" xfId="14076"/>
    <cellStyle name="Comma 10 2 4 8 8" xfId="16529"/>
    <cellStyle name="Comma 10 2 4 8 9" xfId="18977"/>
    <cellStyle name="Comma 10 2 4 9" xfId="1764"/>
    <cellStyle name="Comma 10 2 5" xfId="21512"/>
    <cellStyle name="Comma 10 2 5 10" xfId="18978"/>
    <cellStyle name="Comma 10 2 5 2" xfId="21513"/>
    <cellStyle name="Comma 10 2 5 2 2" xfId="1774"/>
    <cellStyle name="Comma 10 2 5 2 3" xfId="4233"/>
    <cellStyle name="Comma 10 2 5 2 4" xfId="6726"/>
    <cellStyle name="Comma 10 2 5 2 5" xfId="9174"/>
    <cellStyle name="Comma 10 2 5 2 6" xfId="11626"/>
    <cellStyle name="Comma 10 2 5 2 7" xfId="14078"/>
    <cellStyle name="Comma 10 2 5 2 8" xfId="16531"/>
    <cellStyle name="Comma 10 2 5 2 9" xfId="18979"/>
    <cellStyle name="Comma 10 2 5 3" xfId="1773"/>
    <cellStyle name="Comma 10 2 5 4" xfId="4232"/>
    <cellStyle name="Comma 10 2 5 5" xfId="6725"/>
    <cellStyle name="Comma 10 2 5 6" xfId="9173"/>
    <cellStyle name="Comma 10 2 5 7" xfId="11625"/>
    <cellStyle name="Comma 10 2 5 8" xfId="14077"/>
    <cellStyle name="Comma 10 2 5 9" xfId="16530"/>
    <cellStyle name="Comma 10 2 6" xfId="21514"/>
    <cellStyle name="Comma 10 2 6 2" xfId="1775"/>
    <cellStyle name="Comma 10 2 6 3" xfId="4234"/>
    <cellStyle name="Comma 10 2 6 4" xfId="6727"/>
    <cellStyle name="Comma 10 2 6 5" xfId="9175"/>
    <cellStyle name="Comma 10 2 6 6" xfId="11627"/>
    <cellStyle name="Comma 10 2 6 7" xfId="14079"/>
    <cellStyle name="Comma 10 2 6 8" xfId="16532"/>
    <cellStyle name="Comma 10 2 6 9" xfId="18980"/>
    <cellStyle name="Comma 10 2 7" xfId="21515"/>
    <cellStyle name="Comma 10 2 7 2" xfId="1776"/>
    <cellStyle name="Comma 10 2 7 3" xfId="4235"/>
    <cellStyle name="Comma 10 2 7 4" xfId="6728"/>
    <cellStyle name="Comma 10 2 7 5" xfId="9176"/>
    <cellStyle name="Comma 10 2 7 6" xfId="11628"/>
    <cellStyle name="Comma 10 2 7 7" xfId="14080"/>
    <cellStyle name="Comma 10 2 7 8" xfId="16533"/>
    <cellStyle name="Comma 10 2 7 9" xfId="18981"/>
    <cellStyle name="Comma 10 2 8" xfId="21516"/>
    <cellStyle name="Comma 10 2 8 2" xfId="1777"/>
    <cellStyle name="Comma 10 2 8 3" xfId="4236"/>
    <cellStyle name="Comma 10 2 8 4" xfId="6729"/>
    <cellStyle name="Comma 10 2 8 5" xfId="9177"/>
    <cellStyle name="Comma 10 2 8 6" xfId="11629"/>
    <cellStyle name="Comma 10 2 8 7" xfId="14081"/>
    <cellStyle name="Comma 10 2 8 8" xfId="16534"/>
    <cellStyle name="Comma 10 2 8 9" xfId="18982"/>
    <cellStyle name="Comma 10 2 9" xfId="21517"/>
    <cellStyle name="Comma 10 2 9 2" xfId="1778"/>
    <cellStyle name="Comma 10 2 9 3" xfId="4237"/>
    <cellStyle name="Comma 10 2 9 4" xfId="6730"/>
    <cellStyle name="Comma 10 2 9 5" xfId="9178"/>
    <cellStyle name="Comma 10 2 9 6" xfId="11630"/>
    <cellStyle name="Comma 10 2 9 7" xfId="14082"/>
    <cellStyle name="Comma 10 2 9 8" xfId="16535"/>
    <cellStyle name="Comma 10 2 9 9" xfId="18983"/>
    <cellStyle name="Comma 10 20" xfId="66"/>
    <cellStyle name="Comma 10 21" xfId="67"/>
    <cellStyle name="Comma 10 22" xfId="68"/>
    <cellStyle name="Comma 10 23" xfId="69"/>
    <cellStyle name="Comma 10 24" xfId="70"/>
    <cellStyle name="Comma 10 25" xfId="71"/>
    <cellStyle name="Comma 10 26" xfId="72"/>
    <cellStyle name="Comma 10 27" xfId="73"/>
    <cellStyle name="Comma 10 28" xfId="1703"/>
    <cellStyle name="Comma 10 29" xfId="4162"/>
    <cellStyle name="Comma 10 3" xfId="21518"/>
    <cellStyle name="Comma 10 3 10" xfId="21519"/>
    <cellStyle name="Comma 10 3 10 2" xfId="1780"/>
    <cellStyle name="Comma 10 3 10 3" xfId="4239"/>
    <cellStyle name="Comma 10 3 10 4" xfId="6732"/>
    <cellStyle name="Comma 10 3 10 5" xfId="9180"/>
    <cellStyle name="Comma 10 3 10 6" xfId="11632"/>
    <cellStyle name="Comma 10 3 10 7" xfId="14084"/>
    <cellStyle name="Comma 10 3 10 8" xfId="16537"/>
    <cellStyle name="Comma 10 3 10 9" xfId="18985"/>
    <cellStyle name="Comma 10 3 11" xfId="1779"/>
    <cellStyle name="Comma 10 3 12" xfId="4238"/>
    <cellStyle name="Comma 10 3 13" xfId="6731"/>
    <cellStyle name="Comma 10 3 14" xfId="9179"/>
    <cellStyle name="Comma 10 3 15" xfId="11631"/>
    <cellStyle name="Comma 10 3 16" xfId="14083"/>
    <cellStyle name="Comma 10 3 17" xfId="16536"/>
    <cellStyle name="Comma 10 3 18" xfId="18984"/>
    <cellStyle name="Comma 10 3 2" xfId="21520"/>
    <cellStyle name="Comma 10 3 2 10" xfId="1781"/>
    <cellStyle name="Comma 10 3 2 11" xfId="4240"/>
    <cellStyle name="Comma 10 3 2 12" xfId="6733"/>
    <cellStyle name="Comma 10 3 2 13" xfId="9181"/>
    <cellStyle name="Comma 10 3 2 14" xfId="11633"/>
    <cellStyle name="Comma 10 3 2 15" xfId="14085"/>
    <cellStyle name="Comma 10 3 2 16" xfId="16538"/>
    <cellStyle name="Comma 10 3 2 17" xfId="18986"/>
    <cellStyle name="Comma 10 3 2 2" xfId="21521"/>
    <cellStyle name="Comma 10 3 2 2 10" xfId="4241"/>
    <cellStyle name="Comma 10 3 2 2 11" xfId="6734"/>
    <cellStyle name="Comma 10 3 2 2 12" xfId="9182"/>
    <cellStyle name="Comma 10 3 2 2 13" xfId="11634"/>
    <cellStyle name="Comma 10 3 2 2 14" xfId="14086"/>
    <cellStyle name="Comma 10 3 2 2 15" xfId="16539"/>
    <cellStyle name="Comma 10 3 2 2 16" xfId="18987"/>
    <cellStyle name="Comma 10 3 2 2 2" xfId="21522"/>
    <cellStyle name="Comma 10 3 2 2 2 10" xfId="18988"/>
    <cellStyle name="Comma 10 3 2 2 2 2" xfId="21523"/>
    <cellStyle name="Comma 10 3 2 2 2 2 2" xfId="1784"/>
    <cellStyle name="Comma 10 3 2 2 2 2 3" xfId="4243"/>
    <cellStyle name="Comma 10 3 2 2 2 2 4" xfId="6736"/>
    <cellStyle name="Comma 10 3 2 2 2 2 5" xfId="9184"/>
    <cellStyle name="Comma 10 3 2 2 2 2 6" xfId="11636"/>
    <cellStyle name="Comma 10 3 2 2 2 2 7" xfId="14088"/>
    <cellStyle name="Comma 10 3 2 2 2 2 8" xfId="16541"/>
    <cellStyle name="Comma 10 3 2 2 2 2 9" xfId="18989"/>
    <cellStyle name="Comma 10 3 2 2 2 3" xfId="1783"/>
    <cellStyle name="Comma 10 3 2 2 2 4" xfId="4242"/>
    <cellStyle name="Comma 10 3 2 2 2 5" xfId="6735"/>
    <cellStyle name="Comma 10 3 2 2 2 6" xfId="9183"/>
    <cellStyle name="Comma 10 3 2 2 2 7" xfId="11635"/>
    <cellStyle name="Comma 10 3 2 2 2 8" xfId="14087"/>
    <cellStyle name="Comma 10 3 2 2 2 9" xfId="16540"/>
    <cellStyle name="Comma 10 3 2 2 3" xfId="21524"/>
    <cellStyle name="Comma 10 3 2 2 3 2" xfId="1785"/>
    <cellStyle name="Comma 10 3 2 2 3 3" xfId="4244"/>
    <cellStyle name="Comma 10 3 2 2 3 4" xfId="6737"/>
    <cellStyle name="Comma 10 3 2 2 3 5" xfId="9185"/>
    <cellStyle name="Comma 10 3 2 2 3 6" xfId="11637"/>
    <cellStyle name="Comma 10 3 2 2 3 7" xfId="14089"/>
    <cellStyle name="Comma 10 3 2 2 3 8" xfId="16542"/>
    <cellStyle name="Comma 10 3 2 2 3 9" xfId="18990"/>
    <cellStyle name="Comma 10 3 2 2 4" xfId="21525"/>
    <cellStyle name="Comma 10 3 2 2 4 2" xfId="1786"/>
    <cellStyle name="Comma 10 3 2 2 4 3" xfId="4245"/>
    <cellStyle name="Comma 10 3 2 2 4 4" xfId="6738"/>
    <cellStyle name="Comma 10 3 2 2 4 5" xfId="9186"/>
    <cellStyle name="Comma 10 3 2 2 4 6" xfId="11638"/>
    <cellStyle name="Comma 10 3 2 2 4 7" xfId="14090"/>
    <cellStyle name="Comma 10 3 2 2 4 8" xfId="16543"/>
    <cellStyle name="Comma 10 3 2 2 4 9" xfId="18991"/>
    <cellStyle name="Comma 10 3 2 2 5" xfId="21526"/>
    <cellStyle name="Comma 10 3 2 2 5 2" xfId="1787"/>
    <cellStyle name="Comma 10 3 2 2 5 3" xfId="4246"/>
    <cellStyle name="Comma 10 3 2 2 5 4" xfId="6739"/>
    <cellStyle name="Comma 10 3 2 2 5 5" xfId="9187"/>
    <cellStyle name="Comma 10 3 2 2 5 6" xfId="11639"/>
    <cellStyle name="Comma 10 3 2 2 5 7" xfId="14091"/>
    <cellStyle name="Comma 10 3 2 2 5 8" xfId="16544"/>
    <cellStyle name="Comma 10 3 2 2 5 9" xfId="18992"/>
    <cellStyle name="Comma 10 3 2 2 6" xfId="21527"/>
    <cellStyle name="Comma 10 3 2 2 6 2" xfId="1788"/>
    <cellStyle name="Comma 10 3 2 2 6 3" xfId="4247"/>
    <cellStyle name="Comma 10 3 2 2 6 4" xfId="6740"/>
    <cellStyle name="Comma 10 3 2 2 6 5" xfId="9188"/>
    <cellStyle name="Comma 10 3 2 2 6 6" xfId="11640"/>
    <cellStyle name="Comma 10 3 2 2 6 7" xfId="14092"/>
    <cellStyle name="Comma 10 3 2 2 6 8" xfId="16545"/>
    <cellStyle name="Comma 10 3 2 2 6 9" xfId="18993"/>
    <cellStyle name="Comma 10 3 2 2 7" xfId="21528"/>
    <cellStyle name="Comma 10 3 2 2 7 2" xfId="1789"/>
    <cellStyle name="Comma 10 3 2 2 7 3" xfId="4248"/>
    <cellStyle name="Comma 10 3 2 2 7 4" xfId="6741"/>
    <cellStyle name="Comma 10 3 2 2 7 5" xfId="9189"/>
    <cellStyle name="Comma 10 3 2 2 7 6" xfId="11641"/>
    <cellStyle name="Comma 10 3 2 2 7 7" xfId="14093"/>
    <cellStyle name="Comma 10 3 2 2 7 8" xfId="16546"/>
    <cellStyle name="Comma 10 3 2 2 7 9" xfId="18994"/>
    <cellStyle name="Comma 10 3 2 2 8" xfId="21529"/>
    <cellStyle name="Comma 10 3 2 2 8 2" xfId="1790"/>
    <cellStyle name="Comma 10 3 2 2 8 3" xfId="4249"/>
    <cellStyle name="Comma 10 3 2 2 8 4" xfId="6742"/>
    <cellStyle name="Comma 10 3 2 2 8 5" xfId="9190"/>
    <cellStyle name="Comma 10 3 2 2 8 6" xfId="11642"/>
    <cellStyle name="Comma 10 3 2 2 8 7" xfId="14094"/>
    <cellStyle name="Comma 10 3 2 2 8 8" xfId="16547"/>
    <cellStyle name="Comma 10 3 2 2 8 9" xfId="18995"/>
    <cellStyle name="Comma 10 3 2 2 9" xfId="1782"/>
    <cellStyle name="Comma 10 3 2 3" xfId="21530"/>
    <cellStyle name="Comma 10 3 2 3 10" xfId="18996"/>
    <cellStyle name="Comma 10 3 2 3 2" xfId="21531"/>
    <cellStyle name="Comma 10 3 2 3 2 2" xfId="1792"/>
    <cellStyle name="Comma 10 3 2 3 2 3" xfId="4251"/>
    <cellStyle name="Comma 10 3 2 3 2 4" xfId="6744"/>
    <cellStyle name="Comma 10 3 2 3 2 5" xfId="9192"/>
    <cellStyle name="Comma 10 3 2 3 2 6" xfId="11644"/>
    <cellStyle name="Comma 10 3 2 3 2 7" xfId="14096"/>
    <cellStyle name="Comma 10 3 2 3 2 8" xfId="16549"/>
    <cellStyle name="Comma 10 3 2 3 2 9" xfId="18997"/>
    <cellStyle name="Comma 10 3 2 3 3" xfId="1791"/>
    <cellStyle name="Comma 10 3 2 3 4" xfId="4250"/>
    <cellStyle name="Comma 10 3 2 3 5" xfId="6743"/>
    <cellStyle name="Comma 10 3 2 3 6" xfId="9191"/>
    <cellStyle name="Comma 10 3 2 3 7" xfId="11643"/>
    <cellStyle name="Comma 10 3 2 3 8" xfId="14095"/>
    <cellStyle name="Comma 10 3 2 3 9" xfId="16548"/>
    <cellStyle name="Comma 10 3 2 4" xfId="21532"/>
    <cellStyle name="Comma 10 3 2 4 2" xfId="1793"/>
    <cellStyle name="Comma 10 3 2 4 3" xfId="4252"/>
    <cellStyle name="Comma 10 3 2 4 4" xfId="6745"/>
    <cellStyle name="Comma 10 3 2 4 5" xfId="9193"/>
    <cellStyle name="Comma 10 3 2 4 6" xfId="11645"/>
    <cellStyle name="Comma 10 3 2 4 7" xfId="14097"/>
    <cellStyle name="Comma 10 3 2 4 8" xfId="16550"/>
    <cellStyle name="Comma 10 3 2 4 9" xfId="18998"/>
    <cellStyle name="Comma 10 3 2 5" xfId="21533"/>
    <cellStyle name="Comma 10 3 2 5 2" xfId="1794"/>
    <cellStyle name="Comma 10 3 2 5 3" xfId="4253"/>
    <cellStyle name="Comma 10 3 2 5 4" xfId="6746"/>
    <cellStyle name="Comma 10 3 2 5 5" xfId="9194"/>
    <cellStyle name="Comma 10 3 2 5 6" xfId="11646"/>
    <cellStyle name="Comma 10 3 2 5 7" xfId="14098"/>
    <cellStyle name="Comma 10 3 2 5 8" xfId="16551"/>
    <cellStyle name="Comma 10 3 2 5 9" xfId="18999"/>
    <cellStyle name="Comma 10 3 2 6" xfId="21534"/>
    <cellStyle name="Comma 10 3 2 6 2" xfId="1795"/>
    <cellStyle name="Comma 10 3 2 6 3" xfId="4254"/>
    <cellStyle name="Comma 10 3 2 6 4" xfId="6747"/>
    <cellStyle name="Comma 10 3 2 6 5" xfId="9195"/>
    <cellStyle name="Comma 10 3 2 6 6" xfId="11647"/>
    <cellStyle name="Comma 10 3 2 6 7" xfId="14099"/>
    <cellStyle name="Comma 10 3 2 6 8" xfId="16552"/>
    <cellStyle name="Comma 10 3 2 6 9" xfId="19000"/>
    <cellStyle name="Comma 10 3 2 7" xfId="21535"/>
    <cellStyle name="Comma 10 3 2 7 2" xfId="1796"/>
    <cellStyle name="Comma 10 3 2 7 3" xfId="4255"/>
    <cellStyle name="Comma 10 3 2 7 4" xfId="6748"/>
    <cellStyle name="Comma 10 3 2 7 5" xfId="9196"/>
    <cellStyle name="Comma 10 3 2 7 6" xfId="11648"/>
    <cellStyle name="Comma 10 3 2 7 7" xfId="14100"/>
    <cellStyle name="Comma 10 3 2 7 8" xfId="16553"/>
    <cellStyle name="Comma 10 3 2 7 9" xfId="19001"/>
    <cellStyle name="Comma 10 3 2 8" xfId="21536"/>
    <cellStyle name="Comma 10 3 2 8 2" xfId="1797"/>
    <cellStyle name="Comma 10 3 2 8 3" xfId="4256"/>
    <cellStyle name="Comma 10 3 2 8 4" xfId="6749"/>
    <cellStyle name="Comma 10 3 2 8 5" xfId="9197"/>
    <cellStyle name="Comma 10 3 2 8 6" xfId="11649"/>
    <cellStyle name="Comma 10 3 2 8 7" xfId="14101"/>
    <cellStyle name="Comma 10 3 2 8 8" xfId="16554"/>
    <cellStyle name="Comma 10 3 2 8 9" xfId="19002"/>
    <cellStyle name="Comma 10 3 2 9" xfId="21537"/>
    <cellStyle name="Comma 10 3 2 9 2" xfId="1798"/>
    <cellStyle name="Comma 10 3 2 9 3" xfId="4257"/>
    <cellStyle name="Comma 10 3 2 9 4" xfId="6750"/>
    <cellStyle name="Comma 10 3 2 9 5" xfId="9198"/>
    <cellStyle name="Comma 10 3 2 9 6" xfId="11650"/>
    <cellStyle name="Comma 10 3 2 9 7" xfId="14102"/>
    <cellStyle name="Comma 10 3 2 9 8" xfId="16555"/>
    <cellStyle name="Comma 10 3 2 9 9" xfId="19003"/>
    <cellStyle name="Comma 10 3 3" xfId="21538"/>
    <cellStyle name="Comma 10 3 3 10" xfId="4258"/>
    <cellStyle name="Comma 10 3 3 11" xfId="6751"/>
    <cellStyle name="Comma 10 3 3 12" xfId="9199"/>
    <cellStyle name="Comma 10 3 3 13" xfId="11651"/>
    <cellStyle name="Comma 10 3 3 14" xfId="14103"/>
    <cellStyle name="Comma 10 3 3 15" xfId="16556"/>
    <cellStyle name="Comma 10 3 3 16" xfId="19004"/>
    <cellStyle name="Comma 10 3 3 2" xfId="21539"/>
    <cellStyle name="Comma 10 3 3 2 10" xfId="19005"/>
    <cellStyle name="Comma 10 3 3 2 2" xfId="21540"/>
    <cellStyle name="Comma 10 3 3 2 2 2" xfId="1801"/>
    <cellStyle name="Comma 10 3 3 2 2 3" xfId="4260"/>
    <cellStyle name="Comma 10 3 3 2 2 4" xfId="6753"/>
    <cellStyle name="Comma 10 3 3 2 2 5" xfId="9201"/>
    <cellStyle name="Comma 10 3 3 2 2 6" xfId="11653"/>
    <cellStyle name="Comma 10 3 3 2 2 7" xfId="14105"/>
    <cellStyle name="Comma 10 3 3 2 2 8" xfId="16558"/>
    <cellStyle name="Comma 10 3 3 2 2 9" xfId="19006"/>
    <cellStyle name="Comma 10 3 3 2 3" xfId="1800"/>
    <cellStyle name="Comma 10 3 3 2 4" xfId="4259"/>
    <cellStyle name="Comma 10 3 3 2 5" xfId="6752"/>
    <cellStyle name="Comma 10 3 3 2 6" xfId="9200"/>
    <cellStyle name="Comma 10 3 3 2 7" xfId="11652"/>
    <cellStyle name="Comma 10 3 3 2 8" xfId="14104"/>
    <cellStyle name="Comma 10 3 3 2 9" xfId="16557"/>
    <cellStyle name="Comma 10 3 3 3" xfId="21541"/>
    <cellStyle name="Comma 10 3 3 3 2" xfId="1802"/>
    <cellStyle name="Comma 10 3 3 3 3" xfId="4261"/>
    <cellStyle name="Comma 10 3 3 3 4" xfId="6754"/>
    <cellStyle name="Comma 10 3 3 3 5" xfId="9202"/>
    <cellStyle name="Comma 10 3 3 3 6" xfId="11654"/>
    <cellStyle name="Comma 10 3 3 3 7" xfId="14106"/>
    <cellStyle name="Comma 10 3 3 3 8" xfId="16559"/>
    <cellStyle name="Comma 10 3 3 3 9" xfId="19007"/>
    <cellStyle name="Comma 10 3 3 4" xfId="21542"/>
    <cellStyle name="Comma 10 3 3 4 2" xfId="1803"/>
    <cellStyle name="Comma 10 3 3 4 3" xfId="4262"/>
    <cellStyle name="Comma 10 3 3 4 4" xfId="6755"/>
    <cellStyle name="Comma 10 3 3 4 5" xfId="9203"/>
    <cellStyle name="Comma 10 3 3 4 6" xfId="11655"/>
    <cellStyle name="Comma 10 3 3 4 7" xfId="14107"/>
    <cellStyle name="Comma 10 3 3 4 8" xfId="16560"/>
    <cellStyle name="Comma 10 3 3 4 9" xfId="19008"/>
    <cellStyle name="Comma 10 3 3 5" xfId="21543"/>
    <cellStyle name="Comma 10 3 3 5 2" xfId="1804"/>
    <cellStyle name="Comma 10 3 3 5 3" xfId="4263"/>
    <cellStyle name="Comma 10 3 3 5 4" xfId="6756"/>
    <cellStyle name="Comma 10 3 3 5 5" xfId="9204"/>
    <cellStyle name="Comma 10 3 3 5 6" xfId="11656"/>
    <cellStyle name="Comma 10 3 3 5 7" xfId="14108"/>
    <cellStyle name="Comma 10 3 3 5 8" xfId="16561"/>
    <cellStyle name="Comma 10 3 3 5 9" xfId="19009"/>
    <cellStyle name="Comma 10 3 3 6" xfId="21544"/>
    <cellStyle name="Comma 10 3 3 6 2" xfId="1805"/>
    <cellStyle name="Comma 10 3 3 6 3" xfId="4264"/>
    <cellStyle name="Comma 10 3 3 6 4" xfId="6757"/>
    <cellStyle name="Comma 10 3 3 6 5" xfId="9205"/>
    <cellStyle name="Comma 10 3 3 6 6" xfId="11657"/>
    <cellStyle name="Comma 10 3 3 6 7" xfId="14109"/>
    <cellStyle name="Comma 10 3 3 6 8" xfId="16562"/>
    <cellStyle name="Comma 10 3 3 6 9" xfId="19010"/>
    <cellStyle name="Comma 10 3 3 7" xfId="21545"/>
    <cellStyle name="Comma 10 3 3 7 2" xfId="1806"/>
    <cellStyle name="Comma 10 3 3 7 3" xfId="4265"/>
    <cellStyle name="Comma 10 3 3 7 4" xfId="6758"/>
    <cellStyle name="Comma 10 3 3 7 5" xfId="9206"/>
    <cellStyle name="Comma 10 3 3 7 6" xfId="11658"/>
    <cellStyle name="Comma 10 3 3 7 7" xfId="14110"/>
    <cellStyle name="Comma 10 3 3 7 8" xfId="16563"/>
    <cellStyle name="Comma 10 3 3 7 9" xfId="19011"/>
    <cellStyle name="Comma 10 3 3 8" xfId="21546"/>
    <cellStyle name="Comma 10 3 3 8 2" xfId="1807"/>
    <cellStyle name="Comma 10 3 3 8 3" xfId="4266"/>
    <cellStyle name="Comma 10 3 3 8 4" xfId="6759"/>
    <cellStyle name="Comma 10 3 3 8 5" xfId="9207"/>
    <cellStyle name="Comma 10 3 3 8 6" xfId="11659"/>
    <cellStyle name="Comma 10 3 3 8 7" xfId="14111"/>
    <cellStyle name="Comma 10 3 3 8 8" xfId="16564"/>
    <cellStyle name="Comma 10 3 3 8 9" xfId="19012"/>
    <cellStyle name="Comma 10 3 3 9" xfId="1799"/>
    <cellStyle name="Comma 10 3 4" xfId="21547"/>
    <cellStyle name="Comma 10 3 4 10" xfId="19013"/>
    <cellStyle name="Comma 10 3 4 2" xfId="21548"/>
    <cellStyle name="Comma 10 3 4 2 2" xfId="1809"/>
    <cellStyle name="Comma 10 3 4 2 3" xfId="4268"/>
    <cellStyle name="Comma 10 3 4 2 4" xfId="6761"/>
    <cellStyle name="Comma 10 3 4 2 5" xfId="9209"/>
    <cellStyle name="Comma 10 3 4 2 6" xfId="11661"/>
    <cellStyle name="Comma 10 3 4 2 7" xfId="14113"/>
    <cellStyle name="Comma 10 3 4 2 8" xfId="16566"/>
    <cellStyle name="Comma 10 3 4 2 9" xfId="19014"/>
    <cellStyle name="Comma 10 3 4 3" xfId="1808"/>
    <cellStyle name="Comma 10 3 4 4" xfId="4267"/>
    <cellStyle name="Comma 10 3 4 5" xfId="6760"/>
    <cellStyle name="Comma 10 3 4 6" xfId="9208"/>
    <cellStyle name="Comma 10 3 4 7" xfId="11660"/>
    <cellStyle name="Comma 10 3 4 8" xfId="14112"/>
    <cellStyle name="Comma 10 3 4 9" xfId="16565"/>
    <cellStyle name="Comma 10 3 5" xfId="21549"/>
    <cellStyle name="Comma 10 3 5 2" xfId="1810"/>
    <cellStyle name="Comma 10 3 5 3" xfId="4269"/>
    <cellStyle name="Comma 10 3 5 4" xfId="6762"/>
    <cellStyle name="Comma 10 3 5 5" xfId="9210"/>
    <cellStyle name="Comma 10 3 5 6" xfId="11662"/>
    <cellStyle name="Comma 10 3 5 7" xfId="14114"/>
    <cellStyle name="Comma 10 3 5 8" xfId="16567"/>
    <cellStyle name="Comma 10 3 5 9" xfId="19015"/>
    <cellStyle name="Comma 10 3 6" xfId="21550"/>
    <cellStyle name="Comma 10 3 6 2" xfId="1811"/>
    <cellStyle name="Comma 10 3 6 3" xfId="4270"/>
    <cellStyle name="Comma 10 3 6 4" xfId="6763"/>
    <cellStyle name="Comma 10 3 6 5" xfId="9211"/>
    <cellStyle name="Comma 10 3 6 6" xfId="11663"/>
    <cellStyle name="Comma 10 3 6 7" xfId="14115"/>
    <cellStyle name="Comma 10 3 6 8" xfId="16568"/>
    <cellStyle name="Comma 10 3 6 9" xfId="19016"/>
    <cellStyle name="Comma 10 3 7" xfId="21551"/>
    <cellStyle name="Comma 10 3 7 2" xfId="1812"/>
    <cellStyle name="Comma 10 3 7 3" xfId="4271"/>
    <cellStyle name="Comma 10 3 7 4" xfId="6764"/>
    <cellStyle name="Comma 10 3 7 5" xfId="9212"/>
    <cellStyle name="Comma 10 3 7 6" xfId="11664"/>
    <cellStyle name="Comma 10 3 7 7" xfId="14116"/>
    <cellStyle name="Comma 10 3 7 8" xfId="16569"/>
    <cellStyle name="Comma 10 3 7 9" xfId="19017"/>
    <cellStyle name="Comma 10 3 8" xfId="21552"/>
    <cellStyle name="Comma 10 3 8 2" xfId="1813"/>
    <cellStyle name="Comma 10 3 8 3" xfId="4272"/>
    <cellStyle name="Comma 10 3 8 4" xfId="6765"/>
    <cellStyle name="Comma 10 3 8 5" xfId="9213"/>
    <cellStyle name="Comma 10 3 8 6" xfId="11665"/>
    <cellStyle name="Comma 10 3 8 7" xfId="14117"/>
    <cellStyle name="Comma 10 3 8 8" xfId="16570"/>
    <cellStyle name="Comma 10 3 8 9" xfId="19018"/>
    <cellStyle name="Comma 10 3 9" xfId="21553"/>
    <cellStyle name="Comma 10 3 9 2" xfId="1814"/>
    <cellStyle name="Comma 10 3 9 3" xfId="4273"/>
    <cellStyle name="Comma 10 3 9 4" xfId="6766"/>
    <cellStyle name="Comma 10 3 9 5" xfId="9214"/>
    <cellStyle name="Comma 10 3 9 6" xfId="11666"/>
    <cellStyle name="Comma 10 3 9 7" xfId="14118"/>
    <cellStyle name="Comma 10 3 9 8" xfId="16571"/>
    <cellStyle name="Comma 10 3 9 9" xfId="19019"/>
    <cellStyle name="Comma 10 30" xfId="6655"/>
    <cellStyle name="Comma 10 31" xfId="9103"/>
    <cellStyle name="Comma 10 32" xfId="11555"/>
    <cellStyle name="Comma 10 33" xfId="14007"/>
    <cellStyle name="Comma 10 34" xfId="16460"/>
    <cellStyle name="Comma 10 35" xfId="18908"/>
    <cellStyle name="Comma 10 4" xfId="21554"/>
    <cellStyle name="Comma 10 4 10" xfId="1815"/>
    <cellStyle name="Comma 10 4 11" xfId="4274"/>
    <cellStyle name="Comma 10 4 12" xfId="6767"/>
    <cellStyle name="Comma 10 4 13" xfId="9215"/>
    <cellStyle name="Comma 10 4 14" xfId="11667"/>
    <cellStyle name="Comma 10 4 15" xfId="14119"/>
    <cellStyle name="Comma 10 4 16" xfId="16572"/>
    <cellStyle name="Comma 10 4 17" xfId="19020"/>
    <cellStyle name="Comma 10 4 2" xfId="21555"/>
    <cellStyle name="Comma 10 4 2 10" xfId="4275"/>
    <cellStyle name="Comma 10 4 2 11" xfId="6768"/>
    <cellStyle name="Comma 10 4 2 12" xfId="9216"/>
    <cellStyle name="Comma 10 4 2 13" xfId="11668"/>
    <cellStyle name="Comma 10 4 2 14" xfId="14120"/>
    <cellStyle name="Comma 10 4 2 15" xfId="16573"/>
    <cellStyle name="Comma 10 4 2 16" xfId="19021"/>
    <cellStyle name="Comma 10 4 2 2" xfId="21556"/>
    <cellStyle name="Comma 10 4 2 2 10" xfId="19022"/>
    <cellStyle name="Comma 10 4 2 2 2" xfId="21557"/>
    <cellStyle name="Comma 10 4 2 2 2 2" xfId="1818"/>
    <cellStyle name="Comma 10 4 2 2 2 3" xfId="4277"/>
    <cellStyle name="Comma 10 4 2 2 2 4" xfId="6770"/>
    <cellStyle name="Comma 10 4 2 2 2 5" xfId="9218"/>
    <cellStyle name="Comma 10 4 2 2 2 6" xfId="11670"/>
    <cellStyle name="Comma 10 4 2 2 2 7" xfId="14122"/>
    <cellStyle name="Comma 10 4 2 2 2 8" xfId="16575"/>
    <cellStyle name="Comma 10 4 2 2 2 9" xfId="19023"/>
    <cellStyle name="Comma 10 4 2 2 3" xfId="1817"/>
    <cellStyle name="Comma 10 4 2 2 4" xfId="4276"/>
    <cellStyle name="Comma 10 4 2 2 5" xfId="6769"/>
    <cellStyle name="Comma 10 4 2 2 6" xfId="9217"/>
    <cellStyle name="Comma 10 4 2 2 7" xfId="11669"/>
    <cellStyle name="Comma 10 4 2 2 8" xfId="14121"/>
    <cellStyle name="Comma 10 4 2 2 9" xfId="16574"/>
    <cellStyle name="Comma 10 4 2 3" xfId="21558"/>
    <cellStyle name="Comma 10 4 2 3 2" xfId="1819"/>
    <cellStyle name="Comma 10 4 2 3 3" xfId="4278"/>
    <cellStyle name="Comma 10 4 2 3 4" xfId="6771"/>
    <cellStyle name="Comma 10 4 2 3 5" xfId="9219"/>
    <cellStyle name="Comma 10 4 2 3 6" xfId="11671"/>
    <cellStyle name="Comma 10 4 2 3 7" xfId="14123"/>
    <cellStyle name="Comma 10 4 2 3 8" xfId="16576"/>
    <cellStyle name="Comma 10 4 2 3 9" xfId="19024"/>
    <cellStyle name="Comma 10 4 2 4" xfId="21559"/>
    <cellStyle name="Comma 10 4 2 4 2" xfId="1820"/>
    <cellStyle name="Comma 10 4 2 4 3" xfId="4279"/>
    <cellStyle name="Comma 10 4 2 4 4" xfId="6772"/>
    <cellStyle name="Comma 10 4 2 4 5" xfId="9220"/>
    <cellStyle name="Comma 10 4 2 4 6" xfId="11672"/>
    <cellStyle name="Comma 10 4 2 4 7" xfId="14124"/>
    <cellStyle name="Comma 10 4 2 4 8" xfId="16577"/>
    <cellStyle name="Comma 10 4 2 4 9" xfId="19025"/>
    <cellStyle name="Comma 10 4 2 5" xfId="21560"/>
    <cellStyle name="Comma 10 4 2 5 2" xfId="1821"/>
    <cellStyle name="Comma 10 4 2 5 3" xfId="4280"/>
    <cellStyle name="Comma 10 4 2 5 4" xfId="6773"/>
    <cellStyle name="Comma 10 4 2 5 5" xfId="9221"/>
    <cellStyle name="Comma 10 4 2 5 6" xfId="11673"/>
    <cellStyle name="Comma 10 4 2 5 7" xfId="14125"/>
    <cellStyle name="Comma 10 4 2 5 8" xfId="16578"/>
    <cellStyle name="Comma 10 4 2 5 9" xfId="19026"/>
    <cellStyle name="Comma 10 4 2 6" xfId="21561"/>
    <cellStyle name="Comma 10 4 2 6 2" xfId="1822"/>
    <cellStyle name="Comma 10 4 2 6 3" xfId="4281"/>
    <cellStyle name="Comma 10 4 2 6 4" xfId="6774"/>
    <cellStyle name="Comma 10 4 2 6 5" xfId="9222"/>
    <cellStyle name="Comma 10 4 2 6 6" xfId="11674"/>
    <cellStyle name="Comma 10 4 2 6 7" xfId="14126"/>
    <cellStyle name="Comma 10 4 2 6 8" xfId="16579"/>
    <cellStyle name="Comma 10 4 2 6 9" xfId="19027"/>
    <cellStyle name="Comma 10 4 2 7" xfId="21562"/>
    <cellStyle name="Comma 10 4 2 7 2" xfId="1823"/>
    <cellStyle name="Comma 10 4 2 7 3" xfId="4282"/>
    <cellStyle name="Comma 10 4 2 7 4" xfId="6775"/>
    <cellStyle name="Comma 10 4 2 7 5" xfId="9223"/>
    <cellStyle name="Comma 10 4 2 7 6" xfId="11675"/>
    <cellStyle name="Comma 10 4 2 7 7" xfId="14127"/>
    <cellStyle name="Comma 10 4 2 7 8" xfId="16580"/>
    <cellStyle name="Comma 10 4 2 7 9" xfId="19028"/>
    <cellStyle name="Comma 10 4 2 8" xfId="21563"/>
    <cellStyle name="Comma 10 4 2 8 2" xfId="1824"/>
    <cellStyle name="Comma 10 4 2 8 3" xfId="4283"/>
    <cellStyle name="Comma 10 4 2 8 4" xfId="6776"/>
    <cellStyle name="Comma 10 4 2 8 5" xfId="9224"/>
    <cellStyle name="Comma 10 4 2 8 6" xfId="11676"/>
    <cellStyle name="Comma 10 4 2 8 7" xfId="14128"/>
    <cellStyle name="Comma 10 4 2 8 8" xfId="16581"/>
    <cellStyle name="Comma 10 4 2 8 9" xfId="19029"/>
    <cellStyle name="Comma 10 4 2 9" xfId="1816"/>
    <cellStyle name="Comma 10 4 3" xfId="21564"/>
    <cellStyle name="Comma 10 4 3 10" xfId="19030"/>
    <cellStyle name="Comma 10 4 3 2" xfId="21565"/>
    <cellStyle name="Comma 10 4 3 2 2" xfId="1826"/>
    <cellStyle name="Comma 10 4 3 2 3" xfId="4285"/>
    <cellStyle name="Comma 10 4 3 2 4" xfId="6778"/>
    <cellStyle name="Comma 10 4 3 2 5" xfId="9226"/>
    <cellStyle name="Comma 10 4 3 2 6" xfId="11678"/>
    <cellStyle name="Comma 10 4 3 2 7" xfId="14130"/>
    <cellStyle name="Comma 10 4 3 2 8" xfId="16583"/>
    <cellStyle name="Comma 10 4 3 2 9" xfId="19031"/>
    <cellStyle name="Comma 10 4 3 3" xfId="1825"/>
    <cellStyle name="Comma 10 4 3 4" xfId="4284"/>
    <cellStyle name="Comma 10 4 3 5" xfId="6777"/>
    <cellStyle name="Comma 10 4 3 6" xfId="9225"/>
    <cellStyle name="Comma 10 4 3 7" xfId="11677"/>
    <cellStyle name="Comma 10 4 3 8" xfId="14129"/>
    <cellStyle name="Comma 10 4 3 9" xfId="16582"/>
    <cellStyle name="Comma 10 4 4" xfId="21566"/>
    <cellStyle name="Comma 10 4 4 2" xfId="1827"/>
    <cellStyle name="Comma 10 4 4 3" xfId="4286"/>
    <cellStyle name="Comma 10 4 4 4" xfId="6779"/>
    <cellStyle name="Comma 10 4 4 5" xfId="9227"/>
    <cellStyle name="Comma 10 4 4 6" xfId="11679"/>
    <cellStyle name="Comma 10 4 4 7" xfId="14131"/>
    <cellStyle name="Comma 10 4 4 8" xfId="16584"/>
    <cellStyle name="Comma 10 4 4 9" xfId="19032"/>
    <cellStyle name="Comma 10 4 5" xfId="21567"/>
    <cellStyle name="Comma 10 4 5 2" xfId="1828"/>
    <cellStyle name="Comma 10 4 5 3" xfId="4287"/>
    <cellStyle name="Comma 10 4 5 4" xfId="6780"/>
    <cellStyle name="Comma 10 4 5 5" xfId="9228"/>
    <cellStyle name="Comma 10 4 5 6" xfId="11680"/>
    <cellStyle name="Comma 10 4 5 7" xfId="14132"/>
    <cellStyle name="Comma 10 4 5 8" xfId="16585"/>
    <cellStyle name="Comma 10 4 5 9" xfId="19033"/>
    <cellStyle name="Comma 10 4 6" xfId="21568"/>
    <cellStyle name="Comma 10 4 6 2" xfId="1829"/>
    <cellStyle name="Comma 10 4 6 3" xfId="4288"/>
    <cellStyle name="Comma 10 4 6 4" xfId="6781"/>
    <cellStyle name="Comma 10 4 6 5" xfId="9229"/>
    <cellStyle name="Comma 10 4 6 6" xfId="11681"/>
    <cellStyle name="Comma 10 4 6 7" xfId="14133"/>
    <cellStyle name="Comma 10 4 6 8" xfId="16586"/>
    <cellStyle name="Comma 10 4 6 9" xfId="19034"/>
    <cellStyle name="Comma 10 4 7" xfId="21569"/>
    <cellStyle name="Comma 10 4 7 2" xfId="1830"/>
    <cellStyle name="Comma 10 4 7 3" xfId="4289"/>
    <cellStyle name="Comma 10 4 7 4" xfId="6782"/>
    <cellStyle name="Comma 10 4 7 5" xfId="9230"/>
    <cellStyle name="Comma 10 4 7 6" xfId="11682"/>
    <cellStyle name="Comma 10 4 7 7" xfId="14134"/>
    <cellStyle name="Comma 10 4 7 8" xfId="16587"/>
    <cellStyle name="Comma 10 4 7 9" xfId="19035"/>
    <cellStyle name="Comma 10 4 8" xfId="21570"/>
    <cellStyle name="Comma 10 4 8 2" xfId="1831"/>
    <cellStyle name="Comma 10 4 8 3" xfId="4290"/>
    <cellStyle name="Comma 10 4 8 4" xfId="6783"/>
    <cellStyle name="Comma 10 4 8 5" xfId="9231"/>
    <cellStyle name="Comma 10 4 8 6" xfId="11683"/>
    <cellStyle name="Comma 10 4 8 7" xfId="14135"/>
    <cellStyle name="Comma 10 4 8 8" xfId="16588"/>
    <cellStyle name="Comma 10 4 8 9" xfId="19036"/>
    <cellStyle name="Comma 10 4 9" xfId="21571"/>
    <cellStyle name="Comma 10 4 9 2" xfId="1832"/>
    <cellStyle name="Comma 10 4 9 3" xfId="4291"/>
    <cellStyle name="Comma 10 4 9 4" xfId="6784"/>
    <cellStyle name="Comma 10 4 9 5" xfId="9232"/>
    <cellStyle name="Comma 10 4 9 6" xfId="11684"/>
    <cellStyle name="Comma 10 4 9 7" xfId="14136"/>
    <cellStyle name="Comma 10 4 9 8" xfId="16589"/>
    <cellStyle name="Comma 10 4 9 9" xfId="19037"/>
    <cellStyle name="Comma 10 5" xfId="21572"/>
    <cellStyle name="Comma 10 5 10" xfId="4292"/>
    <cellStyle name="Comma 10 5 11" xfId="6785"/>
    <cellStyle name="Comma 10 5 12" xfId="9233"/>
    <cellStyle name="Comma 10 5 13" xfId="11685"/>
    <cellStyle name="Comma 10 5 14" xfId="14137"/>
    <cellStyle name="Comma 10 5 15" xfId="16590"/>
    <cellStyle name="Comma 10 5 16" xfId="19038"/>
    <cellStyle name="Comma 10 5 2" xfId="21573"/>
    <cellStyle name="Comma 10 5 2 10" xfId="19039"/>
    <cellStyle name="Comma 10 5 2 2" xfId="21574"/>
    <cellStyle name="Comma 10 5 2 2 2" xfId="1835"/>
    <cellStyle name="Comma 10 5 2 2 3" xfId="4294"/>
    <cellStyle name="Comma 10 5 2 2 4" xfId="6787"/>
    <cellStyle name="Comma 10 5 2 2 5" xfId="9235"/>
    <cellStyle name="Comma 10 5 2 2 6" xfId="11687"/>
    <cellStyle name="Comma 10 5 2 2 7" xfId="14139"/>
    <cellStyle name="Comma 10 5 2 2 8" xfId="16592"/>
    <cellStyle name="Comma 10 5 2 2 9" xfId="19040"/>
    <cellStyle name="Comma 10 5 2 3" xfId="1834"/>
    <cellStyle name="Comma 10 5 2 4" xfId="4293"/>
    <cellStyle name="Comma 10 5 2 5" xfId="6786"/>
    <cellStyle name="Comma 10 5 2 6" xfId="9234"/>
    <cellStyle name="Comma 10 5 2 7" xfId="11686"/>
    <cellStyle name="Comma 10 5 2 8" xfId="14138"/>
    <cellStyle name="Comma 10 5 2 9" xfId="16591"/>
    <cellStyle name="Comma 10 5 3" xfId="21575"/>
    <cellStyle name="Comma 10 5 3 2" xfId="1836"/>
    <cellStyle name="Comma 10 5 3 3" xfId="4295"/>
    <cellStyle name="Comma 10 5 3 4" xfId="6788"/>
    <cellStyle name="Comma 10 5 3 5" xfId="9236"/>
    <cellStyle name="Comma 10 5 3 6" xfId="11688"/>
    <cellStyle name="Comma 10 5 3 7" xfId="14140"/>
    <cellStyle name="Comma 10 5 3 8" xfId="16593"/>
    <cellStyle name="Comma 10 5 3 9" xfId="19041"/>
    <cellStyle name="Comma 10 5 4" xfId="21576"/>
    <cellStyle name="Comma 10 5 4 2" xfId="1837"/>
    <cellStyle name="Comma 10 5 4 3" xfId="4296"/>
    <cellStyle name="Comma 10 5 4 4" xfId="6789"/>
    <cellStyle name="Comma 10 5 4 5" xfId="9237"/>
    <cellStyle name="Comma 10 5 4 6" xfId="11689"/>
    <cellStyle name="Comma 10 5 4 7" xfId="14141"/>
    <cellStyle name="Comma 10 5 4 8" xfId="16594"/>
    <cellStyle name="Comma 10 5 4 9" xfId="19042"/>
    <cellStyle name="Comma 10 5 5" xfId="21577"/>
    <cellStyle name="Comma 10 5 5 2" xfId="1838"/>
    <cellStyle name="Comma 10 5 5 3" xfId="4297"/>
    <cellStyle name="Comma 10 5 5 4" xfId="6790"/>
    <cellStyle name="Comma 10 5 5 5" xfId="9238"/>
    <cellStyle name="Comma 10 5 5 6" xfId="11690"/>
    <cellStyle name="Comma 10 5 5 7" xfId="14142"/>
    <cellStyle name="Comma 10 5 5 8" xfId="16595"/>
    <cellStyle name="Comma 10 5 5 9" xfId="19043"/>
    <cellStyle name="Comma 10 5 6" xfId="21578"/>
    <cellStyle name="Comma 10 5 6 2" xfId="1839"/>
    <cellStyle name="Comma 10 5 6 3" xfId="4298"/>
    <cellStyle name="Comma 10 5 6 4" xfId="6791"/>
    <cellStyle name="Comma 10 5 6 5" xfId="9239"/>
    <cellStyle name="Comma 10 5 6 6" xfId="11691"/>
    <cellStyle name="Comma 10 5 6 7" xfId="14143"/>
    <cellStyle name="Comma 10 5 6 8" xfId="16596"/>
    <cellStyle name="Comma 10 5 6 9" xfId="19044"/>
    <cellStyle name="Comma 10 5 7" xfId="21579"/>
    <cellStyle name="Comma 10 5 7 2" xfId="1840"/>
    <cellStyle name="Comma 10 5 7 3" xfId="4299"/>
    <cellStyle name="Comma 10 5 7 4" xfId="6792"/>
    <cellStyle name="Comma 10 5 7 5" xfId="9240"/>
    <cellStyle name="Comma 10 5 7 6" xfId="11692"/>
    <cellStyle name="Comma 10 5 7 7" xfId="14144"/>
    <cellStyle name="Comma 10 5 7 8" xfId="16597"/>
    <cellStyle name="Comma 10 5 7 9" xfId="19045"/>
    <cellStyle name="Comma 10 5 8" xfId="21580"/>
    <cellStyle name="Comma 10 5 8 2" xfId="1841"/>
    <cellStyle name="Comma 10 5 8 3" xfId="4300"/>
    <cellStyle name="Comma 10 5 8 4" xfId="6793"/>
    <cellStyle name="Comma 10 5 8 5" xfId="9241"/>
    <cellStyle name="Comma 10 5 8 6" xfId="11693"/>
    <cellStyle name="Comma 10 5 8 7" xfId="14145"/>
    <cellStyle name="Comma 10 5 8 8" xfId="16598"/>
    <cellStyle name="Comma 10 5 8 9" xfId="19046"/>
    <cellStyle name="Comma 10 5 9" xfId="1833"/>
    <cellStyle name="Comma 10 6" xfId="74"/>
    <cellStyle name="Comma 10 6 10" xfId="19047"/>
    <cellStyle name="Comma 10 6 2" xfId="21581"/>
    <cellStyle name="Comma 10 6 2 2" xfId="1843"/>
    <cellStyle name="Comma 10 6 2 3" xfId="4302"/>
    <cellStyle name="Comma 10 6 2 4" xfId="6795"/>
    <cellStyle name="Comma 10 6 2 5" xfId="9243"/>
    <cellStyle name="Comma 10 6 2 6" xfId="11695"/>
    <cellStyle name="Comma 10 6 2 7" xfId="14147"/>
    <cellStyle name="Comma 10 6 2 8" xfId="16600"/>
    <cellStyle name="Comma 10 6 2 9" xfId="19048"/>
    <cellStyle name="Comma 10 6 3" xfId="1842"/>
    <cellStyle name="Comma 10 6 4" xfId="4301"/>
    <cellStyle name="Comma 10 6 5" xfId="6794"/>
    <cellStyle name="Comma 10 6 6" xfId="9242"/>
    <cellStyle name="Comma 10 6 7" xfId="11694"/>
    <cellStyle name="Comma 10 6 8" xfId="14146"/>
    <cellStyle name="Comma 10 6 9" xfId="16599"/>
    <cellStyle name="Comma 10 7" xfId="75"/>
    <cellStyle name="Comma 10 7 2" xfId="1844"/>
    <cellStyle name="Comma 10 7 3" xfId="4303"/>
    <cellStyle name="Comma 10 7 4" xfId="6796"/>
    <cellStyle name="Comma 10 7 5" xfId="9244"/>
    <cellStyle name="Comma 10 7 6" xfId="11696"/>
    <cellStyle name="Comma 10 7 7" xfId="14148"/>
    <cellStyle name="Comma 10 7 8" xfId="16601"/>
    <cellStyle name="Comma 10 7 9" xfId="19049"/>
    <cellStyle name="Comma 10 8" xfId="76"/>
    <cellStyle name="Comma 10 8 2" xfId="1845"/>
    <cellStyle name="Comma 10 8 3" xfId="4304"/>
    <cellStyle name="Comma 10 8 4" xfId="6797"/>
    <cellStyle name="Comma 10 8 5" xfId="9245"/>
    <cellStyle name="Comma 10 8 6" xfId="11697"/>
    <cellStyle name="Comma 10 8 7" xfId="14149"/>
    <cellStyle name="Comma 10 8 8" xfId="16602"/>
    <cellStyle name="Comma 10 8 9" xfId="19050"/>
    <cellStyle name="Comma 10 9" xfId="77"/>
    <cellStyle name="Comma 10 9 2" xfId="1846"/>
    <cellStyle name="Comma 10 9 3" xfId="4305"/>
    <cellStyle name="Comma 10 9 4" xfId="6798"/>
    <cellStyle name="Comma 10 9 5" xfId="9246"/>
    <cellStyle name="Comma 10 9 6" xfId="11698"/>
    <cellStyle name="Comma 10 9 7" xfId="14150"/>
    <cellStyle name="Comma 10 9 8" xfId="16603"/>
    <cellStyle name="Comma 10 9 9" xfId="19051"/>
    <cellStyle name="Comma 11" xfId="21582"/>
    <cellStyle name="Comma 11 10" xfId="78"/>
    <cellStyle name="Comma 11 10 2" xfId="1848"/>
    <cellStyle name="Comma 11 10 3" xfId="4307"/>
    <cellStyle name="Comma 11 10 4" xfId="6800"/>
    <cellStyle name="Comma 11 10 5" xfId="9248"/>
    <cellStyle name="Comma 11 10 6" xfId="11700"/>
    <cellStyle name="Comma 11 10 7" xfId="14152"/>
    <cellStyle name="Comma 11 10 8" xfId="16605"/>
    <cellStyle name="Comma 11 10 9" xfId="19053"/>
    <cellStyle name="Comma 11 11" xfId="79"/>
    <cellStyle name="Comma 11 11 2" xfId="1849"/>
    <cellStyle name="Comma 11 11 3" xfId="4308"/>
    <cellStyle name="Comma 11 11 4" xfId="6801"/>
    <cellStyle name="Comma 11 11 5" xfId="9249"/>
    <cellStyle name="Comma 11 11 6" xfId="11701"/>
    <cellStyle name="Comma 11 11 7" xfId="14153"/>
    <cellStyle name="Comma 11 11 8" xfId="16606"/>
    <cellStyle name="Comma 11 11 9" xfId="19054"/>
    <cellStyle name="Comma 11 12" xfId="80"/>
    <cellStyle name="Comma 11 12 2" xfId="1850"/>
    <cellStyle name="Comma 11 12 3" xfId="4309"/>
    <cellStyle name="Comma 11 12 4" xfId="6802"/>
    <cellStyle name="Comma 11 12 5" xfId="9250"/>
    <cellStyle name="Comma 11 12 6" xfId="11702"/>
    <cellStyle name="Comma 11 12 7" xfId="14154"/>
    <cellStyle name="Comma 11 12 8" xfId="16607"/>
    <cellStyle name="Comma 11 12 9" xfId="19055"/>
    <cellStyle name="Comma 11 13" xfId="81"/>
    <cellStyle name="Comma 11 14" xfId="82"/>
    <cellStyle name="Comma 11 15" xfId="83"/>
    <cellStyle name="Comma 11 16" xfId="84"/>
    <cellStyle name="Comma 11 17" xfId="85"/>
    <cellStyle name="Comma 11 18" xfId="86"/>
    <cellStyle name="Comma 11 19" xfId="87"/>
    <cellStyle name="Comma 11 2" xfId="21583"/>
    <cellStyle name="Comma 11 2 10" xfId="21584"/>
    <cellStyle name="Comma 11 2 10 2" xfId="1852"/>
    <cellStyle name="Comma 11 2 10 3" xfId="4311"/>
    <cellStyle name="Comma 11 2 10 4" xfId="6804"/>
    <cellStyle name="Comma 11 2 10 5" xfId="9252"/>
    <cellStyle name="Comma 11 2 10 6" xfId="11704"/>
    <cellStyle name="Comma 11 2 10 7" xfId="14156"/>
    <cellStyle name="Comma 11 2 10 8" xfId="16609"/>
    <cellStyle name="Comma 11 2 10 9" xfId="19057"/>
    <cellStyle name="Comma 11 2 11" xfId="21585"/>
    <cellStyle name="Comma 11 2 11 2" xfId="1853"/>
    <cellStyle name="Comma 11 2 11 3" xfId="4312"/>
    <cellStyle name="Comma 11 2 11 4" xfId="6805"/>
    <cellStyle name="Comma 11 2 11 5" xfId="9253"/>
    <cellStyle name="Comma 11 2 11 6" xfId="11705"/>
    <cellStyle name="Comma 11 2 11 7" xfId="14157"/>
    <cellStyle name="Comma 11 2 11 8" xfId="16610"/>
    <cellStyle name="Comma 11 2 11 9" xfId="19058"/>
    <cellStyle name="Comma 11 2 12" xfId="1851"/>
    <cellStyle name="Comma 11 2 13" xfId="4310"/>
    <cellStyle name="Comma 11 2 14" xfId="6803"/>
    <cellStyle name="Comma 11 2 15" xfId="9251"/>
    <cellStyle name="Comma 11 2 16" xfId="11703"/>
    <cellStyle name="Comma 11 2 17" xfId="14155"/>
    <cellStyle name="Comma 11 2 18" xfId="16608"/>
    <cellStyle name="Comma 11 2 19" xfId="19056"/>
    <cellStyle name="Comma 11 2 2" xfId="21586"/>
    <cellStyle name="Comma 11 2 2 10" xfId="21587"/>
    <cellStyle name="Comma 11 2 2 10 2" xfId="1855"/>
    <cellStyle name="Comma 11 2 2 10 3" xfId="4314"/>
    <cellStyle name="Comma 11 2 2 10 4" xfId="6807"/>
    <cellStyle name="Comma 11 2 2 10 5" xfId="9255"/>
    <cellStyle name="Comma 11 2 2 10 6" xfId="11707"/>
    <cellStyle name="Comma 11 2 2 10 7" xfId="14159"/>
    <cellStyle name="Comma 11 2 2 10 8" xfId="16612"/>
    <cellStyle name="Comma 11 2 2 10 9" xfId="19060"/>
    <cellStyle name="Comma 11 2 2 11" xfId="1854"/>
    <cellStyle name="Comma 11 2 2 12" xfId="4313"/>
    <cellStyle name="Comma 11 2 2 13" xfId="6806"/>
    <cellStyle name="Comma 11 2 2 14" xfId="9254"/>
    <cellStyle name="Comma 11 2 2 15" xfId="11706"/>
    <cellStyle name="Comma 11 2 2 16" xfId="14158"/>
    <cellStyle name="Comma 11 2 2 17" xfId="16611"/>
    <cellStyle name="Comma 11 2 2 18" xfId="19059"/>
    <cellStyle name="Comma 11 2 2 2" xfId="21588"/>
    <cellStyle name="Comma 11 2 2 2 10" xfId="1856"/>
    <cellStyle name="Comma 11 2 2 2 11" xfId="4315"/>
    <cellStyle name="Comma 11 2 2 2 12" xfId="6808"/>
    <cellStyle name="Comma 11 2 2 2 13" xfId="9256"/>
    <cellStyle name="Comma 11 2 2 2 14" xfId="11708"/>
    <cellStyle name="Comma 11 2 2 2 15" xfId="14160"/>
    <cellStyle name="Comma 11 2 2 2 16" xfId="16613"/>
    <cellStyle name="Comma 11 2 2 2 17" xfId="19061"/>
    <cellStyle name="Comma 11 2 2 2 2" xfId="21589"/>
    <cellStyle name="Comma 11 2 2 2 2 10" xfId="4316"/>
    <cellStyle name="Comma 11 2 2 2 2 11" xfId="6809"/>
    <cellStyle name="Comma 11 2 2 2 2 12" xfId="9257"/>
    <cellStyle name="Comma 11 2 2 2 2 13" xfId="11709"/>
    <cellStyle name="Comma 11 2 2 2 2 14" xfId="14161"/>
    <cellStyle name="Comma 11 2 2 2 2 15" xfId="16614"/>
    <cellStyle name="Comma 11 2 2 2 2 16" xfId="19062"/>
    <cellStyle name="Comma 11 2 2 2 2 2" xfId="21590"/>
    <cellStyle name="Comma 11 2 2 2 2 2 10" xfId="19063"/>
    <cellStyle name="Comma 11 2 2 2 2 2 2" xfId="21591"/>
    <cellStyle name="Comma 11 2 2 2 2 2 2 2" xfId="1859"/>
    <cellStyle name="Comma 11 2 2 2 2 2 2 3" xfId="4318"/>
    <cellStyle name="Comma 11 2 2 2 2 2 2 4" xfId="6811"/>
    <cellStyle name="Comma 11 2 2 2 2 2 2 5" xfId="9259"/>
    <cellStyle name="Comma 11 2 2 2 2 2 2 6" xfId="11711"/>
    <cellStyle name="Comma 11 2 2 2 2 2 2 7" xfId="14163"/>
    <cellStyle name="Comma 11 2 2 2 2 2 2 8" xfId="16616"/>
    <cellStyle name="Comma 11 2 2 2 2 2 2 9" xfId="19064"/>
    <cellStyle name="Comma 11 2 2 2 2 2 3" xfId="1858"/>
    <cellStyle name="Comma 11 2 2 2 2 2 4" xfId="4317"/>
    <cellStyle name="Comma 11 2 2 2 2 2 5" xfId="6810"/>
    <cellStyle name="Comma 11 2 2 2 2 2 6" xfId="9258"/>
    <cellStyle name="Comma 11 2 2 2 2 2 7" xfId="11710"/>
    <cellStyle name="Comma 11 2 2 2 2 2 8" xfId="14162"/>
    <cellStyle name="Comma 11 2 2 2 2 2 9" xfId="16615"/>
    <cellStyle name="Comma 11 2 2 2 2 3" xfId="21592"/>
    <cellStyle name="Comma 11 2 2 2 2 3 2" xfId="1860"/>
    <cellStyle name="Comma 11 2 2 2 2 3 3" xfId="4319"/>
    <cellStyle name="Comma 11 2 2 2 2 3 4" xfId="6812"/>
    <cellStyle name="Comma 11 2 2 2 2 3 5" xfId="9260"/>
    <cellStyle name="Comma 11 2 2 2 2 3 6" xfId="11712"/>
    <cellStyle name="Comma 11 2 2 2 2 3 7" xfId="14164"/>
    <cellStyle name="Comma 11 2 2 2 2 3 8" xfId="16617"/>
    <cellStyle name="Comma 11 2 2 2 2 3 9" xfId="19065"/>
    <cellStyle name="Comma 11 2 2 2 2 4" xfId="21593"/>
    <cellStyle name="Comma 11 2 2 2 2 4 2" xfId="1861"/>
    <cellStyle name="Comma 11 2 2 2 2 4 3" xfId="4320"/>
    <cellStyle name="Comma 11 2 2 2 2 4 4" xfId="6813"/>
    <cellStyle name="Comma 11 2 2 2 2 4 5" xfId="9261"/>
    <cellStyle name="Comma 11 2 2 2 2 4 6" xfId="11713"/>
    <cellStyle name="Comma 11 2 2 2 2 4 7" xfId="14165"/>
    <cellStyle name="Comma 11 2 2 2 2 4 8" xfId="16618"/>
    <cellStyle name="Comma 11 2 2 2 2 4 9" xfId="19066"/>
    <cellStyle name="Comma 11 2 2 2 2 5" xfId="21594"/>
    <cellStyle name="Comma 11 2 2 2 2 5 2" xfId="1862"/>
    <cellStyle name="Comma 11 2 2 2 2 5 3" xfId="4321"/>
    <cellStyle name="Comma 11 2 2 2 2 5 4" xfId="6814"/>
    <cellStyle name="Comma 11 2 2 2 2 5 5" xfId="9262"/>
    <cellStyle name="Comma 11 2 2 2 2 5 6" xfId="11714"/>
    <cellStyle name="Comma 11 2 2 2 2 5 7" xfId="14166"/>
    <cellStyle name="Comma 11 2 2 2 2 5 8" xfId="16619"/>
    <cellStyle name="Comma 11 2 2 2 2 5 9" xfId="19067"/>
    <cellStyle name="Comma 11 2 2 2 2 6" xfId="21595"/>
    <cellStyle name="Comma 11 2 2 2 2 6 2" xfId="1863"/>
    <cellStyle name="Comma 11 2 2 2 2 6 3" xfId="4322"/>
    <cellStyle name="Comma 11 2 2 2 2 6 4" xfId="6815"/>
    <cellStyle name="Comma 11 2 2 2 2 6 5" xfId="9263"/>
    <cellStyle name="Comma 11 2 2 2 2 6 6" xfId="11715"/>
    <cellStyle name="Comma 11 2 2 2 2 6 7" xfId="14167"/>
    <cellStyle name="Comma 11 2 2 2 2 6 8" xfId="16620"/>
    <cellStyle name="Comma 11 2 2 2 2 6 9" xfId="19068"/>
    <cellStyle name="Comma 11 2 2 2 2 7" xfId="21596"/>
    <cellStyle name="Comma 11 2 2 2 2 7 2" xfId="1864"/>
    <cellStyle name="Comma 11 2 2 2 2 7 3" xfId="4323"/>
    <cellStyle name="Comma 11 2 2 2 2 7 4" xfId="6816"/>
    <cellStyle name="Comma 11 2 2 2 2 7 5" xfId="9264"/>
    <cellStyle name="Comma 11 2 2 2 2 7 6" xfId="11716"/>
    <cellStyle name="Comma 11 2 2 2 2 7 7" xfId="14168"/>
    <cellStyle name="Comma 11 2 2 2 2 7 8" xfId="16621"/>
    <cellStyle name="Comma 11 2 2 2 2 7 9" xfId="19069"/>
    <cellStyle name="Comma 11 2 2 2 2 8" xfId="21597"/>
    <cellStyle name="Comma 11 2 2 2 2 8 2" xfId="1865"/>
    <cellStyle name="Comma 11 2 2 2 2 8 3" xfId="4324"/>
    <cellStyle name="Comma 11 2 2 2 2 8 4" xfId="6817"/>
    <cellStyle name="Comma 11 2 2 2 2 8 5" xfId="9265"/>
    <cellStyle name="Comma 11 2 2 2 2 8 6" xfId="11717"/>
    <cellStyle name="Comma 11 2 2 2 2 8 7" xfId="14169"/>
    <cellStyle name="Comma 11 2 2 2 2 8 8" xfId="16622"/>
    <cellStyle name="Comma 11 2 2 2 2 8 9" xfId="19070"/>
    <cellStyle name="Comma 11 2 2 2 2 9" xfId="1857"/>
    <cellStyle name="Comma 11 2 2 2 3" xfId="21598"/>
    <cellStyle name="Comma 11 2 2 2 3 10" xfId="19071"/>
    <cellStyle name="Comma 11 2 2 2 3 2" xfId="21599"/>
    <cellStyle name="Comma 11 2 2 2 3 2 2" xfId="1867"/>
    <cellStyle name="Comma 11 2 2 2 3 2 3" xfId="4326"/>
    <cellStyle name="Comma 11 2 2 2 3 2 4" xfId="6819"/>
    <cellStyle name="Comma 11 2 2 2 3 2 5" xfId="9267"/>
    <cellStyle name="Comma 11 2 2 2 3 2 6" xfId="11719"/>
    <cellStyle name="Comma 11 2 2 2 3 2 7" xfId="14171"/>
    <cellStyle name="Comma 11 2 2 2 3 2 8" xfId="16624"/>
    <cellStyle name="Comma 11 2 2 2 3 2 9" xfId="19072"/>
    <cellStyle name="Comma 11 2 2 2 3 3" xfId="1866"/>
    <cellStyle name="Comma 11 2 2 2 3 4" xfId="4325"/>
    <cellStyle name="Comma 11 2 2 2 3 5" xfId="6818"/>
    <cellStyle name="Comma 11 2 2 2 3 6" xfId="9266"/>
    <cellStyle name="Comma 11 2 2 2 3 7" xfId="11718"/>
    <cellStyle name="Comma 11 2 2 2 3 8" xfId="14170"/>
    <cellStyle name="Comma 11 2 2 2 3 9" xfId="16623"/>
    <cellStyle name="Comma 11 2 2 2 4" xfId="21600"/>
    <cellStyle name="Comma 11 2 2 2 4 2" xfId="1868"/>
    <cellStyle name="Comma 11 2 2 2 4 3" xfId="4327"/>
    <cellStyle name="Comma 11 2 2 2 4 4" xfId="6820"/>
    <cellStyle name="Comma 11 2 2 2 4 5" xfId="9268"/>
    <cellStyle name="Comma 11 2 2 2 4 6" xfId="11720"/>
    <cellStyle name="Comma 11 2 2 2 4 7" xfId="14172"/>
    <cellStyle name="Comma 11 2 2 2 4 8" xfId="16625"/>
    <cellStyle name="Comma 11 2 2 2 4 9" xfId="19073"/>
    <cellStyle name="Comma 11 2 2 2 5" xfId="21601"/>
    <cellStyle name="Comma 11 2 2 2 5 2" xfId="1869"/>
    <cellStyle name="Comma 11 2 2 2 5 3" xfId="4328"/>
    <cellStyle name="Comma 11 2 2 2 5 4" xfId="6821"/>
    <cellStyle name="Comma 11 2 2 2 5 5" xfId="9269"/>
    <cellStyle name="Comma 11 2 2 2 5 6" xfId="11721"/>
    <cellStyle name="Comma 11 2 2 2 5 7" xfId="14173"/>
    <cellStyle name="Comma 11 2 2 2 5 8" xfId="16626"/>
    <cellStyle name="Comma 11 2 2 2 5 9" xfId="19074"/>
    <cellStyle name="Comma 11 2 2 2 6" xfId="21602"/>
    <cellStyle name="Comma 11 2 2 2 6 2" xfId="1870"/>
    <cellStyle name="Comma 11 2 2 2 6 3" xfId="4329"/>
    <cellStyle name="Comma 11 2 2 2 6 4" xfId="6822"/>
    <cellStyle name="Comma 11 2 2 2 6 5" xfId="9270"/>
    <cellStyle name="Comma 11 2 2 2 6 6" xfId="11722"/>
    <cellStyle name="Comma 11 2 2 2 6 7" xfId="14174"/>
    <cellStyle name="Comma 11 2 2 2 6 8" xfId="16627"/>
    <cellStyle name="Comma 11 2 2 2 6 9" xfId="19075"/>
    <cellStyle name="Comma 11 2 2 2 7" xfId="21603"/>
    <cellStyle name="Comma 11 2 2 2 7 2" xfId="1871"/>
    <cellStyle name="Comma 11 2 2 2 7 3" xfId="4330"/>
    <cellStyle name="Comma 11 2 2 2 7 4" xfId="6823"/>
    <cellStyle name="Comma 11 2 2 2 7 5" xfId="9271"/>
    <cellStyle name="Comma 11 2 2 2 7 6" xfId="11723"/>
    <cellStyle name="Comma 11 2 2 2 7 7" xfId="14175"/>
    <cellStyle name="Comma 11 2 2 2 7 8" xfId="16628"/>
    <cellStyle name="Comma 11 2 2 2 7 9" xfId="19076"/>
    <cellStyle name="Comma 11 2 2 2 8" xfId="21604"/>
    <cellStyle name="Comma 11 2 2 2 8 2" xfId="1872"/>
    <cellStyle name="Comma 11 2 2 2 8 3" xfId="4331"/>
    <cellStyle name="Comma 11 2 2 2 8 4" xfId="6824"/>
    <cellStyle name="Comma 11 2 2 2 8 5" xfId="9272"/>
    <cellStyle name="Comma 11 2 2 2 8 6" xfId="11724"/>
    <cellStyle name="Comma 11 2 2 2 8 7" xfId="14176"/>
    <cellStyle name="Comma 11 2 2 2 8 8" xfId="16629"/>
    <cellStyle name="Comma 11 2 2 2 8 9" xfId="19077"/>
    <cellStyle name="Comma 11 2 2 2 9" xfId="21605"/>
    <cellStyle name="Comma 11 2 2 2 9 2" xfId="1873"/>
    <cellStyle name="Comma 11 2 2 2 9 3" xfId="4332"/>
    <cellStyle name="Comma 11 2 2 2 9 4" xfId="6825"/>
    <cellStyle name="Comma 11 2 2 2 9 5" xfId="9273"/>
    <cellStyle name="Comma 11 2 2 2 9 6" xfId="11725"/>
    <cellStyle name="Comma 11 2 2 2 9 7" xfId="14177"/>
    <cellStyle name="Comma 11 2 2 2 9 8" xfId="16630"/>
    <cellStyle name="Comma 11 2 2 2 9 9" xfId="19078"/>
    <cellStyle name="Comma 11 2 2 3" xfId="21606"/>
    <cellStyle name="Comma 11 2 2 3 10" xfId="4333"/>
    <cellStyle name="Comma 11 2 2 3 11" xfId="6826"/>
    <cellStyle name="Comma 11 2 2 3 12" xfId="9274"/>
    <cellStyle name="Comma 11 2 2 3 13" xfId="11726"/>
    <cellStyle name="Comma 11 2 2 3 14" xfId="14178"/>
    <cellStyle name="Comma 11 2 2 3 15" xfId="16631"/>
    <cellStyle name="Comma 11 2 2 3 16" xfId="19079"/>
    <cellStyle name="Comma 11 2 2 3 2" xfId="21607"/>
    <cellStyle name="Comma 11 2 2 3 2 10" xfId="19080"/>
    <cellStyle name="Comma 11 2 2 3 2 2" xfId="21608"/>
    <cellStyle name="Comma 11 2 2 3 2 2 2" xfId="1876"/>
    <cellStyle name="Comma 11 2 2 3 2 2 3" xfId="4335"/>
    <cellStyle name="Comma 11 2 2 3 2 2 4" xfId="6828"/>
    <cellStyle name="Comma 11 2 2 3 2 2 5" xfId="9276"/>
    <cellStyle name="Comma 11 2 2 3 2 2 6" xfId="11728"/>
    <cellStyle name="Comma 11 2 2 3 2 2 7" xfId="14180"/>
    <cellStyle name="Comma 11 2 2 3 2 2 8" xfId="16633"/>
    <cellStyle name="Comma 11 2 2 3 2 2 9" xfId="19081"/>
    <cellStyle name="Comma 11 2 2 3 2 3" xfId="1875"/>
    <cellStyle name="Comma 11 2 2 3 2 4" xfId="4334"/>
    <cellStyle name="Comma 11 2 2 3 2 5" xfId="6827"/>
    <cellStyle name="Comma 11 2 2 3 2 6" xfId="9275"/>
    <cellStyle name="Comma 11 2 2 3 2 7" xfId="11727"/>
    <cellStyle name="Comma 11 2 2 3 2 8" xfId="14179"/>
    <cellStyle name="Comma 11 2 2 3 2 9" xfId="16632"/>
    <cellStyle name="Comma 11 2 2 3 3" xfId="21609"/>
    <cellStyle name="Comma 11 2 2 3 3 2" xfId="1877"/>
    <cellStyle name="Comma 11 2 2 3 3 3" xfId="4336"/>
    <cellStyle name="Comma 11 2 2 3 3 4" xfId="6829"/>
    <cellStyle name="Comma 11 2 2 3 3 5" xfId="9277"/>
    <cellStyle name="Comma 11 2 2 3 3 6" xfId="11729"/>
    <cellStyle name="Comma 11 2 2 3 3 7" xfId="14181"/>
    <cellStyle name="Comma 11 2 2 3 3 8" xfId="16634"/>
    <cellStyle name="Comma 11 2 2 3 3 9" xfId="19082"/>
    <cellStyle name="Comma 11 2 2 3 4" xfId="21610"/>
    <cellStyle name="Comma 11 2 2 3 4 2" xfId="1878"/>
    <cellStyle name="Comma 11 2 2 3 4 3" xfId="4337"/>
    <cellStyle name="Comma 11 2 2 3 4 4" xfId="6830"/>
    <cellStyle name="Comma 11 2 2 3 4 5" xfId="9278"/>
    <cellStyle name="Comma 11 2 2 3 4 6" xfId="11730"/>
    <cellStyle name="Comma 11 2 2 3 4 7" xfId="14182"/>
    <cellStyle name="Comma 11 2 2 3 4 8" xfId="16635"/>
    <cellStyle name="Comma 11 2 2 3 4 9" xfId="19083"/>
    <cellStyle name="Comma 11 2 2 3 5" xfId="21611"/>
    <cellStyle name="Comma 11 2 2 3 5 2" xfId="1879"/>
    <cellStyle name="Comma 11 2 2 3 5 3" xfId="4338"/>
    <cellStyle name="Comma 11 2 2 3 5 4" xfId="6831"/>
    <cellStyle name="Comma 11 2 2 3 5 5" xfId="9279"/>
    <cellStyle name="Comma 11 2 2 3 5 6" xfId="11731"/>
    <cellStyle name="Comma 11 2 2 3 5 7" xfId="14183"/>
    <cellStyle name="Comma 11 2 2 3 5 8" xfId="16636"/>
    <cellStyle name="Comma 11 2 2 3 5 9" xfId="19084"/>
    <cellStyle name="Comma 11 2 2 3 6" xfId="21612"/>
    <cellStyle name="Comma 11 2 2 3 6 2" xfId="1880"/>
    <cellStyle name="Comma 11 2 2 3 6 3" xfId="4339"/>
    <cellStyle name="Comma 11 2 2 3 6 4" xfId="6832"/>
    <cellStyle name="Comma 11 2 2 3 6 5" xfId="9280"/>
    <cellStyle name="Comma 11 2 2 3 6 6" xfId="11732"/>
    <cellStyle name="Comma 11 2 2 3 6 7" xfId="14184"/>
    <cellStyle name="Comma 11 2 2 3 6 8" xfId="16637"/>
    <cellStyle name="Comma 11 2 2 3 6 9" xfId="19085"/>
    <cellStyle name="Comma 11 2 2 3 7" xfId="21613"/>
    <cellStyle name="Comma 11 2 2 3 7 2" xfId="1881"/>
    <cellStyle name="Comma 11 2 2 3 7 3" xfId="4340"/>
    <cellStyle name="Comma 11 2 2 3 7 4" xfId="6833"/>
    <cellStyle name="Comma 11 2 2 3 7 5" xfId="9281"/>
    <cellStyle name="Comma 11 2 2 3 7 6" xfId="11733"/>
    <cellStyle name="Comma 11 2 2 3 7 7" xfId="14185"/>
    <cellStyle name="Comma 11 2 2 3 7 8" xfId="16638"/>
    <cellStyle name="Comma 11 2 2 3 7 9" xfId="19086"/>
    <cellStyle name="Comma 11 2 2 3 8" xfId="21614"/>
    <cellStyle name="Comma 11 2 2 3 8 2" xfId="1882"/>
    <cellStyle name="Comma 11 2 2 3 8 3" xfId="4341"/>
    <cellStyle name="Comma 11 2 2 3 8 4" xfId="6834"/>
    <cellStyle name="Comma 11 2 2 3 8 5" xfId="9282"/>
    <cellStyle name="Comma 11 2 2 3 8 6" xfId="11734"/>
    <cellStyle name="Comma 11 2 2 3 8 7" xfId="14186"/>
    <cellStyle name="Comma 11 2 2 3 8 8" xfId="16639"/>
    <cellStyle name="Comma 11 2 2 3 8 9" xfId="19087"/>
    <cellStyle name="Comma 11 2 2 3 9" xfId="1874"/>
    <cellStyle name="Comma 11 2 2 4" xfId="21615"/>
    <cellStyle name="Comma 11 2 2 4 10" xfId="19088"/>
    <cellStyle name="Comma 11 2 2 4 2" xfId="21616"/>
    <cellStyle name="Comma 11 2 2 4 2 2" xfId="1884"/>
    <cellStyle name="Comma 11 2 2 4 2 3" xfId="4343"/>
    <cellStyle name="Comma 11 2 2 4 2 4" xfId="6836"/>
    <cellStyle name="Comma 11 2 2 4 2 5" xfId="9284"/>
    <cellStyle name="Comma 11 2 2 4 2 6" xfId="11736"/>
    <cellStyle name="Comma 11 2 2 4 2 7" xfId="14188"/>
    <cellStyle name="Comma 11 2 2 4 2 8" xfId="16641"/>
    <cellStyle name="Comma 11 2 2 4 2 9" xfId="19089"/>
    <cellStyle name="Comma 11 2 2 4 3" xfId="1883"/>
    <cellStyle name="Comma 11 2 2 4 4" xfId="4342"/>
    <cellStyle name="Comma 11 2 2 4 5" xfId="6835"/>
    <cellStyle name="Comma 11 2 2 4 6" xfId="9283"/>
    <cellStyle name="Comma 11 2 2 4 7" xfId="11735"/>
    <cellStyle name="Comma 11 2 2 4 8" xfId="14187"/>
    <cellStyle name="Comma 11 2 2 4 9" xfId="16640"/>
    <cellStyle name="Comma 11 2 2 5" xfId="21617"/>
    <cellStyle name="Comma 11 2 2 5 2" xfId="1885"/>
    <cellStyle name="Comma 11 2 2 5 3" xfId="4344"/>
    <cellStyle name="Comma 11 2 2 5 4" xfId="6837"/>
    <cellStyle name="Comma 11 2 2 5 5" xfId="9285"/>
    <cellStyle name="Comma 11 2 2 5 6" xfId="11737"/>
    <cellStyle name="Comma 11 2 2 5 7" xfId="14189"/>
    <cellStyle name="Comma 11 2 2 5 8" xfId="16642"/>
    <cellStyle name="Comma 11 2 2 5 9" xfId="19090"/>
    <cellStyle name="Comma 11 2 2 6" xfId="21618"/>
    <cellStyle name="Comma 11 2 2 6 2" xfId="1886"/>
    <cellStyle name="Comma 11 2 2 6 3" xfId="4345"/>
    <cellStyle name="Comma 11 2 2 6 4" xfId="6838"/>
    <cellStyle name="Comma 11 2 2 6 5" xfId="9286"/>
    <cellStyle name="Comma 11 2 2 6 6" xfId="11738"/>
    <cellStyle name="Comma 11 2 2 6 7" xfId="14190"/>
    <cellStyle name="Comma 11 2 2 6 8" xfId="16643"/>
    <cellStyle name="Comma 11 2 2 6 9" xfId="19091"/>
    <cellStyle name="Comma 11 2 2 7" xfId="21619"/>
    <cellStyle name="Comma 11 2 2 7 2" xfId="1887"/>
    <cellStyle name="Comma 11 2 2 7 3" xfId="4346"/>
    <cellStyle name="Comma 11 2 2 7 4" xfId="6839"/>
    <cellStyle name="Comma 11 2 2 7 5" xfId="9287"/>
    <cellStyle name="Comma 11 2 2 7 6" xfId="11739"/>
    <cellStyle name="Comma 11 2 2 7 7" xfId="14191"/>
    <cellStyle name="Comma 11 2 2 7 8" xfId="16644"/>
    <cellStyle name="Comma 11 2 2 7 9" xfId="19092"/>
    <cellStyle name="Comma 11 2 2 8" xfId="21620"/>
    <cellStyle name="Comma 11 2 2 8 2" xfId="1888"/>
    <cellStyle name="Comma 11 2 2 8 3" xfId="4347"/>
    <cellStyle name="Comma 11 2 2 8 4" xfId="6840"/>
    <cellStyle name="Comma 11 2 2 8 5" xfId="9288"/>
    <cellStyle name="Comma 11 2 2 8 6" xfId="11740"/>
    <cellStyle name="Comma 11 2 2 8 7" xfId="14192"/>
    <cellStyle name="Comma 11 2 2 8 8" xfId="16645"/>
    <cellStyle name="Comma 11 2 2 8 9" xfId="19093"/>
    <cellStyle name="Comma 11 2 2 9" xfId="21621"/>
    <cellStyle name="Comma 11 2 2 9 2" xfId="1889"/>
    <cellStyle name="Comma 11 2 2 9 3" xfId="4348"/>
    <cellStyle name="Comma 11 2 2 9 4" xfId="6841"/>
    <cellStyle name="Comma 11 2 2 9 5" xfId="9289"/>
    <cellStyle name="Comma 11 2 2 9 6" xfId="11741"/>
    <cellStyle name="Comma 11 2 2 9 7" xfId="14193"/>
    <cellStyle name="Comma 11 2 2 9 8" xfId="16646"/>
    <cellStyle name="Comma 11 2 2 9 9" xfId="19094"/>
    <cellStyle name="Comma 11 2 3" xfId="21622"/>
    <cellStyle name="Comma 11 2 3 10" xfId="1890"/>
    <cellStyle name="Comma 11 2 3 11" xfId="4349"/>
    <cellStyle name="Comma 11 2 3 12" xfId="6842"/>
    <cellStyle name="Comma 11 2 3 13" xfId="9290"/>
    <cellStyle name="Comma 11 2 3 14" xfId="11742"/>
    <cellStyle name="Comma 11 2 3 15" xfId="14194"/>
    <cellStyle name="Comma 11 2 3 16" xfId="16647"/>
    <cellStyle name="Comma 11 2 3 17" xfId="19095"/>
    <cellStyle name="Comma 11 2 3 2" xfId="21623"/>
    <cellStyle name="Comma 11 2 3 2 10" xfId="4350"/>
    <cellStyle name="Comma 11 2 3 2 11" xfId="6843"/>
    <cellStyle name="Comma 11 2 3 2 12" xfId="9291"/>
    <cellStyle name="Comma 11 2 3 2 13" xfId="11743"/>
    <cellStyle name="Comma 11 2 3 2 14" xfId="14195"/>
    <cellStyle name="Comma 11 2 3 2 15" xfId="16648"/>
    <cellStyle name="Comma 11 2 3 2 16" xfId="19096"/>
    <cellStyle name="Comma 11 2 3 2 2" xfId="21624"/>
    <cellStyle name="Comma 11 2 3 2 2 10" xfId="19097"/>
    <cellStyle name="Comma 11 2 3 2 2 2" xfId="21625"/>
    <cellStyle name="Comma 11 2 3 2 2 2 2" xfId="1893"/>
    <cellStyle name="Comma 11 2 3 2 2 2 3" xfId="4352"/>
    <cellStyle name="Comma 11 2 3 2 2 2 4" xfId="6845"/>
    <cellStyle name="Comma 11 2 3 2 2 2 5" xfId="9293"/>
    <cellStyle name="Comma 11 2 3 2 2 2 6" xfId="11745"/>
    <cellStyle name="Comma 11 2 3 2 2 2 7" xfId="14197"/>
    <cellStyle name="Comma 11 2 3 2 2 2 8" xfId="16650"/>
    <cellStyle name="Comma 11 2 3 2 2 2 9" xfId="19098"/>
    <cellStyle name="Comma 11 2 3 2 2 3" xfId="1892"/>
    <cellStyle name="Comma 11 2 3 2 2 4" xfId="4351"/>
    <cellStyle name="Comma 11 2 3 2 2 5" xfId="6844"/>
    <cellStyle name="Comma 11 2 3 2 2 6" xfId="9292"/>
    <cellStyle name="Comma 11 2 3 2 2 7" xfId="11744"/>
    <cellStyle name="Comma 11 2 3 2 2 8" xfId="14196"/>
    <cellStyle name="Comma 11 2 3 2 2 9" xfId="16649"/>
    <cellStyle name="Comma 11 2 3 2 3" xfId="21626"/>
    <cellStyle name="Comma 11 2 3 2 3 2" xfId="1894"/>
    <cellStyle name="Comma 11 2 3 2 3 3" xfId="4353"/>
    <cellStyle name="Comma 11 2 3 2 3 4" xfId="6846"/>
    <cellStyle name="Comma 11 2 3 2 3 5" xfId="9294"/>
    <cellStyle name="Comma 11 2 3 2 3 6" xfId="11746"/>
    <cellStyle name="Comma 11 2 3 2 3 7" xfId="14198"/>
    <cellStyle name="Comma 11 2 3 2 3 8" xfId="16651"/>
    <cellStyle name="Comma 11 2 3 2 3 9" xfId="19099"/>
    <cellStyle name="Comma 11 2 3 2 4" xfId="21627"/>
    <cellStyle name="Comma 11 2 3 2 4 2" xfId="1895"/>
    <cellStyle name="Comma 11 2 3 2 4 3" xfId="4354"/>
    <cellStyle name="Comma 11 2 3 2 4 4" xfId="6847"/>
    <cellStyle name="Comma 11 2 3 2 4 5" xfId="9295"/>
    <cellStyle name="Comma 11 2 3 2 4 6" xfId="11747"/>
    <cellStyle name="Comma 11 2 3 2 4 7" xfId="14199"/>
    <cellStyle name="Comma 11 2 3 2 4 8" xfId="16652"/>
    <cellStyle name="Comma 11 2 3 2 4 9" xfId="19100"/>
    <cellStyle name="Comma 11 2 3 2 5" xfId="21628"/>
    <cellStyle name="Comma 11 2 3 2 5 2" xfId="1896"/>
    <cellStyle name="Comma 11 2 3 2 5 3" xfId="4355"/>
    <cellStyle name="Comma 11 2 3 2 5 4" xfId="6848"/>
    <cellStyle name="Comma 11 2 3 2 5 5" xfId="9296"/>
    <cellStyle name="Comma 11 2 3 2 5 6" xfId="11748"/>
    <cellStyle name="Comma 11 2 3 2 5 7" xfId="14200"/>
    <cellStyle name="Comma 11 2 3 2 5 8" xfId="16653"/>
    <cellStyle name="Comma 11 2 3 2 5 9" xfId="19101"/>
    <cellStyle name="Comma 11 2 3 2 6" xfId="21629"/>
    <cellStyle name="Comma 11 2 3 2 6 2" xfId="1897"/>
    <cellStyle name="Comma 11 2 3 2 6 3" xfId="4356"/>
    <cellStyle name="Comma 11 2 3 2 6 4" xfId="6849"/>
    <cellStyle name="Comma 11 2 3 2 6 5" xfId="9297"/>
    <cellStyle name="Comma 11 2 3 2 6 6" xfId="11749"/>
    <cellStyle name="Comma 11 2 3 2 6 7" xfId="14201"/>
    <cellStyle name="Comma 11 2 3 2 6 8" xfId="16654"/>
    <cellStyle name="Comma 11 2 3 2 6 9" xfId="19102"/>
    <cellStyle name="Comma 11 2 3 2 7" xfId="21630"/>
    <cellStyle name="Comma 11 2 3 2 7 2" xfId="1898"/>
    <cellStyle name="Comma 11 2 3 2 7 3" xfId="4357"/>
    <cellStyle name="Comma 11 2 3 2 7 4" xfId="6850"/>
    <cellStyle name="Comma 11 2 3 2 7 5" xfId="9298"/>
    <cellStyle name="Comma 11 2 3 2 7 6" xfId="11750"/>
    <cellStyle name="Comma 11 2 3 2 7 7" xfId="14202"/>
    <cellStyle name="Comma 11 2 3 2 7 8" xfId="16655"/>
    <cellStyle name="Comma 11 2 3 2 7 9" xfId="19103"/>
    <cellStyle name="Comma 11 2 3 2 8" xfId="21631"/>
    <cellStyle name="Comma 11 2 3 2 8 2" xfId="1899"/>
    <cellStyle name="Comma 11 2 3 2 8 3" xfId="4358"/>
    <cellStyle name="Comma 11 2 3 2 8 4" xfId="6851"/>
    <cellStyle name="Comma 11 2 3 2 8 5" xfId="9299"/>
    <cellStyle name="Comma 11 2 3 2 8 6" xfId="11751"/>
    <cellStyle name="Comma 11 2 3 2 8 7" xfId="14203"/>
    <cellStyle name="Comma 11 2 3 2 8 8" xfId="16656"/>
    <cellStyle name="Comma 11 2 3 2 8 9" xfId="19104"/>
    <cellStyle name="Comma 11 2 3 2 9" xfId="1891"/>
    <cellStyle name="Comma 11 2 3 3" xfId="21632"/>
    <cellStyle name="Comma 11 2 3 3 10" xfId="19105"/>
    <cellStyle name="Comma 11 2 3 3 2" xfId="21633"/>
    <cellStyle name="Comma 11 2 3 3 2 2" xfId="1901"/>
    <cellStyle name="Comma 11 2 3 3 2 3" xfId="4360"/>
    <cellStyle name="Comma 11 2 3 3 2 4" xfId="6853"/>
    <cellStyle name="Comma 11 2 3 3 2 5" xfId="9301"/>
    <cellStyle name="Comma 11 2 3 3 2 6" xfId="11753"/>
    <cellStyle name="Comma 11 2 3 3 2 7" xfId="14205"/>
    <cellStyle name="Comma 11 2 3 3 2 8" xfId="16658"/>
    <cellStyle name="Comma 11 2 3 3 2 9" xfId="19106"/>
    <cellStyle name="Comma 11 2 3 3 3" xfId="1900"/>
    <cellStyle name="Comma 11 2 3 3 4" xfId="4359"/>
    <cellStyle name="Comma 11 2 3 3 5" xfId="6852"/>
    <cellStyle name="Comma 11 2 3 3 6" xfId="9300"/>
    <cellStyle name="Comma 11 2 3 3 7" xfId="11752"/>
    <cellStyle name="Comma 11 2 3 3 8" xfId="14204"/>
    <cellStyle name="Comma 11 2 3 3 9" xfId="16657"/>
    <cellStyle name="Comma 11 2 3 4" xfId="21634"/>
    <cellStyle name="Comma 11 2 3 4 2" xfId="1902"/>
    <cellStyle name="Comma 11 2 3 4 3" xfId="4361"/>
    <cellStyle name="Comma 11 2 3 4 4" xfId="6854"/>
    <cellStyle name="Comma 11 2 3 4 5" xfId="9302"/>
    <cellStyle name="Comma 11 2 3 4 6" xfId="11754"/>
    <cellStyle name="Comma 11 2 3 4 7" xfId="14206"/>
    <cellStyle name="Comma 11 2 3 4 8" xfId="16659"/>
    <cellStyle name="Comma 11 2 3 4 9" xfId="19107"/>
    <cellStyle name="Comma 11 2 3 5" xfId="21635"/>
    <cellStyle name="Comma 11 2 3 5 2" xfId="1903"/>
    <cellStyle name="Comma 11 2 3 5 3" xfId="4362"/>
    <cellStyle name="Comma 11 2 3 5 4" xfId="6855"/>
    <cellStyle name="Comma 11 2 3 5 5" xfId="9303"/>
    <cellStyle name="Comma 11 2 3 5 6" xfId="11755"/>
    <cellStyle name="Comma 11 2 3 5 7" xfId="14207"/>
    <cellStyle name="Comma 11 2 3 5 8" xfId="16660"/>
    <cellStyle name="Comma 11 2 3 5 9" xfId="19108"/>
    <cellStyle name="Comma 11 2 3 6" xfId="21636"/>
    <cellStyle name="Comma 11 2 3 6 2" xfId="1904"/>
    <cellStyle name="Comma 11 2 3 6 3" xfId="4363"/>
    <cellStyle name="Comma 11 2 3 6 4" xfId="6856"/>
    <cellStyle name="Comma 11 2 3 6 5" xfId="9304"/>
    <cellStyle name="Comma 11 2 3 6 6" xfId="11756"/>
    <cellStyle name="Comma 11 2 3 6 7" xfId="14208"/>
    <cellStyle name="Comma 11 2 3 6 8" xfId="16661"/>
    <cellStyle name="Comma 11 2 3 6 9" xfId="19109"/>
    <cellStyle name="Comma 11 2 3 7" xfId="21637"/>
    <cellStyle name="Comma 11 2 3 7 2" xfId="1905"/>
    <cellStyle name="Comma 11 2 3 7 3" xfId="4364"/>
    <cellStyle name="Comma 11 2 3 7 4" xfId="6857"/>
    <cellStyle name="Comma 11 2 3 7 5" xfId="9305"/>
    <cellStyle name="Comma 11 2 3 7 6" xfId="11757"/>
    <cellStyle name="Comma 11 2 3 7 7" xfId="14209"/>
    <cellStyle name="Comma 11 2 3 7 8" xfId="16662"/>
    <cellStyle name="Comma 11 2 3 7 9" xfId="19110"/>
    <cellStyle name="Comma 11 2 3 8" xfId="21638"/>
    <cellStyle name="Comma 11 2 3 8 2" xfId="1906"/>
    <cellStyle name="Comma 11 2 3 8 3" xfId="4365"/>
    <cellStyle name="Comma 11 2 3 8 4" xfId="6858"/>
    <cellStyle name="Comma 11 2 3 8 5" xfId="9306"/>
    <cellStyle name="Comma 11 2 3 8 6" xfId="11758"/>
    <cellStyle name="Comma 11 2 3 8 7" xfId="14210"/>
    <cellStyle name="Comma 11 2 3 8 8" xfId="16663"/>
    <cellStyle name="Comma 11 2 3 8 9" xfId="19111"/>
    <cellStyle name="Comma 11 2 3 9" xfId="21639"/>
    <cellStyle name="Comma 11 2 3 9 2" xfId="1907"/>
    <cellStyle name="Comma 11 2 3 9 3" xfId="4366"/>
    <cellStyle name="Comma 11 2 3 9 4" xfId="6859"/>
    <cellStyle name="Comma 11 2 3 9 5" xfId="9307"/>
    <cellStyle name="Comma 11 2 3 9 6" xfId="11759"/>
    <cellStyle name="Comma 11 2 3 9 7" xfId="14211"/>
    <cellStyle name="Comma 11 2 3 9 8" xfId="16664"/>
    <cellStyle name="Comma 11 2 3 9 9" xfId="19112"/>
    <cellStyle name="Comma 11 2 4" xfId="21640"/>
    <cellStyle name="Comma 11 2 4 10" xfId="4367"/>
    <cellStyle name="Comma 11 2 4 11" xfId="6860"/>
    <cellStyle name="Comma 11 2 4 12" xfId="9308"/>
    <cellStyle name="Comma 11 2 4 13" xfId="11760"/>
    <cellStyle name="Comma 11 2 4 14" xfId="14212"/>
    <cellStyle name="Comma 11 2 4 15" xfId="16665"/>
    <cellStyle name="Comma 11 2 4 16" xfId="19113"/>
    <cellStyle name="Comma 11 2 4 2" xfId="21641"/>
    <cellStyle name="Comma 11 2 4 2 10" xfId="19114"/>
    <cellStyle name="Comma 11 2 4 2 2" xfId="21642"/>
    <cellStyle name="Comma 11 2 4 2 2 2" xfId="1910"/>
    <cellStyle name="Comma 11 2 4 2 2 3" xfId="4369"/>
    <cellStyle name="Comma 11 2 4 2 2 4" xfId="6862"/>
    <cellStyle name="Comma 11 2 4 2 2 5" xfId="9310"/>
    <cellStyle name="Comma 11 2 4 2 2 6" xfId="11762"/>
    <cellStyle name="Comma 11 2 4 2 2 7" xfId="14214"/>
    <cellStyle name="Comma 11 2 4 2 2 8" xfId="16667"/>
    <cellStyle name="Comma 11 2 4 2 2 9" xfId="19115"/>
    <cellStyle name="Comma 11 2 4 2 3" xfId="1909"/>
    <cellStyle name="Comma 11 2 4 2 4" xfId="4368"/>
    <cellStyle name="Comma 11 2 4 2 5" xfId="6861"/>
    <cellStyle name="Comma 11 2 4 2 6" xfId="9309"/>
    <cellStyle name="Comma 11 2 4 2 7" xfId="11761"/>
    <cellStyle name="Comma 11 2 4 2 8" xfId="14213"/>
    <cellStyle name="Comma 11 2 4 2 9" xfId="16666"/>
    <cellStyle name="Comma 11 2 4 3" xfId="21643"/>
    <cellStyle name="Comma 11 2 4 3 2" xfId="1911"/>
    <cellStyle name="Comma 11 2 4 3 3" xfId="4370"/>
    <cellStyle name="Comma 11 2 4 3 4" xfId="6863"/>
    <cellStyle name="Comma 11 2 4 3 5" xfId="9311"/>
    <cellStyle name="Comma 11 2 4 3 6" xfId="11763"/>
    <cellStyle name="Comma 11 2 4 3 7" xfId="14215"/>
    <cellStyle name="Comma 11 2 4 3 8" xfId="16668"/>
    <cellStyle name="Comma 11 2 4 3 9" xfId="19116"/>
    <cellStyle name="Comma 11 2 4 4" xfId="21644"/>
    <cellStyle name="Comma 11 2 4 4 2" xfId="1912"/>
    <cellStyle name="Comma 11 2 4 4 3" xfId="4371"/>
    <cellStyle name="Comma 11 2 4 4 4" xfId="6864"/>
    <cellStyle name="Comma 11 2 4 4 5" xfId="9312"/>
    <cellStyle name="Comma 11 2 4 4 6" xfId="11764"/>
    <cellStyle name="Comma 11 2 4 4 7" xfId="14216"/>
    <cellStyle name="Comma 11 2 4 4 8" xfId="16669"/>
    <cellStyle name="Comma 11 2 4 4 9" xfId="19117"/>
    <cellStyle name="Comma 11 2 4 5" xfId="21645"/>
    <cellStyle name="Comma 11 2 4 5 2" xfId="1913"/>
    <cellStyle name="Comma 11 2 4 5 3" xfId="4372"/>
    <cellStyle name="Comma 11 2 4 5 4" xfId="6865"/>
    <cellStyle name="Comma 11 2 4 5 5" xfId="9313"/>
    <cellStyle name="Comma 11 2 4 5 6" xfId="11765"/>
    <cellStyle name="Comma 11 2 4 5 7" xfId="14217"/>
    <cellStyle name="Comma 11 2 4 5 8" xfId="16670"/>
    <cellStyle name="Comma 11 2 4 5 9" xfId="19118"/>
    <cellStyle name="Comma 11 2 4 6" xfId="21646"/>
    <cellStyle name="Comma 11 2 4 6 2" xfId="1914"/>
    <cellStyle name="Comma 11 2 4 6 3" xfId="4373"/>
    <cellStyle name="Comma 11 2 4 6 4" xfId="6866"/>
    <cellStyle name="Comma 11 2 4 6 5" xfId="9314"/>
    <cellStyle name="Comma 11 2 4 6 6" xfId="11766"/>
    <cellStyle name="Comma 11 2 4 6 7" xfId="14218"/>
    <cellStyle name="Comma 11 2 4 6 8" xfId="16671"/>
    <cellStyle name="Comma 11 2 4 6 9" xfId="19119"/>
    <cellStyle name="Comma 11 2 4 7" xfId="21647"/>
    <cellStyle name="Comma 11 2 4 7 2" xfId="1915"/>
    <cellStyle name="Comma 11 2 4 7 3" xfId="4374"/>
    <cellStyle name="Comma 11 2 4 7 4" xfId="6867"/>
    <cellStyle name="Comma 11 2 4 7 5" xfId="9315"/>
    <cellStyle name="Comma 11 2 4 7 6" xfId="11767"/>
    <cellStyle name="Comma 11 2 4 7 7" xfId="14219"/>
    <cellStyle name="Comma 11 2 4 7 8" xfId="16672"/>
    <cellStyle name="Comma 11 2 4 7 9" xfId="19120"/>
    <cellStyle name="Comma 11 2 4 8" xfId="21648"/>
    <cellStyle name="Comma 11 2 4 8 2" xfId="1916"/>
    <cellStyle name="Comma 11 2 4 8 3" xfId="4375"/>
    <cellStyle name="Comma 11 2 4 8 4" xfId="6868"/>
    <cellStyle name="Comma 11 2 4 8 5" xfId="9316"/>
    <cellStyle name="Comma 11 2 4 8 6" xfId="11768"/>
    <cellStyle name="Comma 11 2 4 8 7" xfId="14220"/>
    <cellStyle name="Comma 11 2 4 8 8" xfId="16673"/>
    <cellStyle name="Comma 11 2 4 8 9" xfId="19121"/>
    <cellStyle name="Comma 11 2 4 9" xfId="1908"/>
    <cellStyle name="Comma 11 2 5" xfId="21649"/>
    <cellStyle name="Comma 11 2 5 10" xfId="19122"/>
    <cellStyle name="Comma 11 2 5 2" xfId="21650"/>
    <cellStyle name="Comma 11 2 5 2 2" xfId="1918"/>
    <cellStyle name="Comma 11 2 5 2 3" xfId="4377"/>
    <cellStyle name="Comma 11 2 5 2 4" xfId="6870"/>
    <cellStyle name="Comma 11 2 5 2 5" xfId="9318"/>
    <cellStyle name="Comma 11 2 5 2 6" xfId="11770"/>
    <cellStyle name="Comma 11 2 5 2 7" xfId="14222"/>
    <cellStyle name="Comma 11 2 5 2 8" xfId="16675"/>
    <cellStyle name="Comma 11 2 5 2 9" xfId="19123"/>
    <cellStyle name="Comma 11 2 5 3" xfId="1917"/>
    <cellStyle name="Comma 11 2 5 4" xfId="4376"/>
    <cellStyle name="Comma 11 2 5 5" xfId="6869"/>
    <cellStyle name="Comma 11 2 5 6" xfId="9317"/>
    <cellStyle name="Comma 11 2 5 7" xfId="11769"/>
    <cellStyle name="Comma 11 2 5 8" xfId="14221"/>
    <cellStyle name="Comma 11 2 5 9" xfId="16674"/>
    <cellStyle name="Comma 11 2 6" xfId="21651"/>
    <cellStyle name="Comma 11 2 6 2" xfId="1919"/>
    <cellStyle name="Comma 11 2 6 3" xfId="4378"/>
    <cellStyle name="Comma 11 2 6 4" xfId="6871"/>
    <cellStyle name="Comma 11 2 6 5" xfId="9319"/>
    <cellStyle name="Comma 11 2 6 6" xfId="11771"/>
    <cellStyle name="Comma 11 2 6 7" xfId="14223"/>
    <cellStyle name="Comma 11 2 6 8" xfId="16676"/>
    <cellStyle name="Comma 11 2 6 9" xfId="19124"/>
    <cellStyle name="Comma 11 2 7" xfId="21652"/>
    <cellStyle name="Comma 11 2 7 2" xfId="1920"/>
    <cellStyle name="Comma 11 2 7 3" xfId="4379"/>
    <cellStyle name="Comma 11 2 7 4" xfId="6872"/>
    <cellStyle name="Comma 11 2 7 5" xfId="9320"/>
    <cellStyle name="Comma 11 2 7 6" xfId="11772"/>
    <cellStyle name="Comma 11 2 7 7" xfId="14224"/>
    <cellStyle name="Comma 11 2 7 8" xfId="16677"/>
    <cellStyle name="Comma 11 2 7 9" xfId="19125"/>
    <cellStyle name="Comma 11 2 8" xfId="21653"/>
    <cellStyle name="Comma 11 2 8 2" xfId="1921"/>
    <cellStyle name="Comma 11 2 8 3" xfId="4380"/>
    <cellStyle name="Comma 11 2 8 4" xfId="6873"/>
    <cellStyle name="Comma 11 2 8 5" xfId="9321"/>
    <cellStyle name="Comma 11 2 8 6" xfId="11773"/>
    <cellStyle name="Comma 11 2 8 7" xfId="14225"/>
    <cellStyle name="Comma 11 2 8 8" xfId="16678"/>
    <cellStyle name="Comma 11 2 8 9" xfId="19126"/>
    <cellStyle name="Comma 11 2 9" xfId="21654"/>
    <cellStyle name="Comma 11 2 9 2" xfId="1922"/>
    <cellStyle name="Comma 11 2 9 3" xfId="4381"/>
    <cellStyle name="Comma 11 2 9 4" xfId="6874"/>
    <cellStyle name="Comma 11 2 9 5" xfId="9322"/>
    <cellStyle name="Comma 11 2 9 6" xfId="11774"/>
    <cellStyle name="Comma 11 2 9 7" xfId="14226"/>
    <cellStyle name="Comma 11 2 9 8" xfId="16679"/>
    <cellStyle name="Comma 11 2 9 9" xfId="19127"/>
    <cellStyle name="Comma 11 20" xfId="88"/>
    <cellStyle name="Comma 11 21" xfId="89"/>
    <cellStyle name="Comma 11 22" xfId="90"/>
    <cellStyle name="Comma 11 23" xfId="91"/>
    <cellStyle name="Comma 11 24" xfId="92"/>
    <cellStyle name="Comma 11 25" xfId="93"/>
    <cellStyle name="Comma 11 26" xfId="94"/>
    <cellStyle name="Comma 11 27" xfId="95"/>
    <cellStyle name="Comma 11 28" xfId="1847"/>
    <cellStyle name="Comma 11 29" xfId="4306"/>
    <cellStyle name="Comma 11 3" xfId="21655"/>
    <cellStyle name="Comma 11 3 10" xfId="21656"/>
    <cellStyle name="Comma 11 3 10 2" xfId="1924"/>
    <cellStyle name="Comma 11 3 10 3" xfId="4383"/>
    <cellStyle name="Comma 11 3 10 4" xfId="6876"/>
    <cellStyle name="Comma 11 3 10 5" xfId="9324"/>
    <cellStyle name="Comma 11 3 10 6" xfId="11776"/>
    <cellStyle name="Comma 11 3 10 7" xfId="14228"/>
    <cellStyle name="Comma 11 3 10 8" xfId="16681"/>
    <cellStyle name="Comma 11 3 10 9" xfId="19129"/>
    <cellStyle name="Comma 11 3 11" xfId="1923"/>
    <cellStyle name="Comma 11 3 12" xfId="4382"/>
    <cellStyle name="Comma 11 3 13" xfId="6875"/>
    <cellStyle name="Comma 11 3 14" xfId="9323"/>
    <cellStyle name="Comma 11 3 15" xfId="11775"/>
    <cellStyle name="Comma 11 3 16" xfId="14227"/>
    <cellStyle name="Comma 11 3 17" xfId="16680"/>
    <cellStyle name="Comma 11 3 18" xfId="19128"/>
    <cellStyle name="Comma 11 3 2" xfId="21657"/>
    <cellStyle name="Comma 11 3 2 10" xfId="1925"/>
    <cellStyle name="Comma 11 3 2 11" xfId="4384"/>
    <cellStyle name="Comma 11 3 2 12" xfId="6877"/>
    <cellStyle name="Comma 11 3 2 13" xfId="9325"/>
    <cellStyle name="Comma 11 3 2 14" xfId="11777"/>
    <cellStyle name="Comma 11 3 2 15" xfId="14229"/>
    <cellStyle name="Comma 11 3 2 16" xfId="16682"/>
    <cellStyle name="Comma 11 3 2 17" xfId="19130"/>
    <cellStyle name="Comma 11 3 2 2" xfId="21658"/>
    <cellStyle name="Comma 11 3 2 2 10" xfId="4385"/>
    <cellStyle name="Comma 11 3 2 2 11" xfId="6878"/>
    <cellStyle name="Comma 11 3 2 2 12" xfId="9326"/>
    <cellStyle name="Comma 11 3 2 2 13" xfId="11778"/>
    <cellStyle name="Comma 11 3 2 2 14" xfId="14230"/>
    <cellStyle name="Comma 11 3 2 2 15" xfId="16683"/>
    <cellStyle name="Comma 11 3 2 2 16" xfId="19131"/>
    <cellStyle name="Comma 11 3 2 2 2" xfId="21659"/>
    <cellStyle name="Comma 11 3 2 2 2 10" xfId="19132"/>
    <cellStyle name="Comma 11 3 2 2 2 2" xfId="21660"/>
    <cellStyle name="Comma 11 3 2 2 2 2 2" xfId="1928"/>
    <cellStyle name="Comma 11 3 2 2 2 2 3" xfId="4387"/>
    <cellStyle name="Comma 11 3 2 2 2 2 4" xfId="6880"/>
    <cellStyle name="Comma 11 3 2 2 2 2 5" xfId="9328"/>
    <cellStyle name="Comma 11 3 2 2 2 2 6" xfId="11780"/>
    <cellStyle name="Comma 11 3 2 2 2 2 7" xfId="14232"/>
    <cellStyle name="Comma 11 3 2 2 2 2 8" xfId="16685"/>
    <cellStyle name="Comma 11 3 2 2 2 2 9" xfId="19133"/>
    <cellStyle name="Comma 11 3 2 2 2 3" xfId="1927"/>
    <cellStyle name="Comma 11 3 2 2 2 4" xfId="4386"/>
    <cellStyle name="Comma 11 3 2 2 2 5" xfId="6879"/>
    <cellStyle name="Comma 11 3 2 2 2 6" xfId="9327"/>
    <cellStyle name="Comma 11 3 2 2 2 7" xfId="11779"/>
    <cellStyle name="Comma 11 3 2 2 2 8" xfId="14231"/>
    <cellStyle name="Comma 11 3 2 2 2 9" xfId="16684"/>
    <cellStyle name="Comma 11 3 2 2 3" xfId="21661"/>
    <cellStyle name="Comma 11 3 2 2 3 2" xfId="1929"/>
    <cellStyle name="Comma 11 3 2 2 3 3" xfId="4388"/>
    <cellStyle name="Comma 11 3 2 2 3 4" xfId="6881"/>
    <cellStyle name="Comma 11 3 2 2 3 5" xfId="9329"/>
    <cellStyle name="Comma 11 3 2 2 3 6" xfId="11781"/>
    <cellStyle name="Comma 11 3 2 2 3 7" xfId="14233"/>
    <cellStyle name="Comma 11 3 2 2 3 8" xfId="16686"/>
    <cellStyle name="Comma 11 3 2 2 3 9" xfId="19134"/>
    <cellStyle name="Comma 11 3 2 2 4" xfId="21662"/>
    <cellStyle name="Comma 11 3 2 2 4 2" xfId="1930"/>
    <cellStyle name="Comma 11 3 2 2 4 3" xfId="4389"/>
    <cellStyle name="Comma 11 3 2 2 4 4" xfId="6882"/>
    <cellStyle name="Comma 11 3 2 2 4 5" xfId="9330"/>
    <cellStyle name="Comma 11 3 2 2 4 6" xfId="11782"/>
    <cellStyle name="Comma 11 3 2 2 4 7" xfId="14234"/>
    <cellStyle name="Comma 11 3 2 2 4 8" xfId="16687"/>
    <cellStyle name="Comma 11 3 2 2 4 9" xfId="19135"/>
    <cellStyle name="Comma 11 3 2 2 5" xfId="21663"/>
    <cellStyle name="Comma 11 3 2 2 5 2" xfId="1931"/>
    <cellStyle name="Comma 11 3 2 2 5 3" xfId="4390"/>
    <cellStyle name="Comma 11 3 2 2 5 4" xfId="6883"/>
    <cellStyle name="Comma 11 3 2 2 5 5" xfId="9331"/>
    <cellStyle name="Comma 11 3 2 2 5 6" xfId="11783"/>
    <cellStyle name="Comma 11 3 2 2 5 7" xfId="14235"/>
    <cellStyle name="Comma 11 3 2 2 5 8" xfId="16688"/>
    <cellStyle name="Comma 11 3 2 2 5 9" xfId="19136"/>
    <cellStyle name="Comma 11 3 2 2 6" xfId="21664"/>
    <cellStyle name="Comma 11 3 2 2 6 2" xfId="1932"/>
    <cellStyle name="Comma 11 3 2 2 6 3" xfId="4391"/>
    <cellStyle name="Comma 11 3 2 2 6 4" xfId="6884"/>
    <cellStyle name="Comma 11 3 2 2 6 5" xfId="9332"/>
    <cellStyle name="Comma 11 3 2 2 6 6" xfId="11784"/>
    <cellStyle name="Comma 11 3 2 2 6 7" xfId="14236"/>
    <cellStyle name="Comma 11 3 2 2 6 8" xfId="16689"/>
    <cellStyle name="Comma 11 3 2 2 6 9" xfId="19137"/>
    <cellStyle name="Comma 11 3 2 2 7" xfId="21665"/>
    <cellStyle name="Comma 11 3 2 2 7 2" xfId="1933"/>
    <cellStyle name="Comma 11 3 2 2 7 3" xfId="4392"/>
    <cellStyle name="Comma 11 3 2 2 7 4" xfId="6885"/>
    <cellStyle name="Comma 11 3 2 2 7 5" xfId="9333"/>
    <cellStyle name="Comma 11 3 2 2 7 6" xfId="11785"/>
    <cellStyle name="Comma 11 3 2 2 7 7" xfId="14237"/>
    <cellStyle name="Comma 11 3 2 2 7 8" xfId="16690"/>
    <cellStyle name="Comma 11 3 2 2 7 9" xfId="19138"/>
    <cellStyle name="Comma 11 3 2 2 8" xfId="21666"/>
    <cellStyle name="Comma 11 3 2 2 8 2" xfId="1934"/>
    <cellStyle name="Comma 11 3 2 2 8 3" xfId="4393"/>
    <cellStyle name="Comma 11 3 2 2 8 4" xfId="6886"/>
    <cellStyle name="Comma 11 3 2 2 8 5" xfId="9334"/>
    <cellStyle name="Comma 11 3 2 2 8 6" xfId="11786"/>
    <cellStyle name="Comma 11 3 2 2 8 7" xfId="14238"/>
    <cellStyle name="Comma 11 3 2 2 8 8" xfId="16691"/>
    <cellStyle name="Comma 11 3 2 2 8 9" xfId="19139"/>
    <cellStyle name="Comma 11 3 2 2 9" xfId="1926"/>
    <cellStyle name="Comma 11 3 2 3" xfId="21667"/>
    <cellStyle name="Comma 11 3 2 3 10" xfId="19140"/>
    <cellStyle name="Comma 11 3 2 3 2" xfId="21668"/>
    <cellStyle name="Comma 11 3 2 3 2 2" xfId="1936"/>
    <cellStyle name="Comma 11 3 2 3 2 3" xfId="4395"/>
    <cellStyle name="Comma 11 3 2 3 2 4" xfId="6888"/>
    <cellStyle name="Comma 11 3 2 3 2 5" xfId="9336"/>
    <cellStyle name="Comma 11 3 2 3 2 6" xfId="11788"/>
    <cellStyle name="Comma 11 3 2 3 2 7" xfId="14240"/>
    <cellStyle name="Comma 11 3 2 3 2 8" xfId="16693"/>
    <cellStyle name="Comma 11 3 2 3 2 9" xfId="19141"/>
    <cellStyle name="Comma 11 3 2 3 3" xfId="1935"/>
    <cellStyle name="Comma 11 3 2 3 4" xfId="4394"/>
    <cellStyle name="Comma 11 3 2 3 5" xfId="6887"/>
    <cellStyle name="Comma 11 3 2 3 6" xfId="9335"/>
    <cellStyle name="Comma 11 3 2 3 7" xfId="11787"/>
    <cellStyle name="Comma 11 3 2 3 8" xfId="14239"/>
    <cellStyle name="Comma 11 3 2 3 9" xfId="16692"/>
    <cellStyle name="Comma 11 3 2 4" xfId="21669"/>
    <cellStyle name="Comma 11 3 2 4 2" xfId="1937"/>
    <cellStyle name="Comma 11 3 2 4 3" xfId="4396"/>
    <cellStyle name="Comma 11 3 2 4 4" xfId="6889"/>
    <cellStyle name="Comma 11 3 2 4 5" xfId="9337"/>
    <cellStyle name="Comma 11 3 2 4 6" xfId="11789"/>
    <cellStyle name="Comma 11 3 2 4 7" xfId="14241"/>
    <cellStyle name="Comma 11 3 2 4 8" xfId="16694"/>
    <cellStyle name="Comma 11 3 2 4 9" xfId="19142"/>
    <cellStyle name="Comma 11 3 2 5" xfId="21670"/>
    <cellStyle name="Comma 11 3 2 5 2" xfId="1938"/>
    <cellStyle name="Comma 11 3 2 5 3" xfId="4397"/>
    <cellStyle name="Comma 11 3 2 5 4" xfId="6890"/>
    <cellStyle name="Comma 11 3 2 5 5" xfId="9338"/>
    <cellStyle name="Comma 11 3 2 5 6" xfId="11790"/>
    <cellStyle name="Comma 11 3 2 5 7" xfId="14242"/>
    <cellStyle name="Comma 11 3 2 5 8" xfId="16695"/>
    <cellStyle name="Comma 11 3 2 5 9" xfId="19143"/>
    <cellStyle name="Comma 11 3 2 6" xfId="21671"/>
    <cellStyle name="Comma 11 3 2 6 2" xfId="1939"/>
    <cellStyle name="Comma 11 3 2 6 3" xfId="4398"/>
    <cellStyle name="Comma 11 3 2 6 4" xfId="6891"/>
    <cellStyle name="Comma 11 3 2 6 5" xfId="9339"/>
    <cellStyle name="Comma 11 3 2 6 6" xfId="11791"/>
    <cellStyle name="Comma 11 3 2 6 7" xfId="14243"/>
    <cellStyle name="Comma 11 3 2 6 8" xfId="16696"/>
    <cellStyle name="Comma 11 3 2 6 9" xfId="19144"/>
    <cellStyle name="Comma 11 3 2 7" xfId="21672"/>
    <cellStyle name="Comma 11 3 2 7 2" xfId="1940"/>
    <cellStyle name="Comma 11 3 2 7 3" xfId="4399"/>
    <cellStyle name="Comma 11 3 2 7 4" xfId="6892"/>
    <cellStyle name="Comma 11 3 2 7 5" xfId="9340"/>
    <cellStyle name="Comma 11 3 2 7 6" xfId="11792"/>
    <cellStyle name="Comma 11 3 2 7 7" xfId="14244"/>
    <cellStyle name="Comma 11 3 2 7 8" xfId="16697"/>
    <cellStyle name="Comma 11 3 2 7 9" xfId="19145"/>
    <cellStyle name="Comma 11 3 2 8" xfId="21673"/>
    <cellStyle name="Comma 11 3 2 8 2" xfId="1941"/>
    <cellStyle name="Comma 11 3 2 8 3" xfId="4400"/>
    <cellStyle name="Comma 11 3 2 8 4" xfId="6893"/>
    <cellStyle name="Comma 11 3 2 8 5" xfId="9341"/>
    <cellStyle name="Comma 11 3 2 8 6" xfId="11793"/>
    <cellStyle name="Comma 11 3 2 8 7" xfId="14245"/>
    <cellStyle name="Comma 11 3 2 8 8" xfId="16698"/>
    <cellStyle name="Comma 11 3 2 8 9" xfId="19146"/>
    <cellStyle name="Comma 11 3 2 9" xfId="21674"/>
    <cellStyle name="Comma 11 3 2 9 2" xfId="1942"/>
    <cellStyle name="Comma 11 3 2 9 3" xfId="4401"/>
    <cellStyle name="Comma 11 3 2 9 4" xfId="6894"/>
    <cellStyle name="Comma 11 3 2 9 5" xfId="9342"/>
    <cellStyle name="Comma 11 3 2 9 6" xfId="11794"/>
    <cellStyle name="Comma 11 3 2 9 7" xfId="14246"/>
    <cellStyle name="Comma 11 3 2 9 8" xfId="16699"/>
    <cellStyle name="Comma 11 3 2 9 9" xfId="19147"/>
    <cellStyle name="Comma 11 3 3" xfId="21675"/>
    <cellStyle name="Comma 11 3 3 10" xfId="4402"/>
    <cellStyle name="Comma 11 3 3 11" xfId="6895"/>
    <cellStyle name="Comma 11 3 3 12" xfId="9343"/>
    <cellStyle name="Comma 11 3 3 13" xfId="11795"/>
    <cellStyle name="Comma 11 3 3 14" xfId="14247"/>
    <cellStyle name="Comma 11 3 3 15" xfId="16700"/>
    <cellStyle name="Comma 11 3 3 16" xfId="19148"/>
    <cellStyle name="Comma 11 3 3 2" xfId="21676"/>
    <cellStyle name="Comma 11 3 3 2 10" xfId="19149"/>
    <cellStyle name="Comma 11 3 3 2 2" xfId="21677"/>
    <cellStyle name="Comma 11 3 3 2 2 2" xfId="1945"/>
    <cellStyle name="Comma 11 3 3 2 2 3" xfId="4404"/>
    <cellStyle name="Comma 11 3 3 2 2 4" xfId="6897"/>
    <cellStyle name="Comma 11 3 3 2 2 5" xfId="9345"/>
    <cellStyle name="Comma 11 3 3 2 2 6" xfId="11797"/>
    <cellStyle name="Comma 11 3 3 2 2 7" xfId="14249"/>
    <cellStyle name="Comma 11 3 3 2 2 8" xfId="16702"/>
    <cellStyle name="Comma 11 3 3 2 2 9" xfId="19150"/>
    <cellStyle name="Comma 11 3 3 2 3" xfId="1944"/>
    <cellStyle name="Comma 11 3 3 2 4" xfId="4403"/>
    <cellStyle name="Comma 11 3 3 2 5" xfId="6896"/>
    <cellStyle name="Comma 11 3 3 2 6" xfId="9344"/>
    <cellStyle name="Comma 11 3 3 2 7" xfId="11796"/>
    <cellStyle name="Comma 11 3 3 2 8" xfId="14248"/>
    <cellStyle name="Comma 11 3 3 2 9" xfId="16701"/>
    <cellStyle name="Comma 11 3 3 3" xfId="21678"/>
    <cellStyle name="Comma 11 3 3 3 2" xfId="1946"/>
    <cellStyle name="Comma 11 3 3 3 3" xfId="4405"/>
    <cellStyle name="Comma 11 3 3 3 4" xfId="6898"/>
    <cellStyle name="Comma 11 3 3 3 5" xfId="9346"/>
    <cellStyle name="Comma 11 3 3 3 6" xfId="11798"/>
    <cellStyle name="Comma 11 3 3 3 7" xfId="14250"/>
    <cellStyle name="Comma 11 3 3 3 8" xfId="16703"/>
    <cellStyle name="Comma 11 3 3 3 9" xfId="19151"/>
    <cellStyle name="Comma 11 3 3 4" xfId="21679"/>
    <cellStyle name="Comma 11 3 3 4 2" xfId="1947"/>
    <cellStyle name="Comma 11 3 3 4 3" xfId="4406"/>
    <cellStyle name="Comma 11 3 3 4 4" xfId="6899"/>
    <cellStyle name="Comma 11 3 3 4 5" xfId="9347"/>
    <cellStyle name="Comma 11 3 3 4 6" xfId="11799"/>
    <cellStyle name="Comma 11 3 3 4 7" xfId="14251"/>
    <cellStyle name="Comma 11 3 3 4 8" xfId="16704"/>
    <cellStyle name="Comma 11 3 3 4 9" xfId="19152"/>
    <cellStyle name="Comma 11 3 3 5" xfId="21680"/>
    <cellStyle name="Comma 11 3 3 5 2" xfId="1948"/>
    <cellStyle name="Comma 11 3 3 5 3" xfId="4407"/>
    <cellStyle name="Comma 11 3 3 5 4" xfId="6900"/>
    <cellStyle name="Comma 11 3 3 5 5" xfId="9348"/>
    <cellStyle name="Comma 11 3 3 5 6" xfId="11800"/>
    <cellStyle name="Comma 11 3 3 5 7" xfId="14252"/>
    <cellStyle name="Comma 11 3 3 5 8" xfId="16705"/>
    <cellStyle name="Comma 11 3 3 5 9" xfId="19153"/>
    <cellStyle name="Comma 11 3 3 6" xfId="21681"/>
    <cellStyle name="Comma 11 3 3 6 2" xfId="1949"/>
    <cellStyle name="Comma 11 3 3 6 3" xfId="4408"/>
    <cellStyle name="Comma 11 3 3 6 4" xfId="6901"/>
    <cellStyle name="Comma 11 3 3 6 5" xfId="9349"/>
    <cellStyle name="Comma 11 3 3 6 6" xfId="11801"/>
    <cellStyle name="Comma 11 3 3 6 7" xfId="14253"/>
    <cellStyle name="Comma 11 3 3 6 8" xfId="16706"/>
    <cellStyle name="Comma 11 3 3 6 9" xfId="19154"/>
    <cellStyle name="Comma 11 3 3 7" xfId="21682"/>
    <cellStyle name="Comma 11 3 3 7 2" xfId="1950"/>
    <cellStyle name="Comma 11 3 3 7 3" xfId="4409"/>
    <cellStyle name="Comma 11 3 3 7 4" xfId="6902"/>
    <cellStyle name="Comma 11 3 3 7 5" xfId="9350"/>
    <cellStyle name="Comma 11 3 3 7 6" xfId="11802"/>
    <cellStyle name="Comma 11 3 3 7 7" xfId="14254"/>
    <cellStyle name="Comma 11 3 3 7 8" xfId="16707"/>
    <cellStyle name="Comma 11 3 3 7 9" xfId="19155"/>
    <cellStyle name="Comma 11 3 3 8" xfId="21683"/>
    <cellStyle name="Comma 11 3 3 8 2" xfId="1951"/>
    <cellStyle name="Comma 11 3 3 8 3" xfId="4410"/>
    <cellStyle name="Comma 11 3 3 8 4" xfId="6903"/>
    <cellStyle name="Comma 11 3 3 8 5" xfId="9351"/>
    <cellStyle name="Comma 11 3 3 8 6" xfId="11803"/>
    <cellStyle name="Comma 11 3 3 8 7" xfId="14255"/>
    <cellStyle name="Comma 11 3 3 8 8" xfId="16708"/>
    <cellStyle name="Comma 11 3 3 8 9" xfId="19156"/>
    <cellStyle name="Comma 11 3 3 9" xfId="1943"/>
    <cellStyle name="Comma 11 3 4" xfId="21684"/>
    <cellStyle name="Comma 11 3 4 10" xfId="19157"/>
    <cellStyle name="Comma 11 3 4 2" xfId="21685"/>
    <cellStyle name="Comma 11 3 4 2 2" xfId="1953"/>
    <cellStyle name="Comma 11 3 4 2 3" xfId="4412"/>
    <cellStyle name="Comma 11 3 4 2 4" xfId="6905"/>
    <cellStyle name="Comma 11 3 4 2 5" xfId="9353"/>
    <cellStyle name="Comma 11 3 4 2 6" xfId="11805"/>
    <cellStyle name="Comma 11 3 4 2 7" xfId="14257"/>
    <cellStyle name="Comma 11 3 4 2 8" xfId="16710"/>
    <cellStyle name="Comma 11 3 4 2 9" xfId="19158"/>
    <cellStyle name="Comma 11 3 4 3" xfId="1952"/>
    <cellStyle name="Comma 11 3 4 4" xfId="4411"/>
    <cellStyle name="Comma 11 3 4 5" xfId="6904"/>
    <cellStyle name="Comma 11 3 4 6" xfId="9352"/>
    <cellStyle name="Comma 11 3 4 7" xfId="11804"/>
    <cellStyle name="Comma 11 3 4 8" xfId="14256"/>
    <cellStyle name="Comma 11 3 4 9" xfId="16709"/>
    <cellStyle name="Comma 11 3 5" xfId="21686"/>
    <cellStyle name="Comma 11 3 5 2" xfId="1954"/>
    <cellStyle name="Comma 11 3 5 3" xfId="4413"/>
    <cellStyle name="Comma 11 3 5 4" xfId="6906"/>
    <cellStyle name="Comma 11 3 5 5" xfId="9354"/>
    <cellStyle name="Comma 11 3 5 6" xfId="11806"/>
    <cellStyle name="Comma 11 3 5 7" xfId="14258"/>
    <cellStyle name="Comma 11 3 5 8" xfId="16711"/>
    <cellStyle name="Comma 11 3 5 9" xfId="19159"/>
    <cellStyle name="Comma 11 3 6" xfId="21687"/>
    <cellStyle name="Comma 11 3 6 2" xfId="1955"/>
    <cellStyle name="Comma 11 3 6 3" xfId="4414"/>
    <cellStyle name="Comma 11 3 6 4" xfId="6907"/>
    <cellStyle name="Comma 11 3 6 5" xfId="9355"/>
    <cellStyle name="Comma 11 3 6 6" xfId="11807"/>
    <cellStyle name="Comma 11 3 6 7" xfId="14259"/>
    <cellStyle name="Comma 11 3 6 8" xfId="16712"/>
    <cellStyle name="Comma 11 3 6 9" xfId="19160"/>
    <cellStyle name="Comma 11 3 7" xfId="21688"/>
    <cellStyle name="Comma 11 3 7 2" xfId="1956"/>
    <cellStyle name="Comma 11 3 7 3" xfId="4415"/>
    <cellStyle name="Comma 11 3 7 4" xfId="6908"/>
    <cellStyle name="Comma 11 3 7 5" xfId="9356"/>
    <cellStyle name="Comma 11 3 7 6" xfId="11808"/>
    <cellStyle name="Comma 11 3 7 7" xfId="14260"/>
    <cellStyle name="Comma 11 3 7 8" xfId="16713"/>
    <cellStyle name="Comma 11 3 7 9" xfId="19161"/>
    <cellStyle name="Comma 11 3 8" xfId="21689"/>
    <cellStyle name="Comma 11 3 8 2" xfId="1957"/>
    <cellStyle name="Comma 11 3 8 3" xfId="4416"/>
    <cellStyle name="Comma 11 3 8 4" xfId="6909"/>
    <cellStyle name="Comma 11 3 8 5" xfId="9357"/>
    <cellStyle name="Comma 11 3 8 6" xfId="11809"/>
    <cellStyle name="Comma 11 3 8 7" xfId="14261"/>
    <cellStyle name="Comma 11 3 8 8" xfId="16714"/>
    <cellStyle name="Comma 11 3 8 9" xfId="19162"/>
    <cellStyle name="Comma 11 3 9" xfId="21690"/>
    <cellStyle name="Comma 11 3 9 2" xfId="1958"/>
    <cellStyle name="Comma 11 3 9 3" xfId="4417"/>
    <cellStyle name="Comma 11 3 9 4" xfId="6910"/>
    <cellStyle name="Comma 11 3 9 5" xfId="9358"/>
    <cellStyle name="Comma 11 3 9 6" xfId="11810"/>
    <cellStyle name="Comma 11 3 9 7" xfId="14262"/>
    <cellStyle name="Comma 11 3 9 8" xfId="16715"/>
    <cellStyle name="Comma 11 3 9 9" xfId="19163"/>
    <cellStyle name="Comma 11 30" xfId="6799"/>
    <cellStyle name="Comma 11 31" xfId="9247"/>
    <cellStyle name="Comma 11 32" xfId="11699"/>
    <cellStyle name="Comma 11 33" xfId="14151"/>
    <cellStyle name="Comma 11 34" xfId="16604"/>
    <cellStyle name="Comma 11 35" xfId="19052"/>
    <cellStyle name="Comma 11 4" xfId="21691"/>
    <cellStyle name="Comma 11 4 10" xfId="1959"/>
    <cellStyle name="Comma 11 4 11" xfId="4418"/>
    <cellStyle name="Comma 11 4 12" xfId="6911"/>
    <cellStyle name="Comma 11 4 13" xfId="9359"/>
    <cellStyle name="Comma 11 4 14" xfId="11811"/>
    <cellStyle name="Comma 11 4 15" xfId="14263"/>
    <cellStyle name="Comma 11 4 16" xfId="16716"/>
    <cellStyle name="Comma 11 4 17" xfId="19164"/>
    <cellStyle name="Comma 11 4 2" xfId="21692"/>
    <cellStyle name="Comma 11 4 2 10" xfId="4419"/>
    <cellStyle name="Comma 11 4 2 11" xfId="6912"/>
    <cellStyle name="Comma 11 4 2 12" xfId="9360"/>
    <cellStyle name="Comma 11 4 2 13" xfId="11812"/>
    <cellStyle name="Comma 11 4 2 14" xfId="14264"/>
    <cellStyle name="Comma 11 4 2 15" xfId="16717"/>
    <cellStyle name="Comma 11 4 2 16" xfId="19165"/>
    <cellStyle name="Comma 11 4 2 2" xfId="21693"/>
    <cellStyle name="Comma 11 4 2 2 10" xfId="19166"/>
    <cellStyle name="Comma 11 4 2 2 2" xfId="21694"/>
    <cellStyle name="Comma 11 4 2 2 2 2" xfId="1962"/>
    <cellStyle name="Comma 11 4 2 2 2 3" xfId="4421"/>
    <cellStyle name="Comma 11 4 2 2 2 4" xfId="6914"/>
    <cellStyle name="Comma 11 4 2 2 2 5" xfId="9362"/>
    <cellStyle name="Comma 11 4 2 2 2 6" xfId="11814"/>
    <cellStyle name="Comma 11 4 2 2 2 7" xfId="14266"/>
    <cellStyle name="Comma 11 4 2 2 2 8" xfId="16719"/>
    <cellStyle name="Comma 11 4 2 2 2 9" xfId="19167"/>
    <cellStyle name="Comma 11 4 2 2 3" xfId="1961"/>
    <cellStyle name="Comma 11 4 2 2 4" xfId="4420"/>
    <cellStyle name="Comma 11 4 2 2 5" xfId="6913"/>
    <cellStyle name="Comma 11 4 2 2 6" xfId="9361"/>
    <cellStyle name="Comma 11 4 2 2 7" xfId="11813"/>
    <cellStyle name="Comma 11 4 2 2 8" xfId="14265"/>
    <cellStyle name="Comma 11 4 2 2 9" xfId="16718"/>
    <cellStyle name="Comma 11 4 2 3" xfId="21695"/>
    <cellStyle name="Comma 11 4 2 3 2" xfId="1963"/>
    <cellStyle name="Comma 11 4 2 3 3" xfId="4422"/>
    <cellStyle name="Comma 11 4 2 3 4" xfId="6915"/>
    <cellStyle name="Comma 11 4 2 3 5" xfId="9363"/>
    <cellStyle name="Comma 11 4 2 3 6" xfId="11815"/>
    <cellStyle name="Comma 11 4 2 3 7" xfId="14267"/>
    <cellStyle name="Comma 11 4 2 3 8" xfId="16720"/>
    <cellStyle name="Comma 11 4 2 3 9" xfId="19168"/>
    <cellStyle name="Comma 11 4 2 4" xfId="21696"/>
    <cellStyle name="Comma 11 4 2 4 2" xfId="1964"/>
    <cellStyle name="Comma 11 4 2 4 3" xfId="4423"/>
    <cellStyle name="Comma 11 4 2 4 4" xfId="6916"/>
    <cellStyle name="Comma 11 4 2 4 5" xfId="9364"/>
    <cellStyle name="Comma 11 4 2 4 6" xfId="11816"/>
    <cellStyle name="Comma 11 4 2 4 7" xfId="14268"/>
    <cellStyle name="Comma 11 4 2 4 8" xfId="16721"/>
    <cellStyle name="Comma 11 4 2 4 9" xfId="19169"/>
    <cellStyle name="Comma 11 4 2 5" xfId="21697"/>
    <cellStyle name="Comma 11 4 2 5 2" xfId="1965"/>
    <cellStyle name="Comma 11 4 2 5 3" xfId="4424"/>
    <cellStyle name="Comma 11 4 2 5 4" xfId="6917"/>
    <cellStyle name="Comma 11 4 2 5 5" xfId="9365"/>
    <cellStyle name="Comma 11 4 2 5 6" xfId="11817"/>
    <cellStyle name="Comma 11 4 2 5 7" xfId="14269"/>
    <cellStyle name="Comma 11 4 2 5 8" xfId="16722"/>
    <cellStyle name="Comma 11 4 2 5 9" xfId="19170"/>
    <cellStyle name="Comma 11 4 2 6" xfId="21698"/>
    <cellStyle name="Comma 11 4 2 6 2" xfId="1966"/>
    <cellStyle name="Comma 11 4 2 6 3" xfId="4425"/>
    <cellStyle name="Comma 11 4 2 6 4" xfId="6918"/>
    <cellStyle name="Comma 11 4 2 6 5" xfId="9366"/>
    <cellStyle name="Comma 11 4 2 6 6" xfId="11818"/>
    <cellStyle name="Comma 11 4 2 6 7" xfId="14270"/>
    <cellStyle name="Comma 11 4 2 6 8" xfId="16723"/>
    <cellStyle name="Comma 11 4 2 6 9" xfId="19171"/>
    <cellStyle name="Comma 11 4 2 7" xfId="21699"/>
    <cellStyle name="Comma 11 4 2 7 2" xfId="1967"/>
    <cellStyle name="Comma 11 4 2 7 3" xfId="4426"/>
    <cellStyle name="Comma 11 4 2 7 4" xfId="6919"/>
    <cellStyle name="Comma 11 4 2 7 5" xfId="9367"/>
    <cellStyle name="Comma 11 4 2 7 6" xfId="11819"/>
    <cellStyle name="Comma 11 4 2 7 7" xfId="14271"/>
    <cellStyle name="Comma 11 4 2 7 8" xfId="16724"/>
    <cellStyle name="Comma 11 4 2 7 9" xfId="19172"/>
    <cellStyle name="Comma 11 4 2 8" xfId="21700"/>
    <cellStyle name="Comma 11 4 2 8 2" xfId="1968"/>
    <cellStyle name="Comma 11 4 2 8 3" xfId="4427"/>
    <cellStyle name="Comma 11 4 2 8 4" xfId="6920"/>
    <cellStyle name="Comma 11 4 2 8 5" xfId="9368"/>
    <cellStyle name="Comma 11 4 2 8 6" xfId="11820"/>
    <cellStyle name="Comma 11 4 2 8 7" xfId="14272"/>
    <cellStyle name="Comma 11 4 2 8 8" xfId="16725"/>
    <cellStyle name="Comma 11 4 2 8 9" xfId="19173"/>
    <cellStyle name="Comma 11 4 2 9" xfId="1960"/>
    <cellStyle name="Comma 11 4 3" xfId="21701"/>
    <cellStyle name="Comma 11 4 3 10" xfId="19174"/>
    <cellStyle name="Comma 11 4 3 2" xfId="21702"/>
    <cellStyle name="Comma 11 4 3 2 2" xfId="1970"/>
    <cellStyle name="Comma 11 4 3 2 3" xfId="4429"/>
    <cellStyle name="Comma 11 4 3 2 4" xfId="6922"/>
    <cellStyle name="Comma 11 4 3 2 5" xfId="9370"/>
    <cellStyle name="Comma 11 4 3 2 6" xfId="11822"/>
    <cellStyle name="Comma 11 4 3 2 7" xfId="14274"/>
    <cellStyle name="Comma 11 4 3 2 8" xfId="16727"/>
    <cellStyle name="Comma 11 4 3 2 9" xfId="19175"/>
    <cellStyle name="Comma 11 4 3 3" xfId="1969"/>
    <cellStyle name="Comma 11 4 3 4" xfId="4428"/>
    <cellStyle name="Comma 11 4 3 5" xfId="6921"/>
    <cellStyle name="Comma 11 4 3 6" xfId="9369"/>
    <cellStyle name="Comma 11 4 3 7" xfId="11821"/>
    <cellStyle name="Comma 11 4 3 8" xfId="14273"/>
    <cellStyle name="Comma 11 4 3 9" xfId="16726"/>
    <cellStyle name="Comma 11 4 4" xfId="21703"/>
    <cellStyle name="Comma 11 4 4 2" xfId="1971"/>
    <cellStyle name="Comma 11 4 4 3" xfId="4430"/>
    <cellStyle name="Comma 11 4 4 4" xfId="6923"/>
    <cellStyle name="Comma 11 4 4 5" xfId="9371"/>
    <cellStyle name="Comma 11 4 4 6" xfId="11823"/>
    <cellStyle name="Comma 11 4 4 7" xfId="14275"/>
    <cellStyle name="Comma 11 4 4 8" xfId="16728"/>
    <cellStyle name="Comma 11 4 4 9" xfId="19176"/>
    <cellStyle name="Comma 11 4 5" xfId="21704"/>
    <cellStyle name="Comma 11 4 5 2" xfId="1972"/>
    <cellStyle name="Comma 11 4 5 3" xfId="4431"/>
    <cellStyle name="Comma 11 4 5 4" xfId="6924"/>
    <cellStyle name="Comma 11 4 5 5" xfId="9372"/>
    <cellStyle name="Comma 11 4 5 6" xfId="11824"/>
    <cellStyle name="Comma 11 4 5 7" xfId="14276"/>
    <cellStyle name="Comma 11 4 5 8" xfId="16729"/>
    <cellStyle name="Comma 11 4 5 9" xfId="19177"/>
    <cellStyle name="Comma 11 4 6" xfId="21705"/>
    <cellStyle name="Comma 11 4 6 2" xfId="1973"/>
    <cellStyle name="Comma 11 4 6 3" xfId="4432"/>
    <cellStyle name="Comma 11 4 6 4" xfId="6925"/>
    <cellStyle name="Comma 11 4 6 5" xfId="9373"/>
    <cellStyle name="Comma 11 4 6 6" xfId="11825"/>
    <cellStyle name="Comma 11 4 6 7" xfId="14277"/>
    <cellStyle name="Comma 11 4 6 8" xfId="16730"/>
    <cellStyle name="Comma 11 4 6 9" xfId="19178"/>
    <cellStyle name="Comma 11 4 7" xfId="21706"/>
    <cellStyle name="Comma 11 4 7 2" xfId="1974"/>
    <cellStyle name="Comma 11 4 7 3" xfId="4433"/>
    <cellStyle name="Comma 11 4 7 4" xfId="6926"/>
    <cellStyle name="Comma 11 4 7 5" xfId="9374"/>
    <cellStyle name="Comma 11 4 7 6" xfId="11826"/>
    <cellStyle name="Comma 11 4 7 7" xfId="14278"/>
    <cellStyle name="Comma 11 4 7 8" xfId="16731"/>
    <cellStyle name="Comma 11 4 7 9" xfId="19179"/>
    <cellStyle name="Comma 11 4 8" xfId="21707"/>
    <cellStyle name="Comma 11 4 8 2" xfId="1975"/>
    <cellStyle name="Comma 11 4 8 3" xfId="4434"/>
    <cellStyle name="Comma 11 4 8 4" xfId="6927"/>
    <cellStyle name="Comma 11 4 8 5" xfId="9375"/>
    <cellStyle name="Comma 11 4 8 6" xfId="11827"/>
    <cellStyle name="Comma 11 4 8 7" xfId="14279"/>
    <cellStyle name="Comma 11 4 8 8" xfId="16732"/>
    <cellStyle name="Comma 11 4 8 9" xfId="19180"/>
    <cellStyle name="Comma 11 4 9" xfId="21708"/>
    <cellStyle name="Comma 11 4 9 2" xfId="1976"/>
    <cellStyle name="Comma 11 4 9 3" xfId="4435"/>
    <cellStyle name="Comma 11 4 9 4" xfId="6928"/>
    <cellStyle name="Comma 11 4 9 5" xfId="9376"/>
    <cellStyle name="Comma 11 4 9 6" xfId="11828"/>
    <cellStyle name="Comma 11 4 9 7" xfId="14280"/>
    <cellStyle name="Comma 11 4 9 8" xfId="16733"/>
    <cellStyle name="Comma 11 4 9 9" xfId="19181"/>
    <cellStyle name="Comma 11 5" xfId="21709"/>
    <cellStyle name="Comma 11 5 10" xfId="4436"/>
    <cellStyle name="Comma 11 5 11" xfId="6929"/>
    <cellStyle name="Comma 11 5 12" xfId="9377"/>
    <cellStyle name="Comma 11 5 13" xfId="11829"/>
    <cellStyle name="Comma 11 5 14" xfId="14281"/>
    <cellStyle name="Comma 11 5 15" xfId="16734"/>
    <cellStyle name="Comma 11 5 16" xfId="19182"/>
    <cellStyle name="Comma 11 5 2" xfId="21710"/>
    <cellStyle name="Comma 11 5 2 10" xfId="19183"/>
    <cellStyle name="Comma 11 5 2 2" xfId="21711"/>
    <cellStyle name="Comma 11 5 2 2 2" xfId="1979"/>
    <cellStyle name="Comma 11 5 2 2 3" xfId="4438"/>
    <cellStyle name="Comma 11 5 2 2 4" xfId="6931"/>
    <cellStyle name="Comma 11 5 2 2 5" xfId="9379"/>
    <cellStyle name="Comma 11 5 2 2 6" xfId="11831"/>
    <cellStyle name="Comma 11 5 2 2 7" xfId="14283"/>
    <cellStyle name="Comma 11 5 2 2 8" xfId="16736"/>
    <cellStyle name="Comma 11 5 2 2 9" xfId="19184"/>
    <cellStyle name="Comma 11 5 2 3" xfId="1978"/>
    <cellStyle name="Comma 11 5 2 4" xfId="4437"/>
    <cellStyle name="Comma 11 5 2 5" xfId="6930"/>
    <cellStyle name="Comma 11 5 2 6" xfId="9378"/>
    <cellStyle name="Comma 11 5 2 7" xfId="11830"/>
    <cellStyle name="Comma 11 5 2 8" xfId="14282"/>
    <cellStyle name="Comma 11 5 2 9" xfId="16735"/>
    <cellStyle name="Comma 11 5 3" xfId="21712"/>
    <cellStyle name="Comma 11 5 3 2" xfId="1980"/>
    <cellStyle name="Comma 11 5 3 3" xfId="4439"/>
    <cellStyle name="Comma 11 5 3 4" xfId="6932"/>
    <cellStyle name="Comma 11 5 3 5" xfId="9380"/>
    <cellStyle name="Comma 11 5 3 6" xfId="11832"/>
    <cellStyle name="Comma 11 5 3 7" xfId="14284"/>
    <cellStyle name="Comma 11 5 3 8" xfId="16737"/>
    <cellStyle name="Comma 11 5 3 9" xfId="19185"/>
    <cellStyle name="Comma 11 5 4" xfId="21713"/>
    <cellStyle name="Comma 11 5 4 2" xfId="1981"/>
    <cellStyle name="Comma 11 5 4 3" xfId="4440"/>
    <cellStyle name="Comma 11 5 4 4" xfId="6933"/>
    <cellStyle name="Comma 11 5 4 5" xfId="9381"/>
    <cellStyle name="Comma 11 5 4 6" xfId="11833"/>
    <cellStyle name="Comma 11 5 4 7" xfId="14285"/>
    <cellStyle name="Comma 11 5 4 8" xfId="16738"/>
    <cellStyle name="Comma 11 5 4 9" xfId="19186"/>
    <cellStyle name="Comma 11 5 5" xfId="21714"/>
    <cellStyle name="Comma 11 5 5 2" xfId="1982"/>
    <cellStyle name="Comma 11 5 5 3" xfId="4441"/>
    <cellStyle name="Comma 11 5 5 4" xfId="6934"/>
    <cellStyle name="Comma 11 5 5 5" xfId="9382"/>
    <cellStyle name="Comma 11 5 5 6" xfId="11834"/>
    <cellStyle name="Comma 11 5 5 7" xfId="14286"/>
    <cellStyle name="Comma 11 5 5 8" xfId="16739"/>
    <cellStyle name="Comma 11 5 5 9" xfId="19187"/>
    <cellStyle name="Comma 11 5 6" xfId="21715"/>
    <cellStyle name="Comma 11 5 6 2" xfId="1983"/>
    <cellStyle name="Comma 11 5 6 3" xfId="4442"/>
    <cellStyle name="Comma 11 5 6 4" xfId="6935"/>
    <cellStyle name="Comma 11 5 6 5" xfId="9383"/>
    <cellStyle name="Comma 11 5 6 6" xfId="11835"/>
    <cellStyle name="Comma 11 5 6 7" xfId="14287"/>
    <cellStyle name="Comma 11 5 6 8" xfId="16740"/>
    <cellStyle name="Comma 11 5 6 9" xfId="19188"/>
    <cellStyle name="Comma 11 5 7" xfId="21716"/>
    <cellStyle name="Comma 11 5 7 2" xfId="1984"/>
    <cellStyle name="Comma 11 5 7 3" xfId="4443"/>
    <cellStyle name="Comma 11 5 7 4" xfId="6936"/>
    <cellStyle name="Comma 11 5 7 5" xfId="9384"/>
    <cellStyle name="Comma 11 5 7 6" xfId="11836"/>
    <cellStyle name="Comma 11 5 7 7" xfId="14288"/>
    <cellStyle name="Comma 11 5 7 8" xfId="16741"/>
    <cellStyle name="Comma 11 5 7 9" xfId="19189"/>
    <cellStyle name="Comma 11 5 8" xfId="21717"/>
    <cellStyle name="Comma 11 5 8 2" xfId="1985"/>
    <cellStyle name="Comma 11 5 8 3" xfId="4444"/>
    <cellStyle name="Comma 11 5 8 4" xfId="6937"/>
    <cellStyle name="Comma 11 5 8 5" xfId="9385"/>
    <cellStyle name="Comma 11 5 8 6" xfId="11837"/>
    <cellStyle name="Comma 11 5 8 7" xfId="14289"/>
    <cellStyle name="Comma 11 5 8 8" xfId="16742"/>
    <cellStyle name="Comma 11 5 8 9" xfId="19190"/>
    <cellStyle name="Comma 11 5 9" xfId="1977"/>
    <cellStyle name="Comma 11 6" xfId="96"/>
    <cellStyle name="Comma 11 6 10" xfId="19191"/>
    <cellStyle name="Comma 11 6 2" xfId="21718"/>
    <cellStyle name="Comma 11 6 2 2" xfId="1987"/>
    <cellStyle name="Comma 11 6 2 3" xfId="4446"/>
    <cellStyle name="Comma 11 6 2 4" xfId="6939"/>
    <cellStyle name="Comma 11 6 2 5" xfId="9387"/>
    <cellStyle name="Comma 11 6 2 6" xfId="11839"/>
    <cellStyle name="Comma 11 6 2 7" xfId="14291"/>
    <cellStyle name="Comma 11 6 2 8" xfId="16744"/>
    <cellStyle name="Comma 11 6 2 9" xfId="19192"/>
    <cellStyle name="Comma 11 6 3" xfId="1986"/>
    <cellStyle name="Comma 11 6 4" xfId="4445"/>
    <cellStyle name="Comma 11 6 5" xfId="6938"/>
    <cellStyle name="Comma 11 6 6" xfId="9386"/>
    <cellStyle name="Comma 11 6 7" xfId="11838"/>
    <cellStyle name="Comma 11 6 8" xfId="14290"/>
    <cellStyle name="Comma 11 6 9" xfId="16743"/>
    <cellStyle name="Comma 11 7" xfId="97"/>
    <cellStyle name="Comma 11 7 2" xfId="1988"/>
    <cellStyle name="Comma 11 7 3" xfId="4447"/>
    <cellStyle name="Comma 11 7 4" xfId="6940"/>
    <cellStyle name="Comma 11 7 5" xfId="9388"/>
    <cellStyle name="Comma 11 7 6" xfId="11840"/>
    <cellStyle name="Comma 11 7 7" xfId="14292"/>
    <cellStyle name="Comma 11 7 8" xfId="16745"/>
    <cellStyle name="Comma 11 7 9" xfId="19193"/>
    <cellStyle name="Comma 11 8" xfId="98"/>
    <cellStyle name="Comma 11 8 2" xfId="1989"/>
    <cellStyle name="Comma 11 8 3" xfId="4448"/>
    <cellStyle name="Comma 11 8 4" xfId="6941"/>
    <cellStyle name="Comma 11 8 5" xfId="9389"/>
    <cellStyle name="Comma 11 8 6" xfId="11841"/>
    <cellStyle name="Comma 11 8 7" xfId="14293"/>
    <cellStyle name="Comma 11 8 8" xfId="16746"/>
    <cellStyle name="Comma 11 8 9" xfId="19194"/>
    <cellStyle name="Comma 11 9" xfId="99"/>
    <cellStyle name="Comma 11 9 2" xfId="1990"/>
    <cellStyle name="Comma 11 9 3" xfId="4449"/>
    <cellStyle name="Comma 11 9 4" xfId="6942"/>
    <cellStyle name="Comma 11 9 5" xfId="9390"/>
    <cellStyle name="Comma 11 9 6" xfId="11842"/>
    <cellStyle name="Comma 11 9 7" xfId="14294"/>
    <cellStyle name="Comma 11 9 8" xfId="16747"/>
    <cellStyle name="Comma 11 9 9" xfId="19195"/>
    <cellStyle name="Comma 12" xfId="21719"/>
    <cellStyle name="Comma 12 10" xfId="100"/>
    <cellStyle name="Comma 12 10 2" xfId="1992"/>
    <cellStyle name="Comma 12 10 3" xfId="4451"/>
    <cellStyle name="Comma 12 10 4" xfId="6944"/>
    <cellStyle name="Comma 12 10 5" xfId="9392"/>
    <cellStyle name="Comma 12 10 6" xfId="11844"/>
    <cellStyle name="Comma 12 10 7" xfId="14296"/>
    <cellStyle name="Comma 12 10 8" xfId="16749"/>
    <cellStyle name="Comma 12 10 9" xfId="19197"/>
    <cellStyle name="Comma 12 11" xfId="101"/>
    <cellStyle name="Comma 12 11 2" xfId="1993"/>
    <cellStyle name="Comma 12 11 3" xfId="4452"/>
    <cellStyle name="Comma 12 11 4" xfId="6945"/>
    <cellStyle name="Comma 12 11 5" xfId="9393"/>
    <cellStyle name="Comma 12 11 6" xfId="11845"/>
    <cellStyle name="Comma 12 11 7" xfId="14297"/>
    <cellStyle name="Comma 12 11 8" xfId="16750"/>
    <cellStyle name="Comma 12 11 9" xfId="19198"/>
    <cellStyle name="Comma 12 12" xfId="102"/>
    <cellStyle name="Comma 12 12 2" xfId="1994"/>
    <cellStyle name="Comma 12 12 3" xfId="4453"/>
    <cellStyle name="Comma 12 12 4" xfId="6946"/>
    <cellStyle name="Comma 12 12 5" xfId="9394"/>
    <cellStyle name="Comma 12 12 6" xfId="11846"/>
    <cellStyle name="Comma 12 12 7" xfId="14298"/>
    <cellStyle name="Comma 12 12 8" xfId="16751"/>
    <cellStyle name="Comma 12 12 9" xfId="19199"/>
    <cellStyle name="Comma 12 13" xfId="103"/>
    <cellStyle name="Comma 12 14" xfId="104"/>
    <cellStyle name="Comma 12 15" xfId="105"/>
    <cellStyle name="Comma 12 16" xfId="106"/>
    <cellStyle name="Comma 12 17" xfId="107"/>
    <cellStyle name="Comma 12 18" xfId="108"/>
    <cellStyle name="Comma 12 19" xfId="109"/>
    <cellStyle name="Comma 12 2" xfId="21720"/>
    <cellStyle name="Comma 12 2 10" xfId="21721"/>
    <cellStyle name="Comma 12 2 10 2" xfId="1996"/>
    <cellStyle name="Comma 12 2 10 3" xfId="4455"/>
    <cellStyle name="Comma 12 2 10 4" xfId="6948"/>
    <cellStyle name="Comma 12 2 10 5" xfId="9396"/>
    <cellStyle name="Comma 12 2 10 6" xfId="11848"/>
    <cellStyle name="Comma 12 2 10 7" xfId="14300"/>
    <cellStyle name="Comma 12 2 10 8" xfId="16753"/>
    <cellStyle name="Comma 12 2 10 9" xfId="19201"/>
    <cellStyle name="Comma 12 2 11" xfId="21722"/>
    <cellStyle name="Comma 12 2 11 2" xfId="1997"/>
    <cellStyle name="Comma 12 2 11 3" xfId="4456"/>
    <cellStyle name="Comma 12 2 11 4" xfId="6949"/>
    <cellStyle name="Comma 12 2 11 5" xfId="9397"/>
    <cellStyle name="Comma 12 2 11 6" xfId="11849"/>
    <cellStyle name="Comma 12 2 11 7" xfId="14301"/>
    <cellStyle name="Comma 12 2 11 8" xfId="16754"/>
    <cellStyle name="Comma 12 2 11 9" xfId="19202"/>
    <cellStyle name="Comma 12 2 12" xfId="1995"/>
    <cellStyle name="Comma 12 2 13" xfId="4454"/>
    <cellStyle name="Comma 12 2 14" xfId="6947"/>
    <cellStyle name="Comma 12 2 15" xfId="9395"/>
    <cellStyle name="Comma 12 2 16" xfId="11847"/>
    <cellStyle name="Comma 12 2 17" xfId="14299"/>
    <cellStyle name="Comma 12 2 18" xfId="16752"/>
    <cellStyle name="Comma 12 2 19" xfId="19200"/>
    <cellStyle name="Comma 12 2 2" xfId="21723"/>
    <cellStyle name="Comma 12 2 2 10" xfId="21724"/>
    <cellStyle name="Comma 12 2 2 10 2" xfId="1999"/>
    <cellStyle name="Comma 12 2 2 10 3" xfId="4458"/>
    <cellStyle name="Comma 12 2 2 10 4" xfId="6951"/>
    <cellStyle name="Comma 12 2 2 10 5" xfId="9399"/>
    <cellStyle name="Comma 12 2 2 10 6" xfId="11851"/>
    <cellStyle name="Comma 12 2 2 10 7" xfId="14303"/>
    <cellStyle name="Comma 12 2 2 10 8" xfId="16756"/>
    <cellStyle name="Comma 12 2 2 10 9" xfId="19204"/>
    <cellStyle name="Comma 12 2 2 11" xfId="1998"/>
    <cellStyle name="Comma 12 2 2 12" xfId="4457"/>
    <cellStyle name="Comma 12 2 2 13" xfId="6950"/>
    <cellStyle name="Comma 12 2 2 14" xfId="9398"/>
    <cellStyle name="Comma 12 2 2 15" xfId="11850"/>
    <cellStyle name="Comma 12 2 2 16" xfId="14302"/>
    <cellStyle name="Comma 12 2 2 17" xfId="16755"/>
    <cellStyle name="Comma 12 2 2 18" xfId="19203"/>
    <cellStyle name="Comma 12 2 2 2" xfId="21725"/>
    <cellStyle name="Comma 12 2 2 2 10" xfId="2000"/>
    <cellStyle name="Comma 12 2 2 2 11" xfId="4459"/>
    <cellStyle name="Comma 12 2 2 2 12" xfId="6952"/>
    <cellStyle name="Comma 12 2 2 2 13" xfId="9400"/>
    <cellStyle name="Comma 12 2 2 2 14" xfId="11852"/>
    <cellStyle name="Comma 12 2 2 2 15" xfId="14304"/>
    <cellStyle name="Comma 12 2 2 2 16" xfId="16757"/>
    <cellStyle name="Comma 12 2 2 2 17" xfId="19205"/>
    <cellStyle name="Comma 12 2 2 2 2" xfId="21726"/>
    <cellStyle name="Comma 12 2 2 2 2 10" xfId="4460"/>
    <cellStyle name="Comma 12 2 2 2 2 11" xfId="6953"/>
    <cellStyle name="Comma 12 2 2 2 2 12" xfId="9401"/>
    <cellStyle name="Comma 12 2 2 2 2 13" xfId="11853"/>
    <cellStyle name="Comma 12 2 2 2 2 14" xfId="14305"/>
    <cellStyle name="Comma 12 2 2 2 2 15" xfId="16758"/>
    <cellStyle name="Comma 12 2 2 2 2 16" xfId="19206"/>
    <cellStyle name="Comma 12 2 2 2 2 2" xfId="21727"/>
    <cellStyle name="Comma 12 2 2 2 2 2 10" xfId="19207"/>
    <cellStyle name="Comma 12 2 2 2 2 2 2" xfId="21728"/>
    <cellStyle name="Comma 12 2 2 2 2 2 2 2" xfId="2003"/>
    <cellStyle name="Comma 12 2 2 2 2 2 2 3" xfId="4462"/>
    <cellStyle name="Comma 12 2 2 2 2 2 2 4" xfId="6955"/>
    <cellStyle name="Comma 12 2 2 2 2 2 2 5" xfId="9403"/>
    <cellStyle name="Comma 12 2 2 2 2 2 2 6" xfId="11855"/>
    <cellStyle name="Comma 12 2 2 2 2 2 2 7" xfId="14307"/>
    <cellStyle name="Comma 12 2 2 2 2 2 2 8" xfId="16760"/>
    <cellStyle name="Comma 12 2 2 2 2 2 2 9" xfId="19208"/>
    <cellStyle name="Comma 12 2 2 2 2 2 3" xfId="2002"/>
    <cellStyle name="Comma 12 2 2 2 2 2 4" xfId="4461"/>
    <cellStyle name="Comma 12 2 2 2 2 2 5" xfId="6954"/>
    <cellStyle name="Comma 12 2 2 2 2 2 6" xfId="9402"/>
    <cellStyle name="Comma 12 2 2 2 2 2 7" xfId="11854"/>
    <cellStyle name="Comma 12 2 2 2 2 2 8" xfId="14306"/>
    <cellStyle name="Comma 12 2 2 2 2 2 9" xfId="16759"/>
    <cellStyle name="Comma 12 2 2 2 2 3" xfId="21729"/>
    <cellStyle name="Comma 12 2 2 2 2 3 2" xfId="2004"/>
    <cellStyle name="Comma 12 2 2 2 2 3 3" xfId="4463"/>
    <cellStyle name="Comma 12 2 2 2 2 3 4" xfId="6956"/>
    <cellStyle name="Comma 12 2 2 2 2 3 5" xfId="9404"/>
    <cellStyle name="Comma 12 2 2 2 2 3 6" xfId="11856"/>
    <cellStyle name="Comma 12 2 2 2 2 3 7" xfId="14308"/>
    <cellStyle name="Comma 12 2 2 2 2 3 8" xfId="16761"/>
    <cellStyle name="Comma 12 2 2 2 2 3 9" xfId="19209"/>
    <cellStyle name="Comma 12 2 2 2 2 4" xfId="21730"/>
    <cellStyle name="Comma 12 2 2 2 2 4 2" xfId="2005"/>
    <cellStyle name="Comma 12 2 2 2 2 4 3" xfId="4464"/>
    <cellStyle name="Comma 12 2 2 2 2 4 4" xfId="6957"/>
    <cellStyle name="Comma 12 2 2 2 2 4 5" xfId="9405"/>
    <cellStyle name="Comma 12 2 2 2 2 4 6" xfId="11857"/>
    <cellStyle name="Comma 12 2 2 2 2 4 7" xfId="14309"/>
    <cellStyle name="Comma 12 2 2 2 2 4 8" xfId="16762"/>
    <cellStyle name="Comma 12 2 2 2 2 4 9" xfId="19210"/>
    <cellStyle name="Comma 12 2 2 2 2 5" xfId="21731"/>
    <cellStyle name="Comma 12 2 2 2 2 5 2" xfId="2006"/>
    <cellStyle name="Comma 12 2 2 2 2 5 3" xfId="4465"/>
    <cellStyle name="Comma 12 2 2 2 2 5 4" xfId="6958"/>
    <cellStyle name="Comma 12 2 2 2 2 5 5" xfId="9406"/>
    <cellStyle name="Comma 12 2 2 2 2 5 6" xfId="11858"/>
    <cellStyle name="Comma 12 2 2 2 2 5 7" xfId="14310"/>
    <cellStyle name="Comma 12 2 2 2 2 5 8" xfId="16763"/>
    <cellStyle name="Comma 12 2 2 2 2 5 9" xfId="19211"/>
    <cellStyle name="Comma 12 2 2 2 2 6" xfId="21732"/>
    <cellStyle name="Comma 12 2 2 2 2 6 2" xfId="2007"/>
    <cellStyle name="Comma 12 2 2 2 2 6 3" xfId="4466"/>
    <cellStyle name="Comma 12 2 2 2 2 6 4" xfId="6959"/>
    <cellStyle name="Comma 12 2 2 2 2 6 5" xfId="9407"/>
    <cellStyle name="Comma 12 2 2 2 2 6 6" xfId="11859"/>
    <cellStyle name="Comma 12 2 2 2 2 6 7" xfId="14311"/>
    <cellStyle name="Comma 12 2 2 2 2 6 8" xfId="16764"/>
    <cellStyle name="Comma 12 2 2 2 2 6 9" xfId="19212"/>
    <cellStyle name="Comma 12 2 2 2 2 7" xfId="21733"/>
    <cellStyle name="Comma 12 2 2 2 2 7 2" xfId="2008"/>
    <cellStyle name="Comma 12 2 2 2 2 7 3" xfId="4467"/>
    <cellStyle name="Comma 12 2 2 2 2 7 4" xfId="6960"/>
    <cellStyle name="Comma 12 2 2 2 2 7 5" xfId="9408"/>
    <cellStyle name="Comma 12 2 2 2 2 7 6" xfId="11860"/>
    <cellStyle name="Comma 12 2 2 2 2 7 7" xfId="14312"/>
    <cellStyle name="Comma 12 2 2 2 2 7 8" xfId="16765"/>
    <cellStyle name="Comma 12 2 2 2 2 7 9" xfId="19213"/>
    <cellStyle name="Comma 12 2 2 2 2 8" xfId="21734"/>
    <cellStyle name="Comma 12 2 2 2 2 8 2" xfId="2009"/>
    <cellStyle name="Comma 12 2 2 2 2 8 3" xfId="4468"/>
    <cellStyle name="Comma 12 2 2 2 2 8 4" xfId="6961"/>
    <cellStyle name="Comma 12 2 2 2 2 8 5" xfId="9409"/>
    <cellStyle name="Comma 12 2 2 2 2 8 6" xfId="11861"/>
    <cellStyle name="Comma 12 2 2 2 2 8 7" xfId="14313"/>
    <cellStyle name="Comma 12 2 2 2 2 8 8" xfId="16766"/>
    <cellStyle name="Comma 12 2 2 2 2 8 9" xfId="19214"/>
    <cellStyle name="Comma 12 2 2 2 2 9" xfId="2001"/>
    <cellStyle name="Comma 12 2 2 2 3" xfId="21735"/>
    <cellStyle name="Comma 12 2 2 2 3 10" xfId="19215"/>
    <cellStyle name="Comma 12 2 2 2 3 2" xfId="21736"/>
    <cellStyle name="Comma 12 2 2 2 3 2 2" xfId="2011"/>
    <cellStyle name="Comma 12 2 2 2 3 2 3" xfId="4470"/>
    <cellStyle name="Comma 12 2 2 2 3 2 4" xfId="6963"/>
    <cellStyle name="Comma 12 2 2 2 3 2 5" xfId="9411"/>
    <cellStyle name="Comma 12 2 2 2 3 2 6" xfId="11863"/>
    <cellStyle name="Comma 12 2 2 2 3 2 7" xfId="14315"/>
    <cellStyle name="Comma 12 2 2 2 3 2 8" xfId="16768"/>
    <cellStyle name="Comma 12 2 2 2 3 2 9" xfId="19216"/>
    <cellStyle name="Comma 12 2 2 2 3 3" xfId="2010"/>
    <cellStyle name="Comma 12 2 2 2 3 4" xfId="4469"/>
    <cellStyle name="Comma 12 2 2 2 3 5" xfId="6962"/>
    <cellStyle name="Comma 12 2 2 2 3 6" xfId="9410"/>
    <cellStyle name="Comma 12 2 2 2 3 7" xfId="11862"/>
    <cellStyle name="Comma 12 2 2 2 3 8" xfId="14314"/>
    <cellStyle name="Comma 12 2 2 2 3 9" xfId="16767"/>
    <cellStyle name="Comma 12 2 2 2 4" xfId="21737"/>
    <cellStyle name="Comma 12 2 2 2 4 2" xfId="2012"/>
    <cellStyle name="Comma 12 2 2 2 4 3" xfId="4471"/>
    <cellStyle name="Comma 12 2 2 2 4 4" xfId="6964"/>
    <cellStyle name="Comma 12 2 2 2 4 5" xfId="9412"/>
    <cellStyle name="Comma 12 2 2 2 4 6" xfId="11864"/>
    <cellStyle name="Comma 12 2 2 2 4 7" xfId="14316"/>
    <cellStyle name="Comma 12 2 2 2 4 8" xfId="16769"/>
    <cellStyle name="Comma 12 2 2 2 4 9" xfId="19217"/>
    <cellStyle name="Comma 12 2 2 2 5" xfId="21738"/>
    <cellStyle name="Comma 12 2 2 2 5 2" xfId="2013"/>
    <cellStyle name="Comma 12 2 2 2 5 3" xfId="4472"/>
    <cellStyle name="Comma 12 2 2 2 5 4" xfId="6965"/>
    <cellStyle name="Comma 12 2 2 2 5 5" xfId="9413"/>
    <cellStyle name="Comma 12 2 2 2 5 6" xfId="11865"/>
    <cellStyle name="Comma 12 2 2 2 5 7" xfId="14317"/>
    <cellStyle name="Comma 12 2 2 2 5 8" xfId="16770"/>
    <cellStyle name="Comma 12 2 2 2 5 9" xfId="19218"/>
    <cellStyle name="Comma 12 2 2 2 6" xfId="21739"/>
    <cellStyle name="Comma 12 2 2 2 6 2" xfId="2014"/>
    <cellStyle name="Comma 12 2 2 2 6 3" xfId="4473"/>
    <cellStyle name="Comma 12 2 2 2 6 4" xfId="6966"/>
    <cellStyle name="Comma 12 2 2 2 6 5" xfId="9414"/>
    <cellStyle name="Comma 12 2 2 2 6 6" xfId="11866"/>
    <cellStyle name="Comma 12 2 2 2 6 7" xfId="14318"/>
    <cellStyle name="Comma 12 2 2 2 6 8" xfId="16771"/>
    <cellStyle name="Comma 12 2 2 2 6 9" xfId="19219"/>
    <cellStyle name="Comma 12 2 2 2 7" xfId="21740"/>
    <cellStyle name="Comma 12 2 2 2 7 2" xfId="2015"/>
    <cellStyle name="Comma 12 2 2 2 7 3" xfId="4474"/>
    <cellStyle name="Comma 12 2 2 2 7 4" xfId="6967"/>
    <cellStyle name="Comma 12 2 2 2 7 5" xfId="9415"/>
    <cellStyle name="Comma 12 2 2 2 7 6" xfId="11867"/>
    <cellStyle name="Comma 12 2 2 2 7 7" xfId="14319"/>
    <cellStyle name="Comma 12 2 2 2 7 8" xfId="16772"/>
    <cellStyle name="Comma 12 2 2 2 7 9" xfId="19220"/>
    <cellStyle name="Comma 12 2 2 2 8" xfId="21741"/>
    <cellStyle name="Comma 12 2 2 2 8 2" xfId="2016"/>
    <cellStyle name="Comma 12 2 2 2 8 3" xfId="4475"/>
    <cellStyle name="Comma 12 2 2 2 8 4" xfId="6968"/>
    <cellStyle name="Comma 12 2 2 2 8 5" xfId="9416"/>
    <cellStyle name="Comma 12 2 2 2 8 6" xfId="11868"/>
    <cellStyle name="Comma 12 2 2 2 8 7" xfId="14320"/>
    <cellStyle name="Comma 12 2 2 2 8 8" xfId="16773"/>
    <cellStyle name="Comma 12 2 2 2 8 9" xfId="19221"/>
    <cellStyle name="Comma 12 2 2 2 9" xfId="21742"/>
    <cellStyle name="Comma 12 2 2 2 9 2" xfId="2017"/>
    <cellStyle name="Comma 12 2 2 2 9 3" xfId="4476"/>
    <cellStyle name="Comma 12 2 2 2 9 4" xfId="6969"/>
    <cellStyle name="Comma 12 2 2 2 9 5" xfId="9417"/>
    <cellStyle name="Comma 12 2 2 2 9 6" xfId="11869"/>
    <cellStyle name="Comma 12 2 2 2 9 7" xfId="14321"/>
    <cellStyle name="Comma 12 2 2 2 9 8" xfId="16774"/>
    <cellStyle name="Comma 12 2 2 2 9 9" xfId="19222"/>
    <cellStyle name="Comma 12 2 2 3" xfId="21743"/>
    <cellStyle name="Comma 12 2 2 3 10" xfId="4477"/>
    <cellStyle name="Comma 12 2 2 3 11" xfId="6970"/>
    <cellStyle name="Comma 12 2 2 3 12" xfId="9418"/>
    <cellStyle name="Comma 12 2 2 3 13" xfId="11870"/>
    <cellStyle name="Comma 12 2 2 3 14" xfId="14322"/>
    <cellStyle name="Comma 12 2 2 3 15" xfId="16775"/>
    <cellStyle name="Comma 12 2 2 3 16" xfId="19223"/>
    <cellStyle name="Comma 12 2 2 3 2" xfId="21744"/>
    <cellStyle name="Comma 12 2 2 3 2 10" xfId="19224"/>
    <cellStyle name="Comma 12 2 2 3 2 2" xfId="21745"/>
    <cellStyle name="Comma 12 2 2 3 2 2 2" xfId="2020"/>
    <cellStyle name="Comma 12 2 2 3 2 2 3" xfId="4479"/>
    <cellStyle name="Comma 12 2 2 3 2 2 4" xfId="6972"/>
    <cellStyle name="Comma 12 2 2 3 2 2 5" xfId="9420"/>
    <cellStyle name="Comma 12 2 2 3 2 2 6" xfId="11872"/>
    <cellStyle name="Comma 12 2 2 3 2 2 7" xfId="14324"/>
    <cellStyle name="Comma 12 2 2 3 2 2 8" xfId="16777"/>
    <cellStyle name="Comma 12 2 2 3 2 2 9" xfId="19225"/>
    <cellStyle name="Comma 12 2 2 3 2 3" xfId="2019"/>
    <cellStyle name="Comma 12 2 2 3 2 4" xfId="4478"/>
    <cellStyle name="Comma 12 2 2 3 2 5" xfId="6971"/>
    <cellStyle name="Comma 12 2 2 3 2 6" xfId="9419"/>
    <cellStyle name="Comma 12 2 2 3 2 7" xfId="11871"/>
    <cellStyle name="Comma 12 2 2 3 2 8" xfId="14323"/>
    <cellStyle name="Comma 12 2 2 3 2 9" xfId="16776"/>
    <cellStyle name="Comma 12 2 2 3 3" xfId="21746"/>
    <cellStyle name="Comma 12 2 2 3 3 2" xfId="2021"/>
    <cellStyle name="Comma 12 2 2 3 3 3" xfId="4480"/>
    <cellStyle name="Comma 12 2 2 3 3 4" xfId="6973"/>
    <cellStyle name="Comma 12 2 2 3 3 5" xfId="9421"/>
    <cellStyle name="Comma 12 2 2 3 3 6" xfId="11873"/>
    <cellStyle name="Comma 12 2 2 3 3 7" xfId="14325"/>
    <cellStyle name="Comma 12 2 2 3 3 8" xfId="16778"/>
    <cellStyle name="Comma 12 2 2 3 3 9" xfId="19226"/>
    <cellStyle name="Comma 12 2 2 3 4" xfId="21747"/>
    <cellStyle name="Comma 12 2 2 3 4 2" xfId="2022"/>
    <cellStyle name="Comma 12 2 2 3 4 3" xfId="4481"/>
    <cellStyle name="Comma 12 2 2 3 4 4" xfId="6974"/>
    <cellStyle name="Comma 12 2 2 3 4 5" xfId="9422"/>
    <cellStyle name="Comma 12 2 2 3 4 6" xfId="11874"/>
    <cellStyle name="Comma 12 2 2 3 4 7" xfId="14326"/>
    <cellStyle name="Comma 12 2 2 3 4 8" xfId="16779"/>
    <cellStyle name="Comma 12 2 2 3 4 9" xfId="19227"/>
    <cellStyle name="Comma 12 2 2 3 5" xfId="21748"/>
    <cellStyle name="Comma 12 2 2 3 5 2" xfId="2023"/>
    <cellStyle name="Comma 12 2 2 3 5 3" xfId="4482"/>
    <cellStyle name="Comma 12 2 2 3 5 4" xfId="6975"/>
    <cellStyle name="Comma 12 2 2 3 5 5" xfId="9423"/>
    <cellStyle name="Comma 12 2 2 3 5 6" xfId="11875"/>
    <cellStyle name="Comma 12 2 2 3 5 7" xfId="14327"/>
    <cellStyle name="Comma 12 2 2 3 5 8" xfId="16780"/>
    <cellStyle name="Comma 12 2 2 3 5 9" xfId="19228"/>
    <cellStyle name="Comma 12 2 2 3 6" xfId="21749"/>
    <cellStyle name="Comma 12 2 2 3 6 2" xfId="2024"/>
    <cellStyle name="Comma 12 2 2 3 6 3" xfId="4483"/>
    <cellStyle name="Comma 12 2 2 3 6 4" xfId="6976"/>
    <cellStyle name="Comma 12 2 2 3 6 5" xfId="9424"/>
    <cellStyle name="Comma 12 2 2 3 6 6" xfId="11876"/>
    <cellStyle name="Comma 12 2 2 3 6 7" xfId="14328"/>
    <cellStyle name="Comma 12 2 2 3 6 8" xfId="16781"/>
    <cellStyle name="Comma 12 2 2 3 6 9" xfId="19229"/>
    <cellStyle name="Comma 12 2 2 3 7" xfId="21750"/>
    <cellStyle name="Comma 12 2 2 3 7 2" xfId="2025"/>
    <cellStyle name="Comma 12 2 2 3 7 3" xfId="4484"/>
    <cellStyle name="Comma 12 2 2 3 7 4" xfId="6977"/>
    <cellStyle name="Comma 12 2 2 3 7 5" xfId="9425"/>
    <cellStyle name="Comma 12 2 2 3 7 6" xfId="11877"/>
    <cellStyle name="Comma 12 2 2 3 7 7" xfId="14329"/>
    <cellStyle name="Comma 12 2 2 3 7 8" xfId="16782"/>
    <cellStyle name="Comma 12 2 2 3 7 9" xfId="19230"/>
    <cellStyle name="Comma 12 2 2 3 8" xfId="21751"/>
    <cellStyle name="Comma 12 2 2 3 8 2" xfId="2026"/>
    <cellStyle name="Comma 12 2 2 3 8 3" xfId="4485"/>
    <cellStyle name="Comma 12 2 2 3 8 4" xfId="6978"/>
    <cellStyle name="Comma 12 2 2 3 8 5" xfId="9426"/>
    <cellStyle name="Comma 12 2 2 3 8 6" xfId="11878"/>
    <cellStyle name="Comma 12 2 2 3 8 7" xfId="14330"/>
    <cellStyle name="Comma 12 2 2 3 8 8" xfId="16783"/>
    <cellStyle name="Comma 12 2 2 3 8 9" xfId="19231"/>
    <cellStyle name="Comma 12 2 2 3 9" xfId="2018"/>
    <cellStyle name="Comma 12 2 2 4" xfId="21752"/>
    <cellStyle name="Comma 12 2 2 4 10" xfId="19232"/>
    <cellStyle name="Comma 12 2 2 4 2" xfId="21753"/>
    <cellStyle name="Comma 12 2 2 4 2 2" xfId="2028"/>
    <cellStyle name="Comma 12 2 2 4 2 3" xfId="4487"/>
    <cellStyle name="Comma 12 2 2 4 2 4" xfId="6980"/>
    <cellStyle name="Comma 12 2 2 4 2 5" xfId="9428"/>
    <cellStyle name="Comma 12 2 2 4 2 6" xfId="11880"/>
    <cellStyle name="Comma 12 2 2 4 2 7" xfId="14332"/>
    <cellStyle name="Comma 12 2 2 4 2 8" xfId="16785"/>
    <cellStyle name="Comma 12 2 2 4 2 9" xfId="19233"/>
    <cellStyle name="Comma 12 2 2 4 3" xfId="2027"/>
    <cellStyle name="Comma 12 2 2 4 4" xfId="4486"/>
    <cellStyle name="Comma 12 2 2 4 5" xfId="6979"/>
    <cellStyle name="Comma 12 2 2 4 6" xfId="9427"/>
    <cellStyle name="Comma 12 2 2 4 7" xfId="11879"/>
    <cellStyle name="Comma 12 2 2 4 8" xfId="14331"/>
    <cellStyle name="Comma 12 2 2 4 9" xfId="16784"/>
    <cellStyle name="Comma 12 2 2 5" xfId="21754"/>
    <cellStyle name="Comma 12 2 2 5 2" xfId="2029"/>
    <cellStyle name="Comma 12 2 2 5 3" xfId="4488"/>
    <cellStyle name="Comma 12 2 2 5 4" xfId="6981"/>
    <cellStyle name="Comma 12 2 2 5 5" xfId="9429"/>
    <cellStyle name="Comma 12 2 2 5 6" xfId="11881"/>
    <cellStyle name="Comma 12 2 2 5 7" xfId="14333"/>
    <cellStyle name="Comma 12 2 2 5 8" xfId="16786"/>
    <cellStyle name="Comma 12 2 2 5 9" xfId="19234"/>
    <cellStyle name="Comma 12 2 2 6" xfId="21755"/>
    <cellStyle name="Comma 12 2 2 6 2" xfId="2030"/>
    <cellStyle name="Comma 12 2 2 6 3" xfId="4489"/>
    <cellStyle name="Comma 12 2 2 6 4" xfId="6982"/>
    <cellStyle name="Comma 12 2 2 6 5" xfId="9430"/>
    <cellStyle name="Comma 12 2 2 6 6" xfId="11882"/>
    <cellStyle name="Comma 12 2 2 6 7" xfId="14334"/>
    <cellStyle name="Comma 12 2 2 6 8" xfId="16787"/>
    <cellStyle name="Comma 12 2 2 6 9" xfId="19235"/>
    <cellStyle name="Comma 12 2 2 7" xfId="21756"/>
    <cellStyle name="Comma 12 2 2 7 2" xfId="2031"/>
    <cellStyle name="Comma 12 2 2 7 3" xfId="4490"/>
    <cellStyle name="Comma 12 2 2 7 4" xfId="6983"/>
    <cellStyle name="Comma 12 2 2 7 5" xfId="9431"/>
    <cellStyle name="Comma 12 2 2 7 6" xfId="11883"/>
    <cellStyle name="Comma 12 2 2 7 7" xfId="14335"/>
    <cellStyle name="Comma 12 2 2 7 8" xfId="16788"/>
    <cellStyle name="Comma 12 2 2 7 9" xfId="19236"/>
    <cellStyle name="Comma 12 2 2 8" xfId="21757"/>
    <cellStyle name="Comma 12 2 2 8 2" xfId="2032"/>
    <cellStyle name="Comma 12 2 2 8 3" xfId="4491"/>
    <cellStyle name="Comma 12 2 2 8 4" xfId="6984"/>
    <cellStyle name="Comma 12 2 2 8 5" xfId="9432"/>
    <cellStyle name="Comma 12 2 2 8 6" xfId="11884"/>
    <cellStyle name="Comma 12 2 2 8 7" xfId="14336"/>
    <cellStyle name="Comma 12 2 2 8 8" xfId="16789"/>
    <cellStyle name="Comma 12 2 2 8 9" xfId="19237"/>
    <cellStyle name="Comma 12 2 2 9" xfId="21758"/>
    <cellStyle name="Comma 12 2 2 9 2" xfId="2033"/>
    <cellStyle name="Comma 12 2 2 9 3" xfId="4492"/>
    <cellStyle name="Comma 12 2 2 9 4" xfId="6985"/>
    <cellStyle name="Comma 12 2 2 9 5" xfId="9433"/>
    <cellStyle name="Comma 12 2 2 9 6" xfId="11885"/>
    <cellStyle name="Comma 12 2 2 9 7" xfId="14337"/>
    <cellStyle name="Comma 12 2 2 9 8" xfId="16790"/>
    <cellStyle name="Comma 12 2 2 9 9" xfId="19238"/>
    <cellStyle name="Comma 12 2 3" xfId="21759"/>
    <cellStyle name="Comma 12 2 3 10" xfId="2034"/>
    <cellStyle name="Comma 12 2 3 11" xfId="4493"/>
    <cellStyle name="Comma 12 2 3 12" xfId="6986"/>
    <cellStyle name="Comma 12 2 3 13" xfId="9434"/>
    <cellStyle name="Comma 12 2 3 14" xfId="11886"/>
    <cellStyle name="Comma 12 2 3 15" xfId="14338"/>
    <cellStyle name="Comma 12 2 3 16" xfId="16791"/>
    <cellStyle name="Comma 12 2 3 17" xfId="19239"/>
    <cellStyle name="Comma 12 2 3 2" xfId="21760"/>
    <cellStyle name="Comma 12 2 3 2 10" xfId="4494"/>
    <cellStyle name="Comma 12 2 3 2 11" xfId="6987"/>
    <cellStyle name="Comma 12 2 3 2 12" xfId="9435"/>
    <cellStyle name="Comma 12 2 3 2 13" xfId="11887"/>
    <cellStyle name="Comma 12 2 3 2 14" xfId="14339"/>
    <cellStyle name="Comma 12 2 3 2 15" xfId="16792"/>
    <cellStyle name="Comma 12 2 3 2 16" xfId="19240"/>
    <cellStyle name="Comma 12 2 3 2 2" xfId="21761"/>
    <cellStyle name="Comma 12 2 3 2 2 10" xfId="19241"/>
    <cellStyle name="Comma 12 2 3 2 2 2" xfId="21762"/>
    <cellStyle name="Comma 12 2 3 2 2 2 2" xfId="2037"/>
    <cellStyle name="Comma 12 2 3 2 2 2 3" xfId="4496"/>
    <cellStyle name="Comma 12 2 3 2 2 2 4" xfId="6989"/>
    <cellStyle name="Comma 12 2 3 2 2 2 5" xfId="9437"/>
    <cellStyle name="Comma 12 2 3 2 2 2 6" xfId="11889"/>
    <cellStyle name="Comma 12 2 3 2 2 2 7" xfId="14341"/>
    <cellStyle name="Comma 12 2 3 2 2 2 8" xfId="16794"/>
    <cellStyle name="Comma 12 2 3 2 2 2 9" xfId="19242"/>
    <cellStyle name="Comma 12 2 3 2 2 3" xfId="2036"/>
    <cellStyle name="Comma 12 2 3 2 2 4" xfId="4495"/>
    <cellStyle name="Comma 12 2 3 2 2 5" xfId="6988"/>
    <cellStyle name="Comma 12 2 3 2 2 6" xfId="9436"/>
    <cellStyle name="Comma 12 2 3 2 2 7" xfId="11888"/>
    <cellStyle name="Comma 12 2 3 2 2 8" xfId="14340"/>
    <cellStyle name="Comma 12 2 3 2 2 9" xfId="16793"/>
    <cellStyle name="Comma 12 2 3 2 3" xfId="21763"/>
    <cellStyle name="Comma 12 2 3 2 3 2" xfId="2038"/>
    <cellStyle name="Comma 12 2 3 2 3 3" xfId="4497"/>
    <cellStyle name="Comma 12 2 3 2 3 4" xfId="6990"/>
    <cellStyle name="Comma 12 2 3 2 3 5" xfId="9438"/>
    <cellStyle name="Comma 12 2 3 2 3 6" xfId="11890"/>
    <cellStyle name="Comma 12 2 3 2 3 7" xfId="14342"/>
    <cellStyle name="Comma 12 2 3 2 3 8" xfId="16795"/>
    <cellStyle name="Comma 12 2 3 2 3 9" xfId="19243"/>
    <cellStyle name="Comma 12 2 3 2 4" xfId="21764"/>
    <cellStyle name="Comma 12 2 3 2 4 2" xfId="2039"/>
    <cellStyle name="Comma 12 2 3 2 4 3" xfId="4498"/>
    <cellStyle name="Comma 12 2 3 2 4 4" xfId="6991"/>
    <cellStyle name="Comma 12 2 3 2 4 5" xfId="9439"/>
    <cellStyle name="Comma 12 2 3 2 4 6" xfId="11891"/>
    <cellStyle name="Comma 12 2 3 2 4 7" xfId="14343"/>
    <cellStyle name="Comma 12 2 3 2 4 8" xfId="16796"/>
    <cellStyle name="Comma 12 2 3 2 4 9" xfId="19244"/>
    <cellStyle name="Comma 12 2 3 2 5" xfId="21765"/>
    <cellStyle name="Comma 12 2 3 2 5 2" xfId="2040"/>
    <cellStyle name="Comma 12 2 3 2 5 3" xfId="4499"/>
    <cellStyle name="Comma 12 2 3 2 5 4" xfId="6992"/>
    <cellStyle name="Comma 12 2 3 2 5 5" xfId="9440"/>
    <cellStyle name="Comma 12 2 3 2 5 6" xfId="11892"/>
    <cellStyle name="Comma 12 2 3 2 5 7" xfId="14344"/>
    <cellStyle name="Comma 12 2 3 2 5 8" xfId="16797"/>
    <cellStyle name="Comma 12 2 3 2 5 9" xfId="19245"/>
    <cellStyle name="Comma 12 2 3 2 6" xfId="21766"/>
    <cellStyle name="Comma 12 2 3 2 6 2" xfId="2041"/>
    <cellStyle name="Comma 12 2 3 2 6 3" xfId="4500"/>
    <cellStyle name="Comma 12 2 3 2 6 4" xfId="6993"/>
    <cellStyle name="Comma 12 2 3 2 6 5" xfId="9441"/>
    <cellStyle name="Comma 12 2 3 2 6 6" xfId="11893"/>
    <cellStyle name="Comma 12 2 3 2 6 7" xfId="14345"/>
    <cellStyle name="Comma 12 2 3 2 6 8" xfId="16798"/>
    <cellStyle name="Comma 12 2 3 2 6 9" xfId="19246"/>
    <cellStyle name="Comma 12 2 3 2 7" xfId="21767"/>
    <cellStyle name="Comma 12 2 3 2 7 2" xfId="2042"/>
    <cellStyle name="Comma 12 2 3 2 7 3" xfId="4501"/>
    <cellStyle name="Comma 12 2 3 2 7 4" xfId="6994"/>
    <cellStyle name="Comma 12 2 3 2 7 5" xfId="9442"/>
    <cellStyle name="Comma 12 2 3 2 7 6" xfId="11894"/>
    <cellStyle name="Comma 12 2 3 2 7 7" xfId="14346"/>
    <cellStyle name="Comma 12 2 3 2 7 8" xfId="16799"/>
    <cellStyle name="Comma 12 2 3 2 7 9" xfId="19247"/>
    <cellStyle name="Comma 12 2 3 2 8" xfId="21768"/>
    <cellStyle name="Comma 12 2 3 2 8 2" xfId="2043"/>
    <cellStyle name="Comma 12 2 3 2 8 3" xfId="4502"/>
    <cellStyle name="Comma 12 2 3 2 8 4" xfId="6995"/>
    <cellStyle name="Comma 12 2 3 2 8 5" xfId="9443"/>
    <cellStyle name="Comma 12 2 3 2 8 6" xfId="11895"/>
    <cellStyle name="Comma 12 2 3 2 8 7" xfId="14347"/>
    <cellStyle name="Comma 12 2 3 2 8 8" xfId="16800"/>
    <cellStyle name="Comma 12 2 3 2 8 9" xfId="19248"/>
    <cellStyle name="Comma 12 2 3 2 9" xfId="2035"/>
    <cellStyle name="Comma 12 2 3 3" xfId="21769"/>
    <cellStyle name="Comma 12 2 3 3 10" xfId="19249"/>
    <cellStyle name="Comma 12 2 3 3 2" xfId="21770"/>
    <cellStyle name="Comma 12 2 3 3 2 2" xfId="2045"/>
    <cellStyle name="Comma 12 2 3 3 2 3" xfId="4504"/>
    <cellStyle name="Comma 12 2 3 3 2 4" xfId="6997"/>
    <cellStyle name="Comma 12 2 3 3 2 5" xfId="9445"/>
    <cellStyle name="Comma 12 2 3 3 2 6" xfId="11897"/>
    <cellStyle name="Comma 12 2 3 3 2 7" xfId="14349"/>
    <cellStyle name="Comma 12 2 3 3 2 8" xfId="16802"/>
    <cellStyle name="Comma 12 2 3 3 2 9" xfId="19250"/>
    <cellStyle name="Comma 12 2 3 3 3" xfId="2044"/>
    <cellStyle name="Comma 12 2 3 3 4" xfId="4503"/>
    <cellStyle name="Comma 12 2 3 3 5" xfId="6996"/>
    <cellStyle name="Comma 12 2 3 3 6" xfId="9444"/>
    <cellStyle name="Comma 12 2 3 3 7" xfId="11896"/>
    <cellStyle name="Comma 12 2 3 3 8" xfId="14348"/>
    <cellStyle name="Comma 12 2 3 3 9" xfId="16801"/>
    <cellStyle name="Comma 12 2 3 4" xfId="21771"/>
    <cellStyle name="Comma 12 2 3 4 2" xfId="2046"/>
    <cellStyle name="Comma 12 2 3 4 3" xfId="4505"/>
    <cellStyle name="Comma 12 2 3 4 4" xfId="6998"/>
    <cellStyle name="Comma 12 2 3 4 5" xfId="9446"/>
    <cellStyle name="Comma 12 2 3 4 6" xfId="11898"/>
    <cellStyle name="Comma 12 2 3 4 7" xfId="14350"/>
    <cellStyle name="Comma 12 2 3 4 8" xfId="16803"/>
    <cellStyle name="Comma 12 2 3 4 9" xfId="19251"/>
    <cellStyle name="Comma 12 2 3 5" xfId="21772"/>
    <cellStyle name="Comma 12 2 3 5 2" xfId="2047"/>
    <cellStyle name="Comma 12 2 3 5 3" xfId="4506"/>
    <cellStyle name="Comma 12 2 3 5 4" xfId="6999"/>
    <cellStyle name="Comma 12 2 3 5 5" xfId="9447"/>
    <cellStyle name="Comma 12 2 3 5 6" xfId="11899"/>
    <cellStyle name="Comma 12 2 3 5 7" xfId="14351"/>
    <cellStyle name="Comma 12 2 3 5 8" xfId="16804"/>
    <cellStyle name="Comma 12 2 3 5 9" xfId="19252"/>
    <cellStyle name="Comma 12 2 3 6" xfId="21773"/>
    <cellStyle name="Comma 12 2 3 6 2" xfId="2048"/>
    <cellStyle name="Comma 12 2 3 6 3" xfId="4507"/>
    <cellStyle name="Comma 12 2 3 6 4" xfId="7000"/>
    <cellStyle name="Comma 12 2 3 6 5" xfId="9448"/>
    <cellStyle name="Comma 12 2 3 6 6" xfId="11900"/>
    <cellStyle name="Comma 12 2 3 6 7" xfId="14352"/>
    <cellStyle name="Comma 12 2 3 6 8" xfId="16805"/>
    <cellStyle name="Comma 12 2 3 6 9" xfId="19253"/>
    <cellStyle name="Comma 12 2 3 7" xfId="21774"/>
    <cellStyle name="Comma 12 2 3 7 2" xfId="2049"/>
    <cellStyle name="Comma 12 2 3 7 3" xfId="4508"/>
    <cellStyle name="Comma 12 2 3 7 4" xfId="7001"/>
    <cellStyle name="Comma 12 2 3 7 5" xfId="9449"/>
    <cellStyle name="Comma 12 2 3 7 6" xfId="11901"/>
    <cellStyle name="Comma 12 2 3 7 7" xfId="14353"/>
    <cellStyle name="Comma 12 2 3 7 8" xfId="16806"/>
    <cellStyle name="Comma 12 2 3 7 9" xfId="19254"/>
    <cellStyle name="Comma 12 2 3 8" xfId="21775"/>
    <cellStyle name="Comma 12 2 3 8 2" xfId="2050"/>
    <cellStyle name="Comma 12 2 3 8 3" xfId="4509"/>
    <cellStyle name="Comma 12 2 3 8 4" xfId="7002"/>
    <cellStyle name="Comma 12 2 3 8 5" xfId="9450"/>
    <cellStyle name="Comma 12 2 3 8 6" xfId="11902"/>
    <cellStyle name="Comma 12 2 3 8 7" xfId="14354"/>
    <cellStyle name="Comma 12 2 3 8 8" xfId="16807"/>
    <cellStyle name="Comma 12 2 3 8 9" xfId="19255"/>
    <cellStyle name="Comma 12 2 3 9" xfId="21776"/>
    <cellStyle name="Comma 12 2 3 9 2" xfId="2051"/>
    <cellStyle name="Comma 12 2 3 9 3" xfId="4510"/>
    <cellStyle name="Comma 12 2 3 9 4" xfId="7003"/>
    <cellStyle name="Comma 12 2 3 9 5" xfId="9451"/>
    <cellStyle name="Comma 12 2 3 9 6" xfId="11903"/>
    <cellStyle name="Comma 12 2 3 9 7" xfId="14355"/>
    <cellStyle name="Comma 12 2 3 9 8" xfId="16808"/>
    <cellStyle name="Comma 12 2 3 9 9" xfId="19256"/>
    <cellStyle name="Comma 12 2 4" xfId="21777"/>
    <cellStyle name="Comma 12 2 4 10" xfId="4511"/>
    <cellStyle name="Comma 12 2 4 11" xfId="7004"/>
    <cellStyle name="Comma 12 2 4 12" xfId="9452"/>
    <cellStyle name="Comma 12 2 4 13" xfId="11904"/>
    <cellStyle name="Comma 12 2 4 14" xfId="14356"/>
    <cellStyle name="Comma 12 2 4 15" xfId="16809"/>
    <cellStyle name="Comma 12 2 4 16" xfId="19257"/>
    <cellStyle name="Comma 12 2 4 2" xfId="21778"/>
    <cellStyle name="Comma 12 2 4 2 10" xfId="19258"/>
    <cellStyle name="Comma 12 2 4 2 2" xfId="21779"/>
    <cellStyle name="Comma 12 2 4 2 2 2" xfId="2054"/>
    <cellStyle name="Comma 12 2 4 2 2 3" xfId="4513"/>
    <cellStyle name="Comma 12 2 4 2 2 4" xfId="7006"/>
    <cellStyle name="Comma 12 2 4 2 2 5" xfId="9454"/>
    <cellStyle name="Comma 12 2 4 2 2 6" xfId="11906"/>
    <cellStyle name="Comma 12 2 4 2 2 7" xfId="14358"/>
    <cellStyle name="Comma 12 2 4 2 2 8" xfId="16811"/>
    <cellStyle name="Comma 12 2 4 2 2 9" xfId="19259"/>
    <cellStyle name="Comma 12 2 4 2 3" xfId="2053"/>
    <cellStyle name="Comma 12 2 4 2 4" xfId="4512"/>
    <cellStyle name="Comma 12 2 4 2 5" xfId="7005"/>
    <cellStyle name="Comma 12 2 4 2 6" xfId="9453"/>
    <cellStyle name="Comma 12 2 4 2 7" xfId="11905"/>
    <cellStyle name="Comma 12 2 4 2 8" xfId="14357"/>
    <cellStyle name="Comma 12 2 4 2 9" xfId="16810"/>
    <cellStyle name="Comma 12 2 4 3" xfId="21780"/>
    <cellStyle name="Comma 12 2 4 3 2" xfId="2055"/>
    <cellStyle name="Comma 12 2 4 3 3" xfId="4514"/>
    <cellStyle name="Comma 12 2 4 3 4" xfId="7007"/>
    <cellStyle name="Comma 12 2 4 3 5" xfId="9455"/>
    <cellStyle name="Comma 12 2 4 3 6" xfId="11907"/>
    <cellStyle name="Comma 12 2 4 3 7" xfId="14359"/>
    <cellStyle name="Comma 12 2 4 3 8" xfId="16812"/>
    <cellStyle name="Comma 12 2 4 3 9" xfId="19260"/>
    <cellStyle name="Comma 12 2 4 4" xfId="21781"/>
    <cellStyle name="Comma 12 2 4 4 2" xfId="2056"/>
    <cellStyle name="Comma 12 2 4 4 3" xfId="4515"/>
    <cellStyle name="Comma 12 2 4 4 4" xfId="7008"/>
    <cellStyle name="Comma 12 2 4 4 5" xfId="9456"/>
    <cellStyle name="Comma 12 2 4 4 6" xfId="11908"/>
    <cellStyle name="Comma 12 2 4 4 7" xfId="14360"/>
    <cellStyle name="Comma 12 2 4 4 8" xfId="16813"/>
    <cellStyle name="Comma 12 2 4 4 9" xfId="19261"/>
    <cellStyle name="Comma 12 2 4 5" xfId="21782"/>
    <cellStyle name="Comma 12 2 4 5 2" xfId="2057"/>
    <cellStyle name="Comma 12 2 4 5 3" xfId="4516"/>
    <cellStyle name="Comma 12 2 4 5 4" xfId="7009"/>
    <cellStyle name="Comma 12 2 4 5 5" xfId="9457"/>
    <cellStyle name="Comma 12 2 4 5 6" xfId="11909"/>
    <cellStyle name="Comma 12 2 4 5 7" xfId="14361"/>
    <cellStyle name="Comma 12 2 4 5 8" xfId="16814"/>
    <cellStyle name="Comma 12 2 4 5 9" xfId="19262"/>
    <cellStyle name="Comma 12 2 4 6" xfId="21783"/>
    <cellStyle name="Comma 12 2 4 6 2" xfId="2058"/>
    <cellStyle name="Comma 12 2 4 6 3" xfId="4517"/>
    <cellStyle name="Comma 12 2 4 6 4" xfId="7010"/>
    <cellStyle name="Comma 12 2 4 6 5" xfId="9458"/>
    <cellStyle name="Comma 12 2 4 6 6" xfId="11910"/>
    <cellStyle name="Comma 12 2 4 6 7" xfId="14362"/>
    <cellStyle name="Comma 12 2 4 6 8" xfId="16815"/>
    <cellStyle name="Comma 12 2 4 6 9" xfId="19263"/>
    <cellStyle name="Comma 12 2 4 7" xfId="21784"/>
    <cellStyle name="Comma 12 2 4 7 2" xfId="2059"/>
    <cellStyle name="Comma 12 2 4 7 3" xfId="4518"/>
    <cellStyle name="Comma 12 2 4 7 4" xfId="7011"/>
    <cellStyle name="Comma 12 2 4 7 5" xfId="9459"/>
    <cellStyle name="Comma 12 2 4 7 6" xfId="11911"/>
    <cellStyle name="Comma 12 2 4 7 7" xfId="14363"/>
    <cellStyle name="Comma 12 2 4 7 8" xfId="16816"/>
    <cellStyle name="Comma 12 2 4 7 9" xfId="19264"/>
    <cellStyle name="Comma 12 2 4 8" xfId="21785"/>
    <cellStyle name="Comma 12 2 4 8 2" xfId="2060"/>
    <cellStyle name="Comma 12 2 4 8 3" xfId="4519"/>
    <cellStyle name="Comma 12 2 4 8 4" xfId="7012"/>
    <cellStyle name="Comma 12 2 4 8 5" xfId="9460"/>
    <cellStyle name="Comma 12 2 4 8 6" xfId="11912"/>
    <cellStyle name="Comma 12 2 4 8 7" xfId="14364"/>
    <cellStyle name="Comma 12 2 4 8 8" xfId="16817"/>
    <cellStyle name="Comma 12 2 4 8 9" xfId="19265"/>
    <cellStyle name="Comma 12 2 4 9" xfId="2052"/>
    <cellStyle name="Comma 12 2 5" xfId="21786"/>
    <cellStyle name="Comma 12 2 5 10" xfId="19266"/>
    <cellStyle name="Comma 12 2 5 2" xfId="21787"/>
    <cellStyle name="Comma 12 2 5 2 2" xfId="2062"/>
    <cellStyle name="Comma 12 2 5 2 3" xfId="4521"/>
    <cellStyle name="Comma 12 2 5 2 4" xfId="7014"/>
    <cellStyle name="Comma 12 2 5 2 5" xfId="9462"/>
    <cellStyle name="Comma 12 2 5 2 6" xfId="11914"/>
    <cellStyle name="Comma 12 2 5 2 7" xfId="14366"/>
    <cellStyle name="Comma 12 2 5 2 8" xfId="16819"/>
    <cellStyle name="Comma 12 2 5 2 9" xfId="19267"/>
    <cellStyle name="Comma 12 2 5 3" xfId="2061"/>
    <cellStyle name="Comma 12 2 5 4" xfId="4520"/>
    <cellStyle name="Comma 12 2 5 5" xfId="7013"/>
    <cellStyle name="Comma 12 2 5 6" xfId="9461"/>
    <cellStyle name="Comma 12 2 5 7" xfId="11913"/>
    <cellStyle name="Comma 12 2 5 8" xfId="14365"/>
    <cellStyle name="Comma 12 2 5 9" xfId="16818"/>
    <cellStyle name="Comma 12 2 6" xfId="21788"/>
    <cellStyle name="Comma 12 2 6 2" xfId="2063"/>
    <cellStyle name="Comma 12 2 6 3" xfId="4522"/>
    <cellStyle name="Comma 12 2 6 4" xfId="7015"/>
    <cellStyle name="Comma 12 2 6 5" xfId="9463"/>
    <cellStyle name="Comma 12 2 6 6" xfId="11915"/>
    <cellStyle name="Comma 12 2 6 7" xfId="14367"/>
    <cellStyle name="Comma 12 2 6 8" xfId="16820"/>
    <cellStyle name="Comma 12 2 6 9" xfId="19268"/>
    <cellStyle name="Comma 12 2 7" xfId="21789"/>
    <cellStyle name="Comma 12 2 7 2" xfId="2064"/>
    <cellStyle name="Comma 12 2 7 3" xfId="4523"/>
    <cellStyle name="Comma 12 2 7 4" xfId="7016"/>
    <cellStyle name="Comma 12 2 7 5" xfId="9464"/>
    <cellStyle name="Comma 12 2 7 6" xfId="11916"/>
    <cellStyle name="Comma 12 2 7 7" xfId="14368"/>
    <cellStyle name="Comma 12 2 7 8" xfId="16821"/>
    <cellStyle name="Comma 12 2 7 9" xfId="19269"/>
    <cellStyle name="Comma 12 2 8" xfId="21790"/>
    <cellStyle name="Comma 12 2 8 2" xfId="2065"/>
    <cellStyle name="Comma 12 2 8 3" xfId="4524"/>
    <cellStyle name="Comma 12 2 8 4" xfId="7017"/>
    <cellStyle name="Comma 12 2 8 5" xfId="9465"/>
    <cellStyle name="Comma 12 2 8 6" xfId="11917"/>
    <cellStyle name="Comma 12 2 8 7" xfId="14369"/>
    <cellStyle name="Comma 12 2 8 8" xfId="16822"/>
    <cellStyle name="Comma 12 2 8 9" xfId="19270"/>
    <cellStyle name="Comma 12 2 9" xfId="21791"/>
    <cellStyle name="Comma 12 2 9 2" xfId="2066"/>
    <cellStyle name="Comma 12 2 9 3" xfId="4525"/>
    <cellStyle name="Comma 12 2 9 4" xfId="7018"/>
    <cellStyle name="Comma 12 2 9 5" xfId="9466"/>
    <cellStyle name="Comma 12 2 9 6" xfId="11918"/>
    <cellStyle name="Comma 12 2 9 7" xfId="14370"/>
    <cellStyle name="Comma 12 2 9 8" xfId="16823"/>
    <cellStyle name="Comma 12 2 9 9" xfId="19271"/>
    <cellStyle name="Comma 12 20" xfId="110"/>
    <cellStyle name="Comma 12 21" xfId="111"/>
    <cellStyle name="Comma 12 22" xfId="112"/>
    <cellStyle name="Comma 12 23" xfId="113"/>
    <cellStyle name="Comma 12 24" xfId="114"/>
    <cellStyle name="Comma 12 25" xfId="115"/>
    <cellStyle name="Comma 12 26" xfId="116"/>
    <cellStyle name="Comma 12 27" xfId="117"/>
    <cellStyle name="Comma 12 28" xfId="1991"/>
    <cellStyle name="Comma 12 29" xfId="4450"/>
    <cellStyle name="Comma 12 3" xfId="21792"/>
    <cellStyle name="Comma 12 3 10" xfId="21793"/>
    <cellStyle name="Comma 12 3 10 2" xfId="2068"/>
    <cellStyle name="Comma 12 3 10 3" xfId="4527"/>
    <cellStyle name="Comma 12 3 10 4" xfId="7020"/>
    <cellStyle name="Comma 12 3 10 5" xfId="9468"/>
    <cellStyle name="Comma 12 3 10 6" xfId="11920"/>
    <cellStyle name="Comma 12 3 10 7" xfId="14372"/>
    <cellStyle name="Comma 12 3 10 8" xfId="16825"/>
    <cellStyle name="Comma 12 3 10 9" xfId="19273"/>
    <cellStyle name="Comma 12 3 11" xfId="2067"/>
    <cellStyle name="Comma 12 3 12" xfId="4526"/>
    <cellStyle name="Comma 12 3 13" xfId="7019"/>
    <cellStyle name="Comma 12 3 14" xfId="9467"/>
    <cellStyle name="Comma 12 3 15" xfId="11919"/>
    <cellStyle name="Comma 12 3 16" xfId="14371"/>
    <cellStyle name="Comma 12 3 17" xfId="16824"/>
    <cellStyle name="Comma 12 3 18" xfId="19272"/>
    <cellStyle name="Comma 12 3 2" xfId="21794"/>
    <cellStyle name="Comma 12 3 2 10" xfId="2069"/>
    <cellStyle name="Comma 12 3 2 11" xfId="4528"/>
    <cellStyle name="Comma 12 3 2 12" xfId="7021"/>
    <cellStyle name="Comma 12 3 2 13" xfId="9469"/>
    <cellStyle name="Comma 12 3 2 14" xfId="11921"/>
    <cellStyle name="Comma 12 3 2 15" xfId="14373"/>
    <cellStyle name="Comma 12 3 2 16" xfId="16826"/>
    <cellStyle name="Comma 12 3 2 17" xfId="19274"/>
    <cellStyle name="Comma 12 3 2 2" xfId="21795"/>
    <cellStyle name="Comma 12 3 2 2 10" xfId="4529"/>
    <cellStyle name="Comma 12 3 2 2 11" xfId="7022"/>
    <cellStyle name="Comma 12 3 2 2 12" xfId="9470"/>
    <cellStyle name="Comma 12 3 2 2 13" xfId="11922"/>
    <cellStyle name="Comma 12 3 2 2 14" xfId="14374"/>
    <cellStyle name="Comma 12 3 2 2 15" xfId="16827"/>
    <cellStyle name="Comma 12 3 2 2 16" xfId="19275"/>
    <cellStyle name="Comma 12 3 2 2 2" xfId="21796"/>
    <cellStyle name="Comma 12 3 2 2 2 10" xfId="19276"/>
    <cellStyle name="Comma 12 3 2 2 2 2" xfId="21797"/>
    <cellStyle name="Comma 12 3 2 2 2 2 2" xfId="2072"/>
    <cellStyle name="Comma 12 3 2 2 2 2 3" xfId="4531"/>
    <cellStyle name="Comma 12 3 2 2 2 2 4" xfId="7024"/>
    <cellStyle name="Comma 12 3 2 2 2 2 5" xfId="9472"/>
    <cellStyle name="Comma 12 3 2 2 2 2 6" xfId="11924"/>
    <cellStyle name="Comma 12 3 2 2 2 2 7" xfId="14376"/>
    <cellStyle name="Comma 12 3 2 2 2 2 8" xfId="16829"/>
    <cellStyle name="Comma 12 3 2 2 2 2 9" xfId="19277"/>
    <cellStyle name="Comma 12 3 2 2 2 3" xfId="2071"/>
    <cellStyle name="Comma 12 3 2 2 2 4" xfId="4530"/>
    <cellStyle name="Comma 12 3 2 2 2 5" xfId="7023"/>
    <cellStyle name="Comma 12 3 2 2 2 6" xfId="9471"/>
    <cellStyle name="Comma 12 3 2 2 2 7" xfId="11923"/>
    <cellStyle name="Comma 12 3 2 2 2 8" xfId="14375"/>
    <cellStyle name="Comma 12 3 2 2 2 9" xfId="16828"/>
    <cellStyle name="Comma 12 3 2 2 3" xfId="21798"/>
    <cellStyle name="Comma 12 3 2 2 3 2" xfId="2073"/>
    <cellStyle name="Comma 12 3 2 2 3 3" xfId="4532"/>
    <cellStyle name="Comma 12 3 2 2 3 4" xfId="7025"/>
    <cellStyle name="Comma 12 3 2 2 3 5" xfId="9473"/>
    <cellStyle name="Comma 12 3 2 2 3 6" xfId="11925"/>
    <cellStyle name="Comma 12 3 2 2 3 7" xfId="14377"/>
    <cellStyle name="Comma 12 3 2 2 3 8" xfId="16830"/>
    <cellStyle name="Comma 12 3 2 2 3 9" xfId="19278"/>
    <cellStyle name="Comma 12 3 2 2 4" xfId="21799"/>
    <cellStyle name="Comma 12 3 2 2 4 2" xfId="2074"/>
    <cellStyle name="Comma 12 3 2 2 4 3" xfId="4533"/>
    <cellStyle name="Comma 12 3 2 2 4 4" xfId="7026"/>
    <cellStyle name="Comma 12 3 2 2 4 5" xfId="9474"/>
    <cellStyle name="Comma 12 3 2 2 4 6" xfId="11926"/>
    <cellStyle name="Comma 12 3 2 2 4 7" xfId="14378"/>
    <cellStyle name="Comma 12 3 2 2 4 8" xfId="16831"/>
    <cellStyle name="Comma 12 3 2 2 4 9" xfId="19279"/>
    <cellStyle name="Comma 12 3 2 2 5" xfId="21800"/>
    <cellStyle name="Comma 12 3 2 2 5 2" xfId="2075"/>
    <cellStyle name="Comma 12 3 2 2 5 3" xfId="4534"/>
    <cellStyle name="Comma 12 3 2 2 5 4" xfId="7027"/>
    <cellStyle name="Comma 12 3 2 2 5 5" xfId="9475"/>
    <cellStyle name="Comma 12 3 2 2 5 6" xfId="11927"/>
    <cellStyle name="Comma 12 3 2 2 5 7" xfId="14379"/>
    <cellStyle name="Comma 12 3 2 2 5 8" xfId="16832"/>
    <cellStyle name="Comma 12 3 2 2 5 9" xfId="19280"/>
    <cellStyle name="Comma 12 3 2 2 6" xfId="21801"/>
    <cellStyle name="Comma 12 3 2 2 6 2" xfId="2076"/>
    <cellStyle name="Comma 12 3 2 2 6 3" xfId="4535"/>
    <cellStyle name="Comma 12 3 2 2 6 4" xfId="7028"/>
    <cellStyle name="Comma 12 3 2 2 6 5" xfId="9476"/>
    <cellStyle name="Comma 12 3 2 2 6 6" xfId="11928"/>
    <cellStyle name="Comma 12 3 2 2 6 7" xfId="14380"/>
    <cellStyle name="Comma 12 3 2 2 6 8" xfId="16833"/>
    <cellStyle name="Comma 12 3 2 2 6 9" xfId="19281"/>
    <cellStyle name="Comma 12 3 2 2 7" xfId="21802"/>
    <cellStyle name="Comma 12 3 2 2 7 2" xfId="2077"/>
    <cellStyle name="Comma 12 3 2 2 7 3" xfId="4536"/>
    <cellStyle name="Comma 12 3 2 2 7 4" xfId="7029"/>
    <cellStyle name="Comma 12 3 2 2 7 5" xfId="9477"/>
    <cellStyle name="Comma 12 3 2 2 7 6" xfId="11929"/>
    <cellStyle name="Comma 12 3 2 2 7 7" xfId="14381"/>
    <cellStyle name="Comma 12 3 2 2 7 8" xfId="16834"/>
    <cellStyle name="Comma 12 3 2 2 7 9" xfId="19282"/>
    <cellStyle name="Comma 12 3 2 2 8" xfId="21803"/>
    <cellStyle name="Comma 12 3 2 2 8 2" xfId="2078"/>
    <cellStyle name="Comma 12 3 2 2 8 3" xfId="4537"/>
    <cellStyle name="Comma 12 3 2 2 8 4" xfId="7030"/>
    <cellStyle name="Comma 12 3 2 2 8 5" xfId="9478"/>
    <cellStyle name="Comma 12 3 2 2 8 6" xfId="11930"/>
    <cellStyle name="Comma 12 3 2 2 8 7" xfId="14382"/>
    <cellStyle name="Comma 12 3 2 2 8 8" xfId="16835"/>
    <cellStyle name="Comma 12 3 2 2 8 9" xfId="19283"/>
    <cellStyle name="Comma 12 3 2 2 9" xfId="2070"/>
    <cellStyle name="Comma 12 3 2 3" xfId="21804"/>
    <cellStyle name="Comma 12 3 2 3 10" xfId="19284"/>
    <cellStyle name="Comma 12 3 2 3 2" xfId="21805"/>
    <cellStyle name="Comma 12 3 2 3 2 2" xfId="2080"/>
    <cellStyle name="Comma 12 3 2 3 2 3" xfId="4539"/>
    <cellStyle name="Comma 12 3 2 3 2 4" xfId="7032"/>
    <cellStyle name="Comma 12 3 2 3 2 5" xfId="9480"/>
    <cellStyle name="Comma 12 3 2 3 2 6" xfId="11932"/>
    <cellStyle name="Comma 12 3 2 3 2 7" xfId="14384"/>
    <cellStyle name="Comma 12 3 2 3 2 8" xfId="16837"/>
    <cellStyle name="Comma 12 3 2 3 2 9" xfId="19285"/>
    <cellStyle name="Comma 12 3 2 3 3" xfId="2079"/>
    <cellStyle name="Comma 12 3 2 3 4" xfId="4538"/>
    <cellStyle name="Comma 12 3 2 3 5" xfId="7031"/>
    <cellStyle name="Comma 12 3 2 3 6" xfId="9479"/>
    <cellStyle name="Comma 12 3 2 3 7" xfId="11931"/>
    <cellStyle name="Comma 12 3 2 3 8" xfId="14383"/>
    <cellStyle name="Comma 12 3 2 3 9" xfId="16836"/>
    <cellStyle name="Comma 12 3 2 4" xfId="21806"/>
    <cellStyle name="Comma 12 3 2 4 2" xfId="2081"/>
    <cellStyle name="Comma 12 3 2 4 3" xfId="4540"/>
    <cellStyle name="Comma 12 3 2 4 4" xfId="7033"/>
    <cellStyle name="Comma 12 3 2 4 5" xfId="9481"/>
    <cellStyle name="Comma 12 3 2 4 6" xfId="11933"/>
    <cellStyle name="Comma 12 3 2 4 7" xfId="14385"/>
    <cellStyle name="Comma 12 3 2 4 8" xfId="16838"/>
    <cellStyle name="Comma 12 3 2 4 9" xfId="19286"/>
    <cellStyle name="Comma 12 3 2 5" xfId="21807"/>
    <cellStyle name="Comma 12 3 2 5 2" xfId="2082"/>
    <cellStyle name="Comma 12 3 2 5 3" xfId="4541"/>
    <cellStyle name="Comma 12 3 2 5 4" xfId="7034"/>
    <cellStyle name="Comma 12 3 2 5 5" xfId="9482"/>
    <cellStyle name="Comma 12 3 2 5 6" xfId="11934"/>
    <cellStyle name="Comma 12 3 2 5 7" xfId="14386"/>
    <cellStyle name="Comma 12 3 2 5 8" xfId="16839"/>
    <cellStyle name="Comma 12 3 2 5 9" xfId="19287"/>
    <cellStyle name="Comma 12 3 2 6" xfId="21808"/>
    <cellStyle name="Comma 12 3 2 6 2" xfId="2083"/>
    <cellStyle name="Comma 12 3 2 6 3" xfId="4542"/>
    <cellStyle name="Comma 12 3 2 6 4" xfId="7035"/>
    <cellStyle name="Comma 12 3 2 6 5" xfId="9483"/>
    <cellStyle name="Comma 12 3 2 6 6" xfId="11935"/>
    <cellStyle name="Comma 12 3 2 6 7" xfId="14387"/>
    <cellStyle name="Comma 12 3 2 6 8" xfId="16840"/>
    <cellStyle name="Comma 12 3 2 6 9" xfId="19288"/>
    <cellStyle name="Comma 12 3 2 7" xfId="21809"/>
    <cellStyle name="Comma 12 3 2 7 2" xfId="2084"/>
    <cellStyle name="Comma 12 3 2 7 3" xfId="4543"/>
    <cellStyle name="Comma 12 3 2 7 4" xfId="7036"/>
    <cellStyle name="Comma 12 3 2 7 5" xfId="9484"/>
    <cellStyle name="Comma 12 3 2 7 6" xfId="11936"/>
    <cellStyle name="Comma 12 3 2 7 7" xfId="14388"/>
    <cellStyle name="Comma 12 3 2 7 8" xfId="16841"/>
    <cellStyle name="Comma 12 3 2 7 9" xfId="19289"/>
    <cellStyle name="Comma 12 3 2 8" xfId="21810"/>
    <cellStyle name="Comma 12 3 2 8 2" xfId="2085"/>
    <cellStyle name="Comma 12 3 2 8 3" xfId="4544"/>
    <cellStyle name="Comma 12 3 2 8 4" xfId="7037"/>
    <cellStyle name="Comma 12 3 2 8 5" xfId="9485"/>
    <cellStyle name="Comma 12 3 2 8 6" xfId="11937"/>
    <cellStyle name="Comma 12 3 2 8 7" xfId="14389"/>
    <cellStyle name="Comma 12 3 2 8 8" xfId="16842"/>
    <cellStyle name="Comma 12 3 2 8 9" xfId="19290"/>
    <cellStyle name="Comma 12 3 2 9" xfId="21811"/>
    <cellStyle name="Comma 12 3 2 9 2" xfId="2086"/>
    <cellStyle name="Comma 12 3 2 9 3" xfId="4545"/>
    <cellStyle name="Comma 12 3 2 9 4" xfId="7038"/>
    <cellStyle name="Comma 12 3 2 9 5" xfId="9486"/>
    <cellStyle name="Comma 12 3 2 9 6" xfId="11938"/>
    <cellStyle name="Comma 12 3 2 9 7" xfId="14390"/>
    <cellStyle name="Comma 12 3 2 9 8" xfId="16843"/>
    <cellStyle name="Comma 12 3 2 9 9" xfId="19291"/>
    <cellStyle name="Comma 12 3 3" xfId="21812"/>
    <cellStyle name="Comma 12 3 3 10" xfId="4546"/>
    <cellStyle name="Comma 12 3 3 11" xfId="7039"/>
    <cellStyle name="Comma 12 3 3 12" xfId="9487"/>
    <cellStyle name="Comma 12 3 3 13" xfId="11939"/>
    <cellStyle name="Comma 12 3 3 14" xfId="14391"/>
    <cellStyle name="Comma 12 3 3 15" xfId="16844"/>
    <cellStyle name="Comma 12 3 3 16" xfId="19292"/>
    <cellStyle name="Comma 12 3 3 2" xfId="21813"/>
    <cellStyle name="Comma 12 3 3 2 10" xfId="19293"/>
    <cellStyle name="Comma 12 3 3 2 2" xfId="21814"/>
    <cellStyle name="Comma 12 3 3 2 2 2" xfId="2089"/>
    <cellStyle name="Comma 12 3 3 2 2 3" xfId="4548"/>
    <cellStyle name="Comma 12 3 3 2 2 4" xfId="7041"/>
    <cellStyle name="Comma 12 3 3 2 2 5" xfId="9489"/>
    <cellStyle name="Comma 12 3 3 2 2 6" xfId="11941"/>
    <cellStyle name="Comma 12 3 3 2 2 7" xfId="14393"/>
    <cellStyle name="Comma 12 3 3 2 2 8" xfId="16846"/>
    <cellStyle name="Comma 12 3 3 2 2 9" xfId="19294"/>
    <cellStyle name="Comma 12 3 3 2 3" xfId="2088"/>
    <cellStyle name="Comma 12 3 3 2 4" xfId="4547"/>
    <cellStyle name="Comma 12 3 3 2 5" xfId="7040"/>
    <cellStyle name="Comma 12 3 3 2 6" xfId="9488"/>
    <cellStyle name="Comma 12 3 3 2 7" xfId="11940"/>
    <cellStyle name="Comma 12 3 3 2 8" xfId="14392"/>
    <cellStyle name="Comma 12 3 3 2 9" xfId="16845"/>
    <cellStyle name="Comma 12 3 3 3" xfId="21815"/>
    <cellStyle name="Comma 12 3 3 3 2" xfId="2090"/>
    <cellStyle name="Comma 12 3 3 3 3" xfId="4549"/>
    <cellStyle name="Comma 12 3 3 3 4" xfId="7042"/>
    <cellStyle name="Comma 12 3 3 3 5" xfId="9490"/>
    <cellStyle name="Comma 12 3 3 3 6" xfId="11942"/>
    <cellStyle name="Comma 12 3 3 3 7" xfId="14394"/>
    <cellStyle name="Comma 12 3 3 3 8" xfId="16847"/>
    <cellStyle name="Comma 12 3 3 3 9" xfId="19295"/>
    <cellStyle name="Comma 12 3 3 4" xfId="21816"/>
    <cellStyle name="Comma 12 3 3 4 2" xfId="2091"/>
    <cellStyle name="Comma 12 3 3 4 3" xfId="4550"/>
    <cellStyle name="Comma 12 3 3 4 4" xfId="7043"/>
    <cellStyle name="Comma 12 3 3 4 5" xfId="9491"/>
    <cellStyle name="Comma 12 3 3 4 6" xfId="11943"/>
    <cellStyle name="Comma 12 3 3 4 7" xfId="14395"/>
    <cellStyle name="Comma 12 3 3 4 8" xfId="16848"/>
    <cellStyle name="Comma 12 3 3 4 9" xfId="19296"/>
    <cellStyle name="Comma 12 3 3 5" xfId="21817"/>
    <cellStyle name="Comma 12 3 3 5 2" xfId="2092"/>
    <cellStyle name="Comma 12 3 3 5 3" xfId="4551"/>
    <cellStyle name="Comma 12 3 3 5 4" xfId="7044"/>
    <cellStyle name="Comma 12 3 3 5 5" xfId="9492"/>
    <cellStyle name="Comma 12 3 3 5 6" xfId="11944"/>
    <cellStyle name="Comma 12 3 3 5 7" xfId="14396"/>
    <cellStyle name="Comma 12 3 3 5 8" xfId="16849"/>
    <cellStyle name="Comma 12 3 3 5 9" xfId="19297"/>
    <cellStyle name="Comma 12 3 3 6" xfId="21818"/>
    <cellStyle name="Comma 12 3 3 6 2" xfId="2093"/>
    <cellStyle name="Comma 12 3 3 6 3" xfId="4552"/>
    <cellStyle name="Comma 12 3 3 6 4" xfId="7045"/>
    <cellStyle name="Comma 12 3 3 6 5" xfId="9493"/>
    <cellStyle name="Comma 12 3 3 6 6" xfId="11945"/>
    <cellStyle name="Comma 12 3 3 6 7" xfId="14397"/>
    <cellStyle name="Comma 12 3 3 6 8" xfId="16850"/>
    <cellStyle name="Comma 12 3 3 6 9" xfId="19298"/>
    <cellStyle name="Comma 12 3 3 7" xfId="21819"/>
    <cellStyle name="Comma 12 3 3 7 2" xfId="2094"/>
    <cellStyle name="Comma 12 3 3 7 3" xfId="4553"/>
    <cellStyle name="Comma 12 3 3 7 4" xfId="7046"/>
    <cellStyle name="Comma 12 3 3 7 5" xfId="9494"/>
    <cellStyle name="Comma 12 3 3 7 6" xfId="11946"/>
    <cellStyle name="Comma 12 3 3 7 7" xfId="14398"/>
    <cellStyle name="Comma 12 3 3 7 8" xfId="16851"/>
    <cellStyle name="Comma 12 3 3 7 9" xfId="19299"/>
    <cellStyle name="Comma 12 3 3 8" xfId="21820"/>
    <cellStyle name="Comma 12 3 3 8 2" xfId="2095"/>
    <cellStyle name="Comma 12 3 3 8 3" xfId="4554"/>
    <cellStyle name="Comma 12 3 3 8 4" xfId="7047"/>
    <cellStyle name="Comma 12 3 3 8 5" xfId="9495"/>
    <cellStyle name="Comma 12 3 3 8 6" xfId="11947"/>
    <cellStyle name="Comma 12 3 3 8 7" xfId="14399"/>
    <cellStyle name="Comma 12 3 3 8 8" xfId="16852"/>
    <cellStyle name="Comma 12 3 3 8 9" xfId="19300"/>
    <cellStyle name="Comma 12 3 3 9" xfId="2087"/>
    <cellStyle name="Comma 12 3 4" xfId="21821"/>
    <cellStyle name="Comma 12 3 4 10" xfId="19301"/>
    <cellStyle name="Comma 12 3 4 2" xfId="21822"/>
    <cellStyle name="Comma 12 3 4 2 2" xfId="2097"/>
    <cellStyle name="Comma 12 3 4 2 3" xfId="4556"/>
    <cellStyle name="Comma 12 3 4 2 4" xfId="7049"/>
    <cellStyle name="Comma 12 3 4 2 5" xfId="9497"/>
    <cellStyle name="Comma 12 3 4 2 6" xfId="11949"/>
    <cellStyle name="Comma 12 3 4 2 7" xfId="14401"/>
    <cellStyle name="Comma 12 3 4 2 8" xfId="16854"/>
    <cellStyle name="Comma 12 3 4 2 9" xfId="19302"/>
    <cellStyle name="Comma 12 3 4 3" xfId="2096"/>
    <cellStyle name="Comma 12 3 4 4" xfId="4555"/>
    <cellStyle name="Comma 12 3 4 5" xfId="7048"/>
    <cellStyle name="Comma 12 3 4 6" xfId="9496"/>
    <cellStyle name="Comma 12 3 4 7" xfId="11948"/>
    <cellStyle name="Comma 12 3 4 8" xfId="14400"/>
    <cellStyle name="Comma 12 3 4 9" xfId="16853"/>
    <cellStyle name="Comma 12 3 5" xfId="21823"/>
    <cellStyle name="Comma 12 3 5 2" xfId="2098"/>
    <cellStyle name="Comma 12 3 5 3" xfId="4557"/>
    <cellStyle name="Comma 12 3 5 4" xfId="7050"/>
    <cellStyle name="Comma 12 3 5 5" xfId="9498"/>
    <cellStyle name="Comma 12 3 5 6" xfId="11950"/>
    <cellStyle name="Comma 12 3 5 7" xfId="14402"/>
    <cellStyle name="Comma 12 3 5 8" xfId="16855"/>
    <cellStyle name="Comma 12 3 5 9" xfId="19303"/>
    <cellStyle name="Comma 12 3 6" xfId="21824"/>
    <cellStyle name="Comma 12 3 6 2" xfId="2099"/>
    <cellStyle name="Comma 12 3 6 3" xfId="4558"/>
    <cellStyle name="Comma 12 3 6 4" xfId="7051"/>
    <cellStyle name="Comma 12 3 6 5" xfId="9499"/>
    <cellStyle name="Comma 12 3 6 6" xfId="11951"/>
    <cellStyle name="Comma 12 3 6 7" xfId="14403"/>
    <cellStyle name="Comma 12 3 6 8" xfId="16856"/>
    <cellStyle name="Comma 12 3 6 9" xfId="19304"/>
    <cellStyle name="Comma 12 3 7" xfId="21825"/>
    <cellStyle name="Comma 12 3 7 2" xfId="2100"/>
    <cellStyle name="Comma 12 3 7 3" xfId="4559"/>
    <cellStyle name="Comma 12 3 7 4" xfId="7052"/>
    <cellStyle name="Comma 12 3 7 5" xfId="9500"/>
    <cellStyle name="Comma 12 3 7 6" xfId="11952"/>
    <cellStyle name="Comma 12 3 7 7" xfId="14404"/>
    <cellStyle name="Comma 12 3 7 8" xfId="16857"/>
    <cellStyle name="Comma 12 3 7 9" xfId="19305"/>
    <cellStyle name="Comma 12 3 8" xfId="21826"/>
    <cellStyle name="Comma 12 3 8 2" xfId="2101"/>
    <cellStyle name="Comma 12 3 8 3" xfId="4560"/>
    <cellStyle name="Comma 12 3 8 4" xfId="7053"/>
    <cellStyle name="Comma 12 3 8 5" xfId="9501"/>
    <cellStyle name="Comma 12 3 8 6" xfId="11953"/>
    <cellStyle name="Comma 12 3 8 7" xfId="14405"/>
    <cellStyle name="Comma 12 3 8 8" xfId="16858"/>
    <cellStyle name="Comma 12 3 8 9" xfId="19306"/>
    <cellStyle name="Comma 12 3 9" xfId="21827"/>
    <cellStyle name="Comma 12 3 9 2" xfId="2102"/>
    <cellStyle name="Comma 12 3 9 3" xfId="4561"/>
    <cellStyle name="Comma 12 3 9 4" xfId="7054"/>
    <cellStyle name="Comma 12 3 9 5" xfId="9502"/>
    <cellStyle name="Comma 12 3 9 6" xfId="11954"/>
    <cellStyle name="Comma 12 3 9 7" xfId="14406"/>
    <cellStyle name="Comma 12 3 9 8" xfId="16859"/>
    <cellStyle name="Comma 12 3 9 9" xfId="19307"/>
    <cellStyle name="Comma 12 30" xfId="6943"/>
    <cellStyle name="Comma 12 31" xfId="9391"/>
    <cellStyle name="Comma 12 32" xfId="11843"/>
    <cellStyle name="Comma 12 33" xfId="14295"/>
    <cellStyle name="Comma 12 34" xfId="16748"/>
    <cellStyle name="Comma 12 35" xfId="19196"/>
    <cellStyle name="Comma 12 4" xfId="21828"/>
    <cellStyle name="Comma 12 4 10" xfId="2103"/>
    <cellStyle name="Comma 12 4 11" xfId="4562"/>
    <cellStyle name="Comma 12 4 12" xfId="7055"/>
    <cellStyle name="Comma 12 4 13" xfId="9503"/>
    <cellStyle name="Comma 12 4 14" xfId="11955"/>
    <cellStyle name="Comma 12 4 15" xfId="14407"/>
    <cellStyle name="Comma 12 4 16" xfId="16860"/>
    <cellStyle name="Comma 12 4 17" xfId="19308"/>
    <cellStyle name="Comma 12 4 2" xfId="21829"/>
    <cellStyle name="Comma 12 4 2 10" xfId="4563"/>
    <cellStyle name="Comma 12 4 2 11" xfId="7056"/>
    <cellStyle name="Comma 12 4 2 12" xfId="9504"/>
    <cellStyle name="Comma 12 4 2 13" xfId="11956"/>
    <cellStyle name="Comma 12 4 2 14" xfId="14408"/>
    <cellStyle name="Comma 12 4 2 15" xfId="16861"/>
    <cellStyle name="Comma 12 4 2 16" xfId="19309"/>
    <cellStyle name="Comma 12 4 2 2" xfId="21830"/>
    <cellStyle name="Comma 12 4 2 2 10" xfId="19310"/>
    <cellStyle name="Comma 12 4 2 2 2" xfId="21831"/>
    <cellStyle name="Comma 12 4 2 2 2 2" xfId="2106"/>
    <cellStyle name="Comma 12 4 2 2 2 3" xfId="4565"/>
    <cellStyle name="Comma 12 4 2 2 2 4" xfId="7058"/>
    <cellStyle name="Comma 12 4 2 2 2 5" xfId="9506"/>
    <cellStyle name="Comma 12 4 2 2 2 6" xfId="11958"/>
    <cellStyle name="Comma 12 4 2 2 2 7" xfId="14410"/>
    <cellStyle name="Comma 12 4 2 2 2 8" xfId="16863"/>
    <cellStyle name="Comma 12 4 2 2 2 9" xfId="19311"/>
    <cellStyle name="Comma 12 4 2 2 3" xfId="2105"/>
    <cellStyle name="Comma 12 4 2 2 4" xfId="4564"/>
    <cellStyle name="Comma 12 4 2 2 5" xfId="7057"/>
    <cellStyle name="Comma 12 4 2 2 6" xfId="9505"/>
    <cellStyle name="Comma 12 4 2 2 7" xfId="11957"/>
    <cellStyle name="Comma 12 4 2 2 8" xfId="14409"/>
    <cellStyle name="Comma 12 4 2 2 9" xfId="16862"/>
    <cellStyle name="Comma 12 4 2 3" xfId="21832"/>
    <cellStyle name="Comma 12 4 2 3 2" xfId="2107"/>
    <cellStyle name="Comma 12 4 2 3 3" xfId="4566"/>
    <cellStyle name="Comma 12 4 2 3 4" xfId="7059"/>
    <cellStyle name="Comma 12 4 2 3 5" xfId="9507"/>
    <cellStyle name="Comma 12 4 2 3 6" xfId="11959"/>
    <cellStyle name="Comma 12 4 2 3 7" xfId="14411"/>
    <cellStyle name="Comma 12 4 2 3 8" xfId="16864"/>
    <cellStyle name="Comma 12 4 2 3 9" xfId="19312"/>
    <cellStyle name="Comma 12 4 2 4" xfId="21833"/>
    <cellStyle name="Comma 12 4 2 4 2" xfId="2108"/>
    <cellStyle name="Comma 12 4 2 4 3" xfId="4567"/>
    <cellStyle name="Comma 12 4 2 4 4" xfId="7060"/>
    <cellStyle name="Comma 12 4 2 4 5" xfId="9508"/>
    <cellStyle name="Comma 12 4 2 4 6" xfId="11960"/>
    <cellStyle name="Comma 12 4 2 4 7" xfId="14412"/>
    <cellStyle name="Comma 12 4 2 4 8" xfId="16865"/>
    <cellStyle name="Comma 12 4 2 4 9" xfId="19313"/>
    <cellStyle name="Comma 12 4 2 5" xfId="21834"/>
    <cellStyle name="Comma 12 4 2 5 2" xfId="2109"/>
    <cellStyle name="Comma 12 4 2 5 3" xfId="4568"/>
    <cellStyle name="Comma 12 4 2 5 4" xfId="7061"/>
    <cellStyle name="Comma 12 4 2 5 5" xfId="9509"/>
    <cellStyle name="Comma 12 4 2 5 6" xfId="11961"/>
    <cellStyle name="Comma 12 4 2 5 7" xfId="14413"/>
    <cellStyle name="Comma 12 4 2 5 8" xfId="16866"/>
    <cellStyle name="Comma 12 4 2 5 9" xfId="19314"/>
    <cellStyle name="Comma 12 4 2 6" xfId="21835"/>
    <cellStyle name="Comma 12 4 2 6 2" xfId="2110"/>
    <cellStyle name="Comma 12 4 2 6 3" xfId="4569"/>
    <cellStyle name="Comma 12 4 2 6 4" xfId="7062"/>
    <cellStyle name="Comma 12 4 2 6 5" xfId="9510"/>
    <cellStyle name="Comma 12 4 2 6 6" xfId="11962"/>
    <cellStyle name="Comma 12 4 2 6 7" xfId="14414"/>
    <cellStyle name="Comma 12 4 2 6 8" xfId="16867"/>
    <cellStyle name="Comma 12 4 2 6 9" xfId="19315"/>
    <cellStyle name="Comma 12 4 2 7" xfId="21836"/>
    <cellStyle name="Comma 12 4 2 7 2" xfId="2111"/>
    <cellStyle name="Comma 12 4 2 7 3" xfId="4570"/>
    <cellStyle name="Comma 12 4 2 7 4" xfId="7063"/>
    <cellStyle name="Comma 12 4 2 7 5" xfId="9511"/>
    <cellStyle name="Comma 12 4 2 7 6" xfId="11963"/>
    <cellStyle name="Comma 12 4 2 7 7" xfId="14415"/>
    <cellStyle name="Comma 12 4 2 7 8" xfId="16868"/>
    <cellStyle name="Comma 12 4 2 7 9" xfId="19316"/>
    <cellStyle name="Comma 12 4 2 8" xfId="21837"/>
    <cellStyle name="Comma 12 4 2 8 2" xfId="2112"/>
    <cellStyle name="Comma 12 4 2 8 3" xfId="4571"/>
    <cellStyle name="Comma 12 4 2 8 4" xfId="7064"/>
    <cellStyle name="Comma 12 4 2 8 5" xfId="9512"/>
    <cellStyle name="Comma 12 4 2 8 6" xfId="11964"/>
    <cellStyle name="Comma 12 4 2 8 7" xfId="14416"/>
    <cellStyle name="Comma 12 4 2 8 8" xfId="16869"/>
    <cellStyle name="Comma 12 4 2 8 9" xfId="19317"/>
    <cellStyle name="Comma 12 4 2 9" xfId="2104"/>
    <cellStyle name="Comma 12 4 3" xfId="21838"/>
    <cellStyle name="Comma 12 4 3 10" xfId="19318"/>
    <cellStyle name="Comma 12 4 3 2" xfId="21839"/>
    <cellStyle name="Comma 12 4 3 2 2" xfId="2114"/>
    <cellStyle name="Comma 12 4 3 2 3" xfId="4573"/>
    <cellStyle name="Comma 12 4 3 2 4" xfId="7066"/>
    <cellStyle name="Comma 12 4 3 2 5" xfId="9514"/>
    <cellStyle name="Comma 12 4 3 2 6" xfId="11966"/>
    <cellStyle name="Comma 12 4 3 2 7" xfId="14418"/>
    <cellStyle name="Comma 12 4 3 2 8" xfId="16871"/>
    <cellStyle name="Comma 12 4 3 2 9" xfId="19319"/>
    <cellStyle name="Comma 12 4 3 3" xfId="2113"/>
    <cellStyle name="Comma 12 4 3 4" xfId="4572"/>
    <cellStyle name="Comma 12 4 3 5" xfId="7065"/>
    <cellStyle name="Comma 12 4 3 6" xfId="9513"/>
    <cellStyle name="Comma 12 4 3 7" xfId="11965"/>
    <cellStyle name="Comma 12 4 3 8" xfId="14417"/>
    <cellStyle name="Comma 12 4 3 9" xfId="16870"/>
    <cellStyle name="Comma 12 4 4" xfId="21840"/>
    <cellStyle name="Comma 12 4 4 2" xfId="2115"/>
    <cellStyle name="Comma 12 4 4 3" xfId="4574"/>
    <cellStyle name="Comma 12 4 4 4" xfId="7067"/>
    <cellStyle name="Comma 12 4 4 5" xfId="9515"/>
    <cellStyle name="Comma 12 4 4 6" xfId="11967"/>
    <cellStyle name="Comma 12 4 4 7" xfId="14419"/>
    <cellStyle name="Comma 12 4 4 8" xfId="16872"/>
    <cellStyle name="Comma 12 4 4 9" xfId="19320"/>
    <cellStyle name="Comma 12 4 5" xfId="21841"/>
    <cellStyle name="Comma 12 4 5 2" xfId="2116"/>
    <cellStyle name="Comma 12 4 5 3" xfId="4575"/>
    <cellStyle name="Comma 12 4 5 4" xfId="7068"/>
    <cellStyle name="Comma 12 4 5 5" xfId="9516"/>
    <cellStyle name="Comma 12 4 5 6" xfId="11968"/>
    <cellStyle name="Comma 12 4 5 7" xfId="14420"/>
    <cellStyle name="Comma 12 4 5 8" xfId="16873"/>
    <cellStyle name="Comma 12 4 5 9" xfId="19321"/>
    <cellStyle name="Comma 12 4 6" xfId="21842"/>
    <cellStyle name="Comma 12 4 6 2" xfId="2117"/>
    <cellStyle name="Comma 12 4 6 3" xfId="4576"/>
    <cellStyle name="Comma 12 4 6 4" xfId="7069"/>
    <cellStyle name="Comma 12 4 6 5" xfId="9517"/>
    <cellStyle name="Comma 12 4 6 6" xfId="11969"/>
    <cellStyle name="Comma 12 4 6 7" xfId="14421"/>
    <cellStyle name="Comma 12 4 6 8" xfId="16874"/>
    <cellStyle name="Comma 12 4 6 9" xfId="19322"/>
    <cellStyle name="Comma 12 4 7" xfId="21843"/>
    <cellStyle name="Comma 12 4 7 2" xfId="2118"/>
    <cellStyle name="Comma 12 4 7 3" xfId="4577"/>
    <cellStyle name="Comma 12 4 7 4" xfId="7070"/>
    <cellStyle name="Comma 12 4 7 5" xfId="9518"/>
    <cellStyle name="Comma 12 4 7 6" xfId="11970"/>
    <cellStyle name="Comma 12 4 7 7" xfId="14422"/>
    <cellStyle name="Comma 12 4 7 8" xfId="16875"/>
    <cellStyle name="Comma 12 4 7 9" xfId="19323"/>
    <cellStyle name="Comma 12 4 8" xfId="21844"/>
    <cellStyle name="Comma 12 4 8 2" xfId="2119"/>
    <cellStyle name="Comma 12 4 8 3" xfId="4578"/>
    <cellStyle name="Comma 12 4 8 4" xfId="7071"/>
    <cellStyle name="Comma 12 4 8 5" xfId="9519"/>
    <cellStyle name="Comma 12 4 8 6" xfId="11971"/>
    <cellStyle name="Comma 12 4 8 7" xfId="14423"/>
    <cellStyle name="Comma 12 4 8 8" xfId="16876"/>
    <cellStyle name="Comma 12 4 8 9" xfId="19324"/>
    <cellStyle name="Comma 12 4 9" xfId="21845"/>
    <cellStyle name="Comma 12 4 9 2" xfId="2120"/>
    <cellStyle name="Comma 12 4 9 3" xfId="4579"/>
    <cellStyle name="Comma 12 4 9 4" xfId="7072"/>
    <cellStyle name="Comma 12 4 9 5" xfId="9520"/>
    <cellStyle name="Comma 12 4 9 6" xfId="11972"/>
    <cellStyle name="Comma 12 4 9 7" xfId="14424"/>
    <cellStyle name="Comma 12 4 9 8" xfId="16877"/>
    <cellStyle name="Comma 12 4 9 9" xfId="19325"/>
    <cellStyle name="Comma 12 5" xfId="21846"/>
    <cellStyle name="Comma 12 5 10" xfId="4580"/>
    <cellStyle name="Comma 12 5 11" xfId="7073"/>
    <cellStyle name="Comma 12 5 12" xfId="9521"/>
    <cellStyle name="Comma 12 5 13" xfId="11973"/>
    <cellStyle name="Comma 12 5 14" xfId="14425"/>
    <cellStyle name="Comma 12 5 15" xfId="16878"/>
    <cellStyle name="Comma 12 5 16" xfId="19326"/>
    <cellStyle name="Comma 12 5 2" xfId="21847"/>
    <cellStyle name="Comma 12 5 2 10" xfId="19327"/>
    <cellStyle name="Comma 12 5 2 2" xfId="21848"/>
    <cellStyle name="Comma 12 5 2 2 2" xfId="2123"/>
    <cellStyle name="Comma 12 5 2 2 3" xfId="4582"/>
    <cellStyle name="Comma 12 5 2 2 4" xfId="7075"/>
    <cellStyle name="Comma 12 5 2 2 5" xfId="9523"/>
    <cellStyle name="Comma 12 5 2 2 6" xfId="11975"/>
    <cellStyle name="Comma 12 5 2 2 7" xfId="14427"/>
    <cellStyle name="Comma 12 5 2 2 8" xfId="16880"/>
    <cellStyle name="Comma 12 5 2 2 9" xfId="19328"/>
    <cellStyle name="Comma 12 5 2 3" xfId="2122"/>
    <cellStyle name="Comma 12 5 2 4" xfId="4581"/>
    <cellStyle name="Comma 12 5 2 5" xfId="7074"/>
    <cellStyle name="Comma 12 5 2 6" xfId="9522"/>
    <cellStyle name="Comma 12 5 2 7" xfId="11974"/>
    <cellStyle name="Comma 12 5 2 8" xfId="14426"/>
    <cellStyle name="Comma 12 5 2 9" xfId="16879"/>
    <cellStyle name="Comma 12 5 3" xfId="21849"/>
    <cellStyle name="Comma 12 5 3 2" xfId="2124"/>
    <cellStyle name="Comma 12 5 3 3" xfId="4583"/>
    <cellStyle name="Comma 12 5 3 4" xfId="7076"/>
    <cellStyle name="Comma 12 5 3 5" xfId="9524"/>
    <cellStyle name="Comma 12 5 3 6" xfId="11976"/>
    <cellStyle name="Comma 12 5 3 7" xfId="14428"/>
    <cellStyle name="Comma 12 5 3 8" xfId="16881"/>
    <cellStyle name="Comma 12 5 3 9" xfId="19329"/>
    <cellStyle name="Comma 12 5 4" xfId="21850"/>
    <cellStyle name="Comma 12 5 4 2" xfId="2125"/>
    <cellStyle name="Comma 12 5 4 3" xfId="4584"/>
    <cellStyle name="Comma 12 5 4 4" xfId="7077"/>
    <cellStyle name="Comma 12 5 4 5" xfId="9525"/>
    <cellStyle name="Comma 12 5 4 6" xfId="11977"/>
    <cellStyle name="Comma 12 5 4 7" xfId="14429"/>
    <cellStyle name="Comma 12 5 4 8" xfId="16882"/>
    <cellStyle name="Comma 12 5 4 9" xfId="19330"/>
    <cellStyle name="Comma 12 5 5" xfId="21851"/>
    <cellStyle name="Comma 12 5 5 2" xfId="2126"/>
    <cellStyle name="Comma 12 5 5 3" xfId="4585"/>
    <cellStyle name="Comma 12 5 5 4" xfId="7078"/>
    <cellStyle name="Comma 12 5 5 5" xfId="9526"/>
    <cellStyle name="Comma 12 5 5 6" xfId="11978"/>
    <cellStyle name="Comma 12 5 5 7" xfId="14430"/>
    <cellStyle name="Comma 12 5 5 8" xfId="16883"/>
    <cellStyle name="Comma 12 5 5 9" xfId="19331"/>
    <cellStyle name="Comma 12 5 6" xfId="21852"/>
    <cellStyle name="Comma 12 5 6 2" xfId="2127"/>
    <cellStyle name="Comma 12 5 6 3" xfId="4586"/>
    <cellStyle name="Comma 12 5 6 4" xfId="7079"/>
    <cellStyle name="Comma 12 5 6 5" xfId="9527"/>
    <cellStyle name="Comma 12 5 6 6" xfId="11979"/>
    <cellStyle name="Comma 12 5 6 7" xfId="14431"/>
    <cellStyle name="Comma 12 5 6 8" xfId="16884"/>
    <cellStyle name="Comma 12 5 6 9" xfId="19332"/>
    <cellStyle name="Comma 12 5 7" xfId="21853"/>
    <cellStyle name="Comma 12 5 7 2" xfId="2128"/>
    <cellStyle name="Comma 12 5 7 3" xfId="4587"/>
    <cellStyle name="Comma 12 5 7 4" xfId="7080"/>
    <cellStyle name="Comma 12 5 7 5" xfId="9528"/>
    <cellStyle name="Comma 12 5 7 6" xfId="11980"/>
    <cellStyle name="Comma 12 5 7 7" xfId="14432"/>
    <cellStyle name="Comma 12 5 7 8" xfId="16885"/>
    <cellStyle name="Comma 12 5 7 9" xfId="19333"/>
    <cellStyle name="Comma 12 5 8" xfId="21854"/>
    <cellStyle name="Comma 12 5 8 2" xfId="2129"/>
    <cellStyle name="Comma 12 5 8 3" xfId="4588"/>
    <cellStyle name="Comma 12 5 8 4" xfId="7081"/>
    <cellStyle name="Comma 12 5 8 5" xfId="9529"/>
    <cellStyle name="Comma 12 5 8 6" xfId="11981"/>
    <cellStyle name="Comma 12 5 8 7" xfId="14433"/>
    <cellStyle name="Comma 12 5 8 8" xfId="16886"/>
    <cellStyle name="Comma 12 5 8 9" xfId="19334"/>
    <cellStyle name="Comma 12 5 9" xfId="2121"/>
    <cellStyle name="Comma 12 6" xfId="118"/>
    <cellStyle name="Comma 12 6 10" xfId="19335"/>
    <cellStyle name="Comma 12 6 2" xfId="21855"/>
    <cellStyle name="Comma 12 6 2 2" xfId="2131"/>
    <cellStyle name="Comma 12 6 2 3" xfId="4590"/>
    <cellStyle name="Comma 12 6 2 4" xfId="7083"/>
    <cellStyle name="Comma 12 6 2 5" xfId="9531"/>
    <cellStyle name="Comma 12 6 2 6" xfId="11983"/>
    <cellStyle name="Comma 12 6 2 7" xfId="14435"/>
    <cellStyle name="Comma 12 6 2 8" xfId="16888"/>
    <cellStyle name="Comma 12 6 2 9" xfId="19336"/>
    <cellStyle name="Comma 12 6 3" xfId="2130"/>
    <cellStyle name="Comma 12 6 4" xfId="4589"/>
    <cellStyle name="Comma 12 6 5" xfId="7082"/>
    <cellStyle name="Comma 12 6 6" xfId="9530"/>
    <cellStyle name="Comma 12 6 7" xfId="11982"/>
    <cellStyle name="Comma 12 6 8" xfId="14434"/>
    <cellStyle name="Comma 12 6 9" xfId="16887"/>
    <cellStyle name="Comma 12 7" xfId="119"/>
    <cellStyle name="Comma 12 7 2" xfId="2132"/>
    <cellStyle name="Comma 12 7 3" xfId="4591"/>
    <cellStyle name="Comma 12 7 4" xfId="7084"/>
    <cellStyle name="Comma 12 7 5" xfId="9532"/>
    <cellStyle name="Comma 12 7 6" xfId="11984"/>
    <cellStyle name="Comma 12 7 7" xfId="14436"/>
    <cellStyle name="Comma 12 7 8" xfId="16889"/>
    <cellStyle name="Comma 12 7 9" xfId="19337"/>
    <cellStyle name="Comma 12 8" xfId="120"/>
    <cellStyle name="Comma 12 8 2" xfId="2133"/>
    <cellStyle name="Comma 12 8 3" xfId="4592"/>
    <cellStyle name="Comma 12 8 4" xfId="7085"/>
    <cellStyle name="Comma 12 8 5" xfId="9533"/>
    <cellStyle name="Comma 12 8 6" xfId="11985"/>
    <cellStyle name="Comma 12 8 7" xfId="14437"/>
    <cellStyle name="Comma 12 8 8" xfId="16890"/>
    <cellStyle name="Comma 12 8 9" xfId="19338"/>
    <cellStyle name="Comma 12 9" xfId="121"/>
    <cellStyle name="Comma 12 9 2" xfId="2134"/>
    <cellStyle name="Comma 12 9 3" xfId="4593"/>
    <cellStyle name="Comma 12 9 4" xfId="7086"/>
    <cellStyle name="Comma 12 9 5" xfId="9534"/>
    <cellStyle name="Comma 12 9 6" xfId="11986"/>
    <cellStyle name="Comma 12 9 7" xfId="14438"/>
    <cellStyle name="Comma 12 9 8" xfId="16891"/>
    <cellStyle name="Comma 12 9 9" xfId="19339"/>
    <cellStyle name="Comma 13" xfId="21856"/>
    <cellStyle name="Comma 13 10" xfId="122"/>
    <cellStyle name="Comma 13 10 2" xfId="2136"/>
    <cellStyle name="Comma 13 10 3" xfId="4595"/>
    <cellStyle name="Comma 13 10 4" xfId="7088"/>
    <cellStyle name="Comma 13 10 5" xfId="9536"/>
    <cellStyle name="Comma 13 10 6" xfId="11988"/>
    <cellStyle name="Comma 13 10 7" xfId="14440"/>
    <cellStyle name="Comma 13 10 8" xfId="16893"/>
    <cellStyle name="Comma 13 10 9" xfId="19341"/>
    <cellStyle name="Comma 13 11" xfId="123"/>
    <cellStyle name="Comma 13 11 2" xfId="2137"/>
    <cellStyle name="Comma 13 11 3" xfId="4596"/>
    <cellStyle name="Comma 13 11 4" xfId="7089"/>
    <cellStyle name="Comma 13 11 5" xfId="9537"/>
    <cellStyle name="Comma 13 11 6" xfId="11989"/>
    <cellStyle name="Comma 13 11 7" xfId="14441"/>
    <cellStyle name="Comma 13 11 8" xfId="16894"/>
    <cellStyle name="Comma 13 11 9" xfId="19342"/>
    <cellStyle name="Comma 13 12" xfId="124"/>
    <cellStyle name="Comma 13 12 2" xfId="2138"/>
    <cellStyle name="Comma 13 12 3" xfId="4597"/>
    <cellStyle name="Comma 13 12 4" xfId="7090"/>
    <cellStyle name="Comma 13 12 5" xfId="9538"/>
    <cellStyle name="Comma 13 12 6" xfId="11990"/>
    <cellStyle name="Comma 13 12 7" xfId="14442"/>
    <cellStyle name="Comma 13 12 8" xfId="16895"/>
    <cellStyle name="Comma 13 12 9" xfId="19343"/>
    <cellStyle name="Comma 13 13" xfId="125"/>
    <cellStyle name="Comma 13 14" xfId="126"/>
    <cellStyle name="Comma 13 15" xfId="127"/>
    <cellStyle name="Comma 13 16" xfId="128"/>
    <cellStyle name="Comma 13 17" xfId="129"/>
    <cellStyle name="Comma 13 18" xfId="130"/>
    <cellStyle name="Comma 13 19" xfId="131"/>
    <cellStyle name="Comma 13 2" xfId="21857"/>
    <cellStyle name="Comma 13 2 10" xfId="21858"/>
    <cellStyle name="Comma 13 2 10 2" xfId="2140"/>
    <cellStyle name="Comma 13 2 10 3" xfId="4599"/>
    <cellStyle name="Comma 13 2 10 4" xfId="7092"/>
    <cellStyle name="Comma 13 2 10 5" xfId="9540"/>
    <cellStyle name="Comma 13 2 10 6" xfId="11992"/>
    <cellStyle name="Comma 13 2 10 7" xfId="14444"/>
    <cellStyle name="Comma 13 2 10 8" xfId="16897"/>
    <cellStyle name="Comma 13 2 10 9" xfId="19345"/>
    <cellStyle name="Comma 13 2 11" xfId="21859"/>
    <cellStyle name="Comma 13 2 11 2" xfId="2141"/>
    <cellStyle name="Comma 13 2 11 3" xfId="4600"/>
    <cellStyle name="Comma 13 2 11 4" xfId="7093"/>
    <cellStyle name="Comma 13 2 11 5" xfId="9541"/>
    <cellStyle name="Comma 13 2 11 6" xfId="11993"/>
    <cellStyle name="Comma 13 2 11 7" xfId="14445"/>
    <cellStyle name="Comma 13 2 11 8" xfId="16898"/>
    <cellStyle name="Comma 13 2 11 9" xfId="19346"/>
    <cellStyle name="Comma 13 2 12" xfId="2139"/>
    <cellStyle name="Comma 13 2 13" xfId="4598"/>
    <cellStyle name="Comma 13 2 14" xfId="7091"/>
    <cellStyle name="Comma 13 2 15" xfId="9539"/>
    <cellStyle name="Comma 13 2 16" xfId="11991"/>
    <cellStyle name="Comma 13 2 17" xfId="14443"/>
    <cellStyle name="Comma 13 2 18" xfId="16896"/>
    <cellStyle name="Comma 13 2 19" xfId="19344"/>
    <cellStyle name="Comma 13 2 2" xfId="21860"/>
    <cellStyle name="Comma 13 2 2 10" xfId="21861"/>
    <cellStyle name="Comma 13 2 2 10 2" xfId="2143"/>
    <cellStyle name="Comma 13 2 2 10 3" xfId="4602"/>
    <cellStyle name="Comma 13 2 2 10 4" xfId="7095"/>
    <cellStyle name="Comma 13 2 2 10 5" xfId="9543"/>
    <cellStyle name="Comma 13 2 2 10 6" xfId="11995"/>
    <cellStyle name="Comma 13 2 2 10 7" xfId="14447"/>
    <cellStyle name="Comma 13 2 2 10 8" xfId="16900"/>
    <cellStyle name="Comma 13 2 2 10 9" xfId="19348"/>
    <cellStyle name="Comma 13 2 2 11" xfId="2142"/>
    <cellStyle name="Comma 13 2 2 12" xfId="4601"/>
    <cellStyle name="Comma 13 2 2 13" xfId="7094"/>
    <cellStyle name="Comma 13 2 2 14" xfId="9542"/>
    <cellStyle name="Comma 13 2 2 15" xfId="11994"/>
    <cellStyle name="Comma 13 2 2 16" xfId="14446"/>
    <cellStyle name="Comma 13 2 2 17" xfId="16899"/>
    <cellStyle name="Comma 13 2 2 18" xfId="19347"/>
    <cellStyle name="Comma 13 2 2 2" xfId="21862"/>
    <cellStyle name="Comma 13 2 2 2 10" xfId="2144"/>
    <cellStyle name="Comma 13 2 2 2 11" xfId="4603"/>
    <cellStyle name="Comma 13 2 2 2 12" xfId="7096"/>
    <cellStyle name="Comma 13 2 2 2 13" xfId="9544"/>
    <cellStyle name="Comma 13 2 2 2 14" xfId="11996"/>
    <cellStyle name="Comma 13 2 2 2 15" xfId="14448"/>
    <cellStyle name="Comma 13 2 2 2 16" xfId="16901"/>
    <cellStyle name="Comma 13 2 2 2 17" xfId="19349"/>
    <cellStyle name="Comma 13 2 2 2 2" xfId="21863"/>
    <cellStyle name="Comma 13 2 2 2 2 10" xfId="4604"/>
    <cellStyle name="Comma 13 2 2 2 2 11" xfId="7097"/>
    <cellStyle name="Comma 13 2 2 2 2 12" xfId="9545"/>
    <cellStyle name="Comma 13 2 2 2 2 13" xfId="11997"/>
    <cellStyle name="Comma 13 2 2 2 2 14" xfId="14449"/>
    <cellStyle name="Comma 13 2 2 2 2 15" xfId="16902"/>
    <cellStyle name="Comma 13 2 2 2 2 16" xfId="19350"/>
    <cellStyle name="Comma 13 2 2 2 2 2" xfId="21864"/>
    <cellStyle name="Comma 13 2 2 2 2 2 10" xfId="19351"/>
    <cellStyle name="Comma 13 2 2 2 2 2 2" xfId="21865"/>
    <cellStyle name="Comma 13 2 2 2 2 2 2 2" xfId="2147"/>
    <cellStyle name="Comma 13 2 2 2 2 2 2 3" xfId="4606"/>
    <cellStyle name="Comma 13 2 2 2 2 2 2 4" xfId="7099"/>
    <cellStyle name="Comma 13 2 2 2 2 2 2 5" xfId="9547"/>
    <cellStyle name="Comma 13 2 2 2 2 2 2 6" xfId="11999"/>
    <cellStyle name="Comma 13 2 2 2 2 2 2 7" xfId="14451"/>
    <cellStyle name="Comma 13 2 2 2 2 2 2 8" xfId="16904"/>
    <cellStyle name="Comma 13 2 2 2 2 2 2 9" xfId="19352"/>
    <cellStyle name="Comma 13 2 2 2 2 2 3" xfId="2146"/>
    <cellStyle name="Comma 13 2 2 2 2 2 4" xfId="4605"/>
    <cellStyle name="Comma 13 2 2 2 2 2 5" xfId="7098"/>
    <cellStyle name="Comma 13 2 2 2 2 2 6" xfId="9546"/>
    <cellStyle name="Comma 13 2 2 2 2 2 7" xfId="11998"/>
    <cellStyle name="Comma 13 2 2 2 2 2 8" xfId="14450"/>
    <cellStyle name="Comma 13 2 2 2 2 2 9" xfId="16903"/>
    <cellStyle name="Comma 13 2 2 2 2 3" xfId="21866"/>
    <cellStyle name="Comma 13 2 2 2 2 3 2" xfId="2148"/>
    <cellStyle name="Comma 13 2 2 2 2 3 3" xfId="4607"/>
    <cellStyle name="Comma 13 2 2 2 2 3 4" xfId="7100"/>
    <cellStyle name="Comma 13 2 2 2 2 3 5" xfId="9548"/>
    <cellStyle name="Comma 13 2 2 2 2 3 6" xfId="12000"/>
    <cellStyle name="Comma 13 2 2 2 2 3 7" xfId="14452"/>
    <cellStyle name="Comma 13 2 2 2 2 3 8" xfId="16905"/>
    <cellStyle name="Comma 13 2 2 2 2 3 9" xfId="19353"/>
    <cellStyle name="Comma 13 2 2 2 2 4" xfId="21867"/>
    <cellStyle name="Comma 13 2 2 2 2 4 2" xfId="2149"/>
    <cellStyle name="Comma 13 2 2 2 2 4 3" xfId="4608"/>
    <cellStyle name="Comma 13 2 2 2 2 4 4" xfId="7101"/>
    <cellStyle name="Comma 13 2 2 2 2 4 5" xfId="9549"/>
    <cellStyle name="Comma 13 2 2 2 2 4 6" xfId="12001"/>
    <cellStyle name="Comma 13 2 2 2 2 4 7" xfId="14453"/>
    <cellStyle name="Comma 13 2 2 2 2 4 8" xfId="16906"/>
    <cellStyle name="Comma 13 2 2 2 2 4 9" xfId="19354"/>
    <cellStyle name="Comma 13 2 2 2 2 5" xfId="21868"/>
    <cellStyle name="Comma 13 2 2 2 2 5 2" xfId="2150"/>
    <cellStyle name="Comma 13 2 2 2 2 5 3" xfId="4609"/>
    <cellStyle name="Comma 13 2 2 2 2 5 4" xfId="7102"/>
    <cellStyle name="Comma 13 2 2 2 2 5 5" xfId="9550"/>
    <cellStyle name="Comma 13 2 2 2 2 5 6" xfId="12002"/>
    <cellStyle name="Comma 13 2 2 2 2 5 7" xfId="14454"/>
    <cellStyle name="Comma 13 2 2 2 2 5 8" xfId="16907"/>
    <cellStyle name="Comma 13 2 2 2 2 5 9" xfId="19355"/>
    <cellStyle name="Comma 13 2 2 2 2 6" xfId="21869"/>
    <cellStyle name="Comma 13 2 2 2 2 6 2" xfId="2151"/>
    <cellStyle name="Comma 13 2 2 2 2 6 3" xfId="4610"/>
    <cellStyle name="Comma 13 2 2 2 2 6 4" xfId="7103"/>
    <cellStyle name="Comma 13 2 2 2 2 6 5" xfId="9551"/>
    <cellStyle name="Comma 13 2 2 2 2 6 6" xfId="12003"/>
    <cellStyle name="Comma 13 2 2 2 2 6 7" xfId="14455"/>
    <cellStyle name="Comma 13 2 2 2 2 6 8" xfId="16908"/>
    <cellStyle name="Comma 13 2 2 2 2 6 9" xfId="19356"/>
    <cellStyle name="Comma 13 2 2 2 2 7" xfId="21870"/>
    <cellStyle name="Comma 13 2 2 2 2 7 2" xfId="2152"/>
    <cellStyle name="Comma 13 2 2 2 2 7 3" xfId="4611"/>
    <cellStyle name="Comma 13 2 2 2 2 7 4" xfId="7104"/>
    <cellStyle name="Comma 13 2 2 2 2 7 5" xfId="9552"/>
    <cellStyle name="Comma 13 2 2 2 2 7 6" xfId="12004"/>
    <cellStyle name="Comma 13 2 2 2 2 7 7" xfId="14456"/>
    <cellStyle name="Comma 13 2 2 2 2 7 8" xfId="16909"/>
    <cellStyle name="Comma 13 2 2 2 2 7 9" xfId="19357"/>
    <cellStyle name="Comma 13 2 2 2 2 8" xfId="21871"/>
    <cellStyle name="Comma 13 2 2 2 2 8 2" xfId="2153"/>
    <cellStyle name="Comma 13 2 2 2 2 8 3" xfId="4612"/>
    <cellStyle name="Comma 13 2 2 2 2 8 4" xfId="7105"/>
    <cellStyle name="Comma 13 2 2 2 2 8 5" xfId="9553"/>
    <cellStyle name="Comma 13 2 2 2 2 8 6" xfId="12005"/>
    <cellStyle name="Comma 13 2 2 2 2 8 7" xfId="14457"/>
    <cellStyle name="Comma 13 2 2 2 2 8 8" xfId="16910"/>
    <cellStyle name="Comma 13 2 2 2 2 8 9" xfId="19358"/>
    <cellStyle name="Comma 13 2 2 2 2 9" xfId="2145"/>
    <cellStyle name="Comma 13 2 2 2 3" xfId="21872"/>
    <cellStyle name="Comma 13 2 2 2 3 10" xfId="19359"/>
    <cellStyle name="Comma 13 2 2 2 3 2" xfId="21873"/>
    <cellStyle name="Comma 13 2 2 2 3 2 2" xfId="2155"/>
    <cellStyle name="Comma 13 2 2 2 3 2 3" xfId="4614"/>
    <cellStyle name="Comma 13 2 2 2 3 2 4" xfId="7107"/>
    <cellStyle name="Comma 13 2 2 2 3 2 5" xfId="9555"/>
    <cellStyle name="Comma 13 2 2 2 3 2 6" xfId="12007"/>
    <cellStyle name="Comma 13 2 2 2 3 2 7" xfId="14459"/>
    <cellStyle name="Comma 13 2 2 2 3 2 8" xfId="16912"/>
    <cellStyle name="Comma 13 2 2 2 3 2 9" xfId="19360"/>
    <cellStyle name="Comma 13 2 2 2 3 3" xfId="2154"/>
    <cellStyle name="Comma 13 2 2 2 3 4" xfId="4613"/>
    <cellStyle name="Comma 13 2 2 2 3 5" xfId="7106"/>
    <cellStyle name="Comma 13 2 2 2 3 6" xfId="9554"/>
    <cellStyle name="Comma 13 2 2 2 3 7" xfId="12006"/>
    <cellStyle name="Comma 13 2 2 2 3 8" xfId="14458"/>
    <cellStyle name="Comma 13 2 2 2 3 9" xfId="16911"/>
    <cellStyle name="Comma 13 2 2 2 4" xfId="21874"/>
    <cellStyle name="Comma 13 2 2 2 4 2" xfId="2156"/>
    <cellStyle name="Comma 13 2 2 2 4 3" xfId="4615"/>
    <cellStyle name="Comma 13 2 2 2 4 4" xfId="7108"/>
    <cellStyle name="Comma 13 2 2 2 4 5" xfId="9556"/>
    <cellStyle name="Comma 13 2 2 2 4 6" xfId="12008"/>
    <cellStyle name="Comma 13 2 2 2 4 7" xfId="14460"/>
    <cellStyle name="Comma 13 2 2 2 4 8" xfId="16913"/>
    <cellStyle name="Comma 13 2 2 2 4 9" xfId="19361"/>
    <cellStyle name="Comma 13 2 2 2 5" xfId="21875"/>
    <cellStyle name="Comma 13 2 2 2 5 2" xfId="2157"/>
    <cellStyle name="Comma 13 2 2 2 5 3" xfId="4616"/>
    <cellStyle name="Comma 13 2 2 2 5 4" xfId="7109"/>
    <cellStyle name="Comma 13 2 2 2 5 5" xfId="9557"/>
    <cellStyle name="Comma 13 2 2 2 5 6" xfId="12009"/>
    <cellStyle name="Comma 13 2 2 2 5 7" xfId="14461"/>
    <cellStyle name="Comma 13 2 2 2 5 8" xfId="16914"/>
    <cellStyle name="Comma 13 2 2 2 5 9" xfId="19362"/>
    <cellStyle name="Comma 13 2 2 2 6" xfId="21876"/>
    <cellStyle name="Comma 13 2 2 2 6 2" xfId="2158"/>
    <cellStyle name="Comma 13 2 2 2 6 3" xfId="4617"/>
    <cellStyle name="Comma 13 2 2 2 6 4" xfId="7110"/>
    <cellStyle name="Comma 13 2 2 2 6 5" xfId="9558"/>
    <cellStyle name="Comma 13 2 2 2 6 6" xfId="12010"/>
    <cellStyle name="Comma 13 2 2 2 6 7" xfId="14462"/>
    <cellStyle name="Comma 13 2 2 2 6 8" xfId="16915"/>
    <cellStyle name="Comma 13 2 2 2 6 9" xfId="19363"/>
    <cellStyle name="Comma 13 2 2 2 7" xfId="21877"/>
    <cellStyle name="Comma 13 2 2 2 7 2" xfId="2159"/>
    <cellStyle name="Comma 13 2 2 2 7 3" xfId="4618"/>
    <cellStyle name="Comma 13 2 2 2 7 4" xfId="7111"/>
    <cellStyle name="Comma 13 2 2 2 7 5" xfId="9559"/>
    <cellStyle name="Comma 13 2 2 2 7 6" xfId="12011"/>
    <cellStyle name="Comma 13 2 2 2 7 7" xfId="14463"/>
    <cellStyle name="Comma 13 2 2 2 7 8" xfId="16916"/>
    <cellStyle name="Comma 13 2 2 2 7 9" xfId="19364"/>
    <cellStyle name="Comma 13 2 2 2 8" xfId="21878"/>
    <cellStyle name="Comma 13 2 2 2 8 2" xfId="2160"/>
    <cellStyle name="Comma 13 2 2 2 8 3" xfId="4619"/>
    <cellStyle name="Comma 13 2 2 2 8 4" xfId="7112"/>
    <cellStyle name="Comma 13 2 2 2 8 5" xfId="9560"/>
    <cellStyle name="Comma 13 2 2 2 8 6" xfId="12012"/>
    <cellStyle name="Comma 13 2 2 2 8 7" xfId="14464"/>
    <cellStyle name="Comma 13 2 2 2 8 8" xfId="16917"/>
    <cellStyle name="Comma 13 2 2 2 8 9" xfId="19365"/>
    <cellStyle name="Comma 13 2 2 2 9" xfId="21879"/>
    <cellStyle name="Comma 13 2 2 2 9 2" xfId="2161"/>
    <cellStyle name="Comma 13 2 2 2 9 3" xfId="4620"/>
    <cellStyle name="Comma 13 2 2 2 9 4" xfId="7113"/>
    <cellStyle name="Comma 13 2 2 2 9 5" xfId="9561"/>
    <cellStyle name="Comma 13 2 2 2 9 6" xfId="12013"/>
    <cellStyle name="Comma 13 2 2 2 9 7" xfId="14465"/>
    <cellStyle name="Comma 13 2 2 2 9 8" xfId="16918"/>
    <cellStyle name="Comma 13 2 2 2 9 9" xfId="19366"/>
    <cellStyle name="Comma 13 2 2 3" xfId="21880"/>
    <cellStyle name="Comma 13 2 2 3 10" xfId="4621"/>
    <cellStyle name="Comma 13 2 2 3 11" xfId="7114"/>
    <cellStyle name="Comma 13 2 2 3 12" xfId="9562"/>
    <cellStyle name="Comma 13 2 2 3 13" xfId="12014"/>
    <cellStyle name="Comma 13 2 2 3 14" xfId="14466"/>
    <cellStyle name="Comma 13 2 2 3 15" xfId="16919"/>
    <cellStyle name="Comma 13 2 2 3 16" xfId="19367"/>
    <cellStyle name="Comma 13 2 2 3 2" xfId="21881"/>
    <cellStyle name="Comma 13 2 2 3 2 10" xfId="19368"/>
    <cellStyle name="Comma 13 2 2 3 2 2" xfId="21882"/>
    <cellStyle name="Comma 13 2 2 3 2 2 2" xfId="2164"/>
    <cellStyle name="Comma 13 2 2 3 2 2 3" xfId="4623"/>
    <cellStyle name="Comma 13 2 2 3 2 2 4" xfId="7116"/>
    <cellStyle name="Comma 13 2 2 3 2 2 5" xfId="9564"/>
    <cellStyle name="Comma 13 2 2 3 2 2 6" xfId="12016"/>
    <cellStyle name="Comma 13 2 2 3 2 2 7" xfId="14468"/>
    <cellStyle name="Comma 13 2 2 3 2 2 8" xfId="16921"/>
    <cellStyle name="Comma 13 2 2 3 2 2 9" xfId="19369"/>
    <cellStyle name="Comma 13 2 2 3 2 3" xfId="2163"/>
    <cellStyle name="Comma 13 2 2 3 2 4" xfId="4622"/>
    <cellStyle name="Comma 13 2 2 3 2 5" xfId="7115"/>
    <cellStyle name="Comma 13 2 2 3 2 6" xfId="9563"/>
    <cellStyle name="Comma 13 2 2 3 2 7" xfId="12015"/>
    <cellStyle name="Comma 13 2 2 3 2 8" xfId="14467"/>
    <cellStyle name="Comma 13 2 2 3 2 9" xfId="16920"/>
    <cellStyle name="Comma 13 2 2 3 3" xfId="21883"/>
    <cellStyle name="Comma 13 2 2 3 3 2" xfId="2165"/>
    <cellStyle name="Comma 13 2 2 3 3 3" xfId="4624"/>
    <cellStyle name="Comma 13 2 2 3 3 4" xfId="7117"/>
    <cellStyle name="Comma 13 2 2 3 3 5" xfId="9565"/>
    <cellStyle name="Comma 13 2 2 3 3 6" xfId="12017"/>
    <cellStyle name="Comma 13 2 2 3 3 7" xfId="14469"/>
    <cellStyle name="Comma 13 2 2 3 3 8" xfId="16922"/>
    <cellStyle name="Comma 13 2 2 3 3 9" xfId="19370"/>
    <cellStyle name="Comma 13 2 2 3 4" xfId="21884"/>
    <cellStyle name="Comma 13 2 2 3 4 2" xfId="2166"/>
    <cellStyle name="Comma 13 2 2 3 4 3" xfId="4625"/>
    <cellStyle name="Comma 13 2 2 3 4 4" xfId="7118"/>
    <cellStyle name="Comma 13 2 2 3 4 5" xfId="9566"/>
    <cellStyle name="Comma 13 2 2 3 4 6" xfId="12018"/>
    <cellStyle name="Comma 13 2 2 3 4 7" xfId="14470"/>
    <cellStyle name="Comma 13 2 2 3 4 8" xfId="16923"/>
    <cellStyle name="Comma 13 2 2 3 4 9" xfId="19371"/>
    <cellStyle name="Comma 13 2 2 3 5" xfId="21885"/>
    <cellStyle name="Comma 13 2 2 3 5 2" xfId="2167"/>
    <cellStyle name="Comma 13 2 2 3 5 3" xfId="4626"/>
    <cellStyle name="Comma 13 2 2 3 5 4" xfId="7119"/>
    <cellStyle name="Comma 13 2 2 3 5 5" xfId="9567"/>
    <cellStyle name="Comma 13 2 2 3 5 6" xfId="12019"/>
    <cellStyle name="Comma 13 2 2 3 5 7" xfId="14471"/>
    <cellStyle name="Comma 13 2 2 3 5 8" xfId="16924"/>
    <cellStyle name="Comma 13 2 2 3 5 9" xfId="19372"/>
    <cellStyle name="Comma 13 2 2 3 6" xfId="21886"/>
    <cellStyle name="Comma 13 2 2 3 6 2" xfId="2168"/>
    <cellStyle name="Comma 13 2 2 3 6 3" xfId="4627"/>
    <cellStyle name="Comma 13 2 2 3 6 4" xfId="7120"/>
    <cellStyle name="Comma 13 2 2 3 6 5" xfId="9568"/>
    <cellStyle name="Comma 13 2 2 3 6 6" xfId="12020"/>
    <cellStyle name="Comma 13 2 2 3 6 7" xfId="14472"/>
    <cellStyle name="Comma 13 2 2 3 6 8" xfId="16925"/>
    <cellStyle name="Comma 13 2 2 3 6 9" xfId="19373"/>
    <cellStyle name="Comma 13 2 2 3 7" xfId="21887"/>
    <cellStyle name="Comma 13 2 2 3 7 2" xfId="2169"/>
    <cellStyle name="Comma 13 2 2 3 7 3" xfId="4628"/>
    <cellStyle name="Comma 13 2 2 3 7 4" xfId="7121"/>
    <cellStyle name="Comma 13 2 2 3 7 5" xfId="9569"/>
    <cellStyle name="Comma 13 2 2 3 7 6" xfId="12021"/>
    <cellStyle name="Comma 13 2 2 3 7 7" xfId="14473"/>
    <cellStyle name="Comma 13 2 2 3 7 8" xfId="16926"/>
    <cellStyle name="Comma 13 2 2 3 7 9" xfId="19374"/>
    <cellStyle name="Comma 13 2 2 3 8" xfId="21888"/>
    <cellStyle name="Comma 13 2 2 3 8 2" xfId="2170"/>
    <cellStyle name="Comma 13 2 2 3 8 3" xfId="4629"/>
    <cellStyle name="Comma 13 2 2 3 8 4" xfId="7122"/>
    <cellStyle name="Comma 13 2 2 3 8 5" xfId="9570"/>
    <cellStyle name="Comma 13 2 2 3 8 6" xfId="12022"/>
    <cellStyle name="Comma 13 2 2 3 8 7" xfId="14474"/>
    <cellStyle name="Comma 13 2 2 3 8 8" xfId="16927"/>
    <cellStyle name="Comma 13 2 2 3 8 9" xfId="19375"/>
    <cellStyle name="Comma 13 2 2 3 9" xfId="2162"/>
    <cellStyle name="Comma 13 2 2 4" xfId="21889"/>
    <cellStyle name="Comma 13 2 2 4 10" xfId="19376"/>
    <cellStyle name="Comma 13 2 2 4 2" xfId="21890"/>
    <cellStyle name="Comma 13 2 2 4 2 2" xfId="2172"/>
    <cellStyle name="Comma 13 2 2 4 2 3" xfId="4631"/>
    <cellStyle name="Comma 13 2 2 4 2 4" xfId="7124"/>
    <cellStyle name="Comma 13 2 2 4 2 5" xfId="9572"/>
    <cellStyle name="Comma 13 2 2 4 2 6" xfId="12024"/>
    <cellStyle name="Comma 13 2 2 4 2 7" xfId="14476"/>
    <cellStyle name="Comma 13 2 2 4 2 8" xfId="16929"/>
    <cellStyle name="Comma 13 2 2 4 2 9" xfId="19377"/>
    <cellStyle name="Comma 13 2 2 4 3" xfId="2171"/>
    <cellStyle name="Comma 13 2 2 4 4" xfId="4630"/>
    <cellStyle name="Comma 13 2 2 4 5" xfId="7123"/>
    <cellStyle name="Comma 13 2 2 4 6" xfId="9571"/>
    <cellStyle name="Comma 13 2 2 4 7" xfId="12023"/>
    <cellStyle name="Comma 13 2 2 4 8" xfId="14475"/>
    <cellStyle name="Comma 13 2 2 4 9" xfId="16928"/>
    <cellStyle name="Comma 13 2 2 5" xfId="21891"/>
    <cellStyle name="Comma 13 2 2 5 2" xfId="2173"/>
    <cellStyle name="Comma 13 2 2 5 3" xfId="4632"/>
    <cellStyle name="Comma 13 2 2 5 4" xfId="7125"/>
    <cellStyle name="Comma 13 2 2 5 5" xfId="9573"/>
    <cellStyle name="Comma 13 2 2 5 6" xfId="12025"/>
    <cellStyle name="Comma 13 2 2 5 7" xfId="14477"/>
    <cellStyle name="Comma 13 2 2 5 8" xfId="16930"/>
    <cellStyle name="Comma 13 2 2 5 9" xfId="19378"/>
    <cellStyle name="Comma 13 2 2 6" xfId="21892"/>
    <cellStyle name="Comma 13 2 2 6 2" xfId="2174"/>
    <cellStyle name="Comma 13 2 2 6 3" xfId="4633"/>
    <cellStyle name="Comma 13 2 2 6 4" xfId="7126"/>
    <cellStyle name="Comma 13 2 2 6 5" xfId="9574"/>
    <cellStyle name="Comma 13 2 2 6 6" xfId="12026"/>
    <cellStyle name="Comma 13 2 2 6 7" xfId="14478"/>
    <cellStyle name="Comma 13 2 2 6 8" xfId="16931"/>
    <cellStyle name="Comma 13 2 2 6 9" xfId="19379"/>
    <cellStyle name="Comma 13 2 2 7" xfId="21893"/>
    <cellStyle name="Comma 13 2 2 7 2" xfId="2175"/>
    <cellStyle name="Comma 13 2 2 7 3" xfId="4634"/>
    <cellStyle name="Comma 13 2 2 7 4" xfId="7127"/>
    <cellStyle name="Comma 13 2 2 7 5" xfId="9575"/>
    <cellStyle name="Comma 13 2 2 7 6" xfId="12027"/>
    <cellStyle name="Comma 13 2 2 7 7" xfId="14479"/>
    <cellStyle name="Comma 13 2 2 7 8" xfId="16932"/>
    <cellStyle name="Comma 13 2 2 7 9" xfId="19380"/>
    <cellStyle name="Comma 13 2 2 8" xfId="21894"/>
    <cellStyle name="Comma 13 2 2 8 2" xfId="2176"/>
    <cellStyle name="Comma 13 2 2 8 3" xfId="4635"/>
    <cellStyle name="Comma 13 2 2 8 4" xfId="7128"/>
    <cellStyle name="Comma 13 2 2 8 5" xfId="9576"/>
    <cellStyle name="Comma 13 2 2 8 6" xfId="12028"/>
    <cellStyle name="Comma 13 2 2 8 7" xfId="14480"/>
    <cellStyle name="Comma 13 2 2 8 8" xfId="16933"/>
    <cellStyle name="Comma 13 2 2 8 9" xfId="19381"/>
    <cellStyle name="Comma 13 2 2 9" xfId="21895"/>
    <cellStyle name="Comma 13 2 2 9 2" xfId="2177"/>
    <cellStyle name="Comma 13 2 2 9 3" xfId="4636"/>
    <cellStyle name="Comma 13 2 2 9 4" xfId="7129"/>
    <cellStyle name="Comma 13 2 2 9 5" xfId="9577"/>
    <cellStyle name="Comma 13 2 2 9 6" xfId="12029"/>
    <cellStyle name="Comma 13 2 2 9 7" xfId="14481"/>
    <cellStyle name="Comma 13 2 2 9 8" xfId="16934"/>
    <cellStyle name="Comma 13 2 2 9 9" xfId="19382"/>
    <cellStyle name="Comma 13 2 3" xfId="21896"/>
    <cellStyle name="Comma 13 2 3 10" xfId="2178"/>
    <cellStyle name="Comma 13 2 3 11" xfId="4637"/>
    <cellStyle name="Comma 13 2 3 12" xfId="7130"/>
    <cellStyle name="Comma 13 2 3 13" xfId="9578"/>
    <cellStyle name="Comma 13 2 3 14" xfId="12030"/>
    <cellStyle name="Comma 13 2 3 15" xfId="14482"/>
    <cellStyle name="Comma 13 2 3 16" xfId="16935"/>
    <cellStyle name="Comma 13 2 3 17" xfId="19383"/>
    <cellStyle name="Comma 13 2 3 2" xfId="21897"/>
    <cellStyle name="Comma 13 2 3 2 10" xfId="4638"/>
    <cellStyle name="Comma 13 2 3 2 11" xfId="7131"/>
    <cellStyle name="Comma 13 2 3 2 12" xfId="9579"/>
    <cellStyle name="Comma 13 2 3 2 13" xfId="12031"/>
    <cellStyle name="Comma 13 2 3 2 14" xfId="14483"/>
    <cellStyle name="Comma 13 2 3 2 15" xfId="16936"/>
    <cellStyle name="Comma 13 2 3 2 16" xfId="19384"/>
    <cellStyle name="Comma 13 2 3 2 2" xfId="21898"/>
    <cellStyle name="Comma 13 2 3 2 2 10" xfId="19385"/>
    <cellStyle name="Comma 13 2 3 2 2 2" xfId="21899"/>
    <cellStyle name="Comma 13 2 3 2 2 2 2" xfId="2181"/>
    <cellStyle name="Comma 13 2 3 2 2 2 3" xfId="4640"/>
    <cellStyle name="Comma 13 2 3 2 2 2 4" xfId="7133"/>
    <cellStyle name="Comma 13 2 3 2 2 2 5" xfId="9581"/>
    <cellStyle name="Comma 13 2 3 2 2 2 6" xfId="12033"/>
    <cellStyle name="Comma 13 2 3 2 2 2 7" xfId="14485"/>
    <cellStyle name="Comma 13 2 3 2 2 2 8" xfId="16938"/>
    <cellStyle name="Comma 13 2 3 2 2 2 9" xfId="19386"/>
    <cellStyle name="Comma 13 2 3 2 2 3" xfId="2180"/>
    <cellStyle name="Comma 13 2 3 2 2 4" xfId="4639"/>
    <cellStyle name="Comma 13 2 3 2 2 5" xfId="7132"/>
    <cellStyle name="Comma 13 2 3 2 2 6" xfId="9580"/>
    <cellStyle name="Comma 13 2 3 2 2 7" xfId="12032"/>
    <cellStyle name="Comma 13 2 3 2 2 8" xfId="14484"/>
    <cellStyle name="Comma 13 2 3 2 2 9" xfId="16937"/>
    <cellStyle name="Comma 13 2 3 2 3" xfId="21900"/>
    <cellStyle name="Comma 13 2 3 2 3 2" xfId="2182"/>
    <cellStyle name="Comma 13 2 3 2 3 3" xfId="4641"/>
    <cellStyle name="Comma 13 2 3 2 3 4" xfId="7134"/>
    <cellStyle name="Comma 13 2 3 2 3 5" xfId="9582"/>
    <cellStyle name="Comma 13 2 3 2 3 6" xfId="12034"/>
    <cellStyle name="Comma 13 2 3 2 3 7" xfId="14486"/>
    <cellStyle name="Comma 13 2 3 2 3 8" xfId="16939"/>
    <cellStyle name="Comma 13 2 3 2 3 9" xfId="19387"/>
    <cellStyle name="Comma 13 2 3 2 4" xfId="21901"/>
    <cellStyle name="Comma 13 2 3 2 4 2" xfId="2183"/>
    <cellStyle name="Comma 13 2 3 2 4 3" xfId="4642"/>
    <cellStyle name="Comma 13 2 3 2 4 4" xfId="7135"/>
    <cellStyle name="Comma 13 2 3 2 4 5" xfId="9583"/>
    <cellStyle name="Comma 13 2 3 2 4 6" xfId="12035"/>
    <cellStyle name="Comma 13 2 3 2 4 7" xfId="14487"/>
    <cellStyle name="Comma 13 2 3 2 4 8" xfId="16940"/>
    <cellStyle name="Comma 13 2 3 2 4 9" xfId="19388"/>
    <cellStyle name="Comma 13 2 3 2 5" xfId="21902"/>
    <cellStyle name="Comma 13 2 3 2 5 2" xfId="2184"/>
    <cellStyle name="Comma 13 2 3 2 5 3" xfId="4643"/>
    <cellStyle name="Comma 13 2 3 2 5 4" xfId="7136"/>
    <cellStyle name="Comma 13 2 3 2 5 5" xfId="9584"/>
    <cellStyle name="Comma 13 2 3 2 5 6" xfId="12036"/>
    <cellStyle name="Comma 13 2 3 2 5 7" xfId="14488"/>
    <cellStyle name="Comma 13 2 3 2 5 8" xfId="16941"/>
    <cellStyle name="Comma 13 2 3 2 5 9" xfId="19389"/>
    <cellStyle name="Comma 13 2 3 2 6" xfId="21903"/>
    <cellStyle name="Comma 13 2 3 2 6 2" xfId="2185"/>
    <cellStyle name="Comma 13 2 3 2 6 3" xfId="4644"/>
    <cellStyle name="Comma 13 2 3 2 6 4" xfId="7137"/>
    <cellStyle name="Comma 13 2 3 2 6 5" xfId="9585"/>
    <cellStyle name="Comma 13 2 3 2 6 6" xfId="12037"/>
    <cellStyle name="Comma 13 2 3 2 6 7" xfId="14489"/>
    <cellStyle name="Comma 13 2 3 2 6 8" xfId="16942"/>
    <cellStyle name="Comma 13 2 3 2 6 9" xfId="19390"/>
    <cellStyle name="Comma 13 2 3 2 7" xfId="21904"/>
    <cellStyle name="Comma 13 2 3 2 7 2" xfId="2186"/>
    <cellStyle name="Comma 13 2 3 2 7 3" xfId="4645"/>
    <cellStyle name="Comma 13 2 3 2 7 4" xfId="7138"/>
    <cellStyle name="Comma 13 2 3 2 7 5" xfId="9586"/>
    <cellStyle name="Comma 13 2 3 2 7 6" xfId="12038"/>
    <cellStyle name="Comma 13 2 3 2 7 7" xfId="14490"/>
    <cellStyle name="Comma 13 2 3 2 7 8" xfId="16943"/>
    <cellStyle name="Comma 13 2 3 2 7 9" xfId="19391"/>
    <cellStyle name="Comma 13 2 3 2 8" xfId="21905"/>
    <cellStyle name="Comma 13 2 3 2 8 2" xfId="2187"/>
    <cellStyle name="Comma 13 2 3 2 8 3" xfId="4646"/>
    <cellStyle name="Comma 13 2 3 2 8 4" xfId="7139"/>
    <cellStyle name="Comma 13 2 3 2 8 5" xfId="9587"/>
    <cellStyle name="Comma 13 2 3 2 8 6" xfId="12039"/>
    <cellStyle name="Comma 13 2 3 2 8 7" xfId="14491"/>
    <cellStyle name="Comma 13 2 3 2 8 8" xfId="16944"/>
    <cellStyle name="Comma 13 2 3 2 8 9" xfId="19392"/>
    <cellStyle name="Comma 13 2 3 2 9" xfId="2179"/>
    <cellStyle name="Comma 13 2 3 3" xfId="21906"/>
    <cellStyle name="Comma 13 2 3 3 10" xfId="19393"/>
    <cellStyle name="Comma 13 2 3 3 2" xfId="21907"/>
    <cellStyle name="Comma 13 2 3 3 2 2" xfId="2189"/>
    <cellStyle name="Comma 13 2 3 3 2 3" xfId="4648"/>
    <cellStyle name="Comma 13 2 3 3 2 4" xfId="7141"/>
    <cellStyle name="Comma 13 2 3 3 2 5" xfId="9589"/>
    <cellStyle name="Comma 13 2 3 3 2 6" xfId="12041"/>
    <cellStyle name="Comma 13 2 3 3 2 7" xfId="14493"/>
    <cellStyle name="Comma 13 2 3 3 2 8" xfId="16946"/>
    <cellStyle name="Comma 13 2 3 3 2 9" xfId="19394"/>
    <cellStyle name="Comma 13 2 3 3 3" xfId="2188"/>
    <cellStyle name="Comma 13 2 3 3 4" xfId="4647"/>
    <cellStyle name="Comma 13 2 3 3 5" xfId="7140"/>
    <cellStyle name="Comma 13 2 3 3 6" xfId="9588"/>
    <cellStyle name="Comma 13 2 3 3 7" xfId="12040"/>
    <cellStyle name="Comma 13 2 3 3 8" xfId="14492"/>
    <cellStyle name="Comma 13 2 3 3 9" xfId="16945"/>
    <cellStyle name="Comma 13 2 3 4" xfId="21908"/>
    <cellStyle name="Comma 13 2 3 4 2" xfId="2190"/>
    <cellStyle name="Comma 13 2 3 4 3" xfId="4649"/>
    <cellStyle name="Comma 13 2 3 4 4" xfId="7142"/>
    <cellStyle name="Comma 13 2 3 4 5" xfId="9590"/>
    <cellStyle name="Comma 13 2 3 4 6" xfId="12042"/>
    <cellStyle name="Comma 13 2 3 4 7" xfId="14494"/>
    <cellStyle name="Comma 13 2 3 4 8" xfId="16947"/>
    <cellStyle name="Comma 13 2 3 4 9" xfId="19395"/>
    <cellStyle name="Comma 13 2 3 5" xfId="21909"/>
    <cellStyle name="Comma 13 2 3 5 2" xfId="2191"/>
    <cellStyle name="Comma 13 2 3 5 3" xfId="4650"/>
    <cellStyle name="Comma 13 2 3 5 4" xfId="7143"/>
    <cellStyle name="Comma 13 2 3 5 5" xfId="9591"/>
    <cellStyle name="Comma 13 2 3 5 6" xfId="12043"/>
    <cellStyle name="Comma 13 2 3 5 7" xfId="14495"/>
    <cellStyle name="Comma 13 2 3 5 8" xfId="16948"/>
    <cellStyle name="Comma 13 2 3 5 9" xfId="19396"/>
    <cellStyle name="Comma 13 2 3 6" xfId="21910"/>
    <cellStyle name="Comma 13 2 3 6 2" xfId="2192"/>
    <cellStyle name="Comma 13 2 3 6 3" xfId="4651"/>
    <cellStyle name="Comma 13 2 3 6 4" xfId="7144"/>
    <cellStyle name="Comma 13 2 3 6 5" xfId="9592"/>
    <cellStyle name="Comma 13 2 3 6 6" xfId="12044"/>
    <cellStyle name="Comma 13 2 3 6 7" xfId="14496"/>
    <cellStyle name="Comma 13 2 3 6 8" xfId="16949"/>
    <cellStyle name="Comma 13 2 3 6 9" xfId="19397"/>
    <cellStyle name="Comma 13 2 3 7" xfId="21911"/>
    <cellStyle name="Comma 13 2 3 7 2" xfId="2193"/>
    <cellStyle name="Comma 13 2 3 7 3" xfId="4652"/>
    <cellStyle name="Comma 13 2 3 7 4" xfId="7145"/>
    <cellStyle name="Comma 13 2 3 7 5" xfId="9593"/>
    <cellStyle name="Comma 13 2 3 7 6" xfId="12045"/>
    <cellStyle name="Comma 13 2 3 7 7" xfId="14497"/>
    <cellStyle name="Comma 13 2 3 7 8" xfId="16950"/>
    <cellStyle name="Comma 13 2 3 7 9" xfId="19398"/>
    <cellStyle name="Comma 13 2 3 8" xfId="21912"/>
    <cellStyle name="Comma 13 2 3 8 2" xfId="2194"/>
    <cellStyle name="Comma 13 2 3 8 3" xfId="4653"/>
    <cellStyle name="Comma 13 2 3 8 4" xfId="7146"/>
    <cellStyle name="Comma 13 2 3 8 5" xfId="9594"/>
    <cellStyle name="Comma 13 2 3 8 6" xfId="12046"/>
    <cellStyle name="Comma 13 2 3 8 7" xfId="14498"/>
    <cellStyle name="Comma 13 2 3 8 8" xfId="16951"/>
    <cellStyle name="Comma 13 2 3 8 9" xfId="19399"/>
    <cellStyle name="Comma 13 2 3 9" xfId="21913"/>
    <cellStyle name="Comma 13 2 3 9 2" xfId="2195"/>
    <cellStyle name="Comma 13 2 3 9 3" xfId="4654"/>
    <cellStyle name="Comma 13 2 3 9 4" xfId="7147"/>
    <cellStyle name="Comma 13 2 3 9 5" xfId="9595"/>
    <cellStyle name="Comma 13 2 3 9 6" xfId="12047"/>
    <cellStyle name="Comma 13 2 3 9 7" xfId="14499"/>
    <cellStyle name="Comma 13 2 3 9 8" xfId="16952"/>
    <cellStyle name="Comma 13 2 3 9 9" xfId="19400"/>
    <cellStyle name="Comma 13 2 4" xfId="21914"/>
    <cellStyle name="Comma 13 2 4 10" xfId="4655"/>
    <cellStyle name="Comma 13 2 4 11" xfId="7148"/>
    <cellStyle name="Comma 13 2 4 12" xfId="9596"/>
    <cellStyle name="Comma 13 2 4 13" xfId="12048"/>
    <cellStyle name="Comma 13 2 4 14" xfId="14500"/>
    <cellStyle name="Comma 13 2 4 15" xfId="16953"/>
    <cellStyle name="Comma 13 2 4 16" xfId="19401"/>
    <cellStyle name="Comma 13 2 4 2" xfId="21915"/>
    <cellStyle name="Comma 13 2 4 2 10" xfId="19402"/>
    <cellStyle name="Comma 13 2 4 2 2" xfId="21916"/>
    <cellStyle name="Comma 13 2 4 2 2 2" xfId="2198"/>
    <cellStyle name="Comma 13 2 4 2 2 3" xfId="4657"/>
    <cellStyle name="Comma 13 2 4 2 2 4" xfId="7150"/>
    <cellStyle name="Comma 13 2 4 2 2 5" xfId="9598"/>
    <cellStyle name="Comma 13 2 4 2 2 6" xfId="12050"/>
    <cellStyle name="Comma 13 2 4 2 2 7" xfId="14502"/>
    <cellStyle name="Comma 13 2 4 2 2 8" xfId="16955"/>
    <cellStyle name="Comma 13 2 4 2 2 9" xfId="19403"/>
    <cellStyle name="Comma 13 2 4 2 3" xfId="2197"/>
    <cellStyle name="Comma 13 2 4 2 4" xfId="4656"/>
    <cellStyle name="Comma 13 2 4 2 5" xfId="7149"/>
    <cellStyle name="Comma 13 2 4 2 6" xfId="9597"/>
    <cellStyle name="Comma 13 2 4 2 7" xfId="12049"/>
    <cellStyle name="Comma 13 2 4 2 8" xfId="14501"/>
    <cellStyle name="Comma 13 2 4 2 9" xfId="16954"/>
    <cellStyle name="Comma 13 2 4 3" xfId="21917"/>
    <cellStyle name="Comma 13 2 4 3 2" xfId="2199"/>
    <cellStyle name="Comma 13 2 4 3 3" xfId="4658"/>
    <cellStyle name="Comma 13 2 4 3 4" xfId="7151"/>
    <cellStyle name="Comma 13 2 4 3 5" xfId="9599"/>
    <cellStyle name="Comma 13 2 4 3 6" xfId="12051"/>
    <cellStyle name="Comma 13 2 4 3 7" xfId="14503"/>
    <cellStyle name="Comma 13 2 4 3 8" xfId="16956"/>
    <cellStyle name="Comma 13 2 4 3 9" xfId="19404"/>
    <cellStyle name="Comma 13 2 4 4" xfId="21918"/>
    <cellStyle name="Comma 13 2 4 4 2" xfId="2200"/>
    <cellStyle name="Comma 13 2 4 4 3" xfId="4659"/>
    <cellStyle name="Comma 13 2 4 4 4" xfId="7152"/>
    <cellStyle name="Comma 13 2 4 4 5" xfId="9600"/>
    <cellStyle name="Comma 13 2 4 4 6" xfId="12052"/>
    <cellStyle name="Comma 13 2 4 4 7" xfId="14504"/>
    <cellStyle name="Comma 13 2 4 4 8" xfId="16957"/>
    <cellStyle name="Comma 13 2 4 4 9" xfId="19405"/>
    <cellStyle name="Comma 13 2 4 5" xfId="21919"/>
    <cellStyle name="Comma 13 2 4 5 2" xfId="2201"/>
    <cellStyle name="Comma 13 2 4 5 3" xfId="4660"/>
    <cellStyle name="Comma 13 2 4 5 4" xfId="7153"/>
    <cellStyle name="Comma 13 2 4 5 5" xfId="9601"/>
    <cellStyle name="Comma 13 2 4 5 6" xfId="12053"/>
    <cellStyle name="Comma 13 2 4 5 7" xfId="14505"/>
    <cellStyle name="Comma 13 2 4 5 8" xfId="16958"/>
    <cellStyle name="Comma 13 2 4 5 9" xfId="19406"/>
    <cellStyle name="Comma 13 2 4 6" xfId="21920"/>
    <cellStyle name="Comma 13 2 4 6 2" xfId="2202"/>
    <cellStyle name="Comma 13 2 4 6 3" xfId="4661"/>
    <cellStyle name="Comma 13 2 4 6 4" xfId="7154"/>
    <cellStyle name="Comma 13 2 4 6 5" xfId="9602"/>
    <cellStyle name="Comma 13 2 4 6 6" xfId="12054"/>
    <cellStyle name="Comma 13 2 4 6 7" xfId="14506"/>
    <cellStyle name="Comma 13 2 4 6 8" xfId="16959"/>
    <cellStyle name="Comma 13 2 4 6 9" xfId="19407"/>
    <cellStyle name="Comma 13 2 4 7" xfId="21921"/>
    <cellStyle name="Comma 13 2 4 7 2" xfId="2203"/>
    <cellStyle name="Comma 13 2 4 7 3" xfId="4662"/>
    <cellStyle name="Comma 13 2 4 7 4" xfId="7155"/>
    <cellStyle name="Comma 13 2 4 7 5" xfId="9603"/>
    <cellStyle name="Comma 13 2 4 7 6" xfId="12055"/>
    <cellStyle name="Comma 13 2 4 7 7" xfId="14507"/>
    <cellStyle name="Comma 13 2 4 7 8" xfId="16960"/>
    <cellStyle name="Comma 13 2 4 7 9" xfId="19408"/>
    <cellStyle name="Comma 13 2 4 8" xfId="21922"/>
    <cellStyle name="Comma 13 2 4 8 2" xfId="2204"/>
    <cellStyle name="Comma 13 2 4 8 3" xfId="4663"/>
    <cellStyle name="Comma 13 2 4 8 4" xfId="7156"/>
    <cellStyle name="Comma 13 2 4 8 5" xfId="9604"/>
    <cellStyle name="Comma 13 2 4 8 6" xfId="12056"/>
    <cellStyle name="Comma 13 2 4 8 7" xfId="14508"/>
    <cellStyle name="Comma 13 2 4 8 8" xfId="16961"/>
    <cellStyle name="Comma 13 2 4 8 9" xfId="19409"/>
    <cellStyle name="Comma 13 2 4 9" xfId="2196"/>
    <cellStyle name="Comma 13 2 5" xfId="21923"/>
    <cellStyle name="Comma 13 2 5 10" xfId="19410"/>
    <cellStyle name="Comma 13 2 5 2" xfId="21924"/>
    <cellStyle name="Comma 13 2 5 2 2" xfId="2206"/>
    <cellStyle name="Comma 13 2 5 2 3" xfId="4665"/>
    <cellStyle name="Comma 13 2 5 2 4" xfId="7158"/>
    <cellStyle name="Comma 13 2 5 2 5" xfId="9606"/>
    <cellStyle name="Comma 13 2 5 2 6" xfId="12058"/>
    <cellStyle name="Comma 13 2 5 2 7" xfId="14510"/>
    <cellStyle name="Comma 13 2 5 2 8" xfId="16963"/>
    <cellStyle name="Comma 13 2 5 2 9" xfId="19411"/>
    <cellStyle name="Comma 13 2 5 3" xfId="2205"/>
    <cellStyle name="Comma 13 2 5 4" xfId="4664"/>
    <cellStyle name="Comma 13 2 5 5" xfId="7157"/>
    <cellStyle name="Comma 13 2 5 6" xfId="9605"/>
    <cellStyle name="Comma 13 2 5 7" xfId="12057"/>
    <cellStyle name="Comma 13 2 5 8" xfId="14509"/>
    <cellStyle name="Comma 13 2 5 9" xfId="16962"/>
    <cellStyle name="Comma 13 2 6" xfId="21925"/>
    <cellStyle name="Comma 13 2 6 2" xfId="2207"/>
    <cellStyle name="Comma 13 2 6 3" xfId="4666"/>
    <cellStyle name="Comma 13 2 6 4" xfId="7159"/>
    <cellStyle name="Comma 13 2 6 5" xfId="9607"/>
    <cellStyle name="Comma 13 2 6 6" xfId="12059"/>
    <cellStyle name="Comma 13 2 6 7" xfId="14511"/>
    <cellStyle name="Comma 13 2 6 8" xfId="16964"/>
    <cellStyle name="Comma 13 2 6 9" xfId="19412"/>
    <cellStyle name="Comma 13 2 7" xfId="21926"/>
    <cellStyle name="Comma 13 2 7 2" xfId="2208"/>
    <cellStyle name="Comma 13 2 7 3" xfId="4667"/>
    <cellStyle name="Comma 13 2 7 4" xfId="7160"/>
    <cellStyle name="Comma 13 2 7 5" xfId="9608"/>
    <cellStyle name="Comma 13 2 7 6" xfId="12060"/>
    <cellStyle name="Comma 13 2 7 7" xfId="14512"/>
    <cellStyle name="Comma 13 2 7 8" xfId="16965"/>
    <cellStyle name="Comma 13 2 7 9" xfId="19413"/>
    <cellStyle name="Comma 13 2 8" xfId="21927"/>
    <cellStyle name="Comma 13 2 8 2" xfId="2209"/>
    <cellStyle name="Comma 13 2 8 3" xfId="4668"/>
    <cellStyle name="Comma 13 2 8 4" xfId="7161"/>
    <cellStyle name="Comma 13 2 8 5" xfId="9609"/>
    <cellStyle name="Comma 13 2 8 6" xfId="12061"/>
    <cellStyle name="Comma 13 2 8 7" xfId="14513"/>
    <cellStyle name="Comma 13 2 8 8" xfId="16966"/>
    <cellStyle name="Comma 13 2 8 9" xfId="19414"/>
    <cellStyle name="Comma 13 2 9" xfId="21928"/>
    <cellStyle name="Comma 13 2 9 2" xfId="2210"/>
    <cellStyle name="Comma 13 2 9 3" xfId="4669"/>
    <cellStyle name="Comma 13 2 9 4" xfId="7162"/>
    <cellStyle name="Comma 13 2 9 5" xfId="9610"/>
    <cellStyle name="Comma 13 2 9 6" xfId="12062"/>
    <cellStyle name="Comma 13 2 9 7" xfId="14514"/>
    <cellStyle name="Comma 13 2 9 8" xfId="16967"/>
    <cellStyle name="Comma 13 2 9 9" xfId="19415"/>
    <cellStyle name="Comma 13 20" xfId="132"/>
    <cellStyle name="Comma 13 21" xfId="133"/>
    <cellStyle name="Comma 13 22" xfId="134"/>
    <cellStyle name="Comma 13 23" xfId="135"/>
    <cellStyle name="Comma 13 24" xfId="136"/>
    <cellStyle name="Comma 13 25" xfId="137"/>
    <cellStyle name="Comma 13 26" xfId="138"/>
    <cellStyle name="Comma 13 27" xfId="139"/>
    <cellStyle name="Comma 13 28" xfId="2135"/>
    <cellStyle name="Comma 13 29" xfId="4594"/>
    <cellStyle name="Comma 13 3" xfId="21929"/>
    <cellStyle name="Comma 13 3 10" xfId="21930"/>
    <cellStyle name="Comma 13 3 10 2" xfId="2212"/>
    <cellStyle name="Comma 13 3 10 3" xfId="4671"/>
    <cellStyle name="Comma 13 3 10 4" xfId="7164"/>
    <cellStyle name="Comma 13 3 10 5" xfId="9612"/>
    <cellStyle name="Comma 13 3 10 6" xfId="12064"/>
    <cellStyle name="Comma 13 3 10 7" xfId="14516"/>
    <cellStyle name="Comma 13 3 10 8" xfId="16969"/>
    <cellStyle name="Comma 13 3 10 9" xfId="19417"/>
    <cellStyle name="Comma 13 3 11" xfId="2211"/>
    <cellStyle name="Comma 13 3 12" xfId="4670"/>
    <cellStyle name="Comma 13 3 13" xfId="7163"/>
    <cellStyle name="Comma 13 3 14" xfId="9611"/>
    <cellStyle name="Comma 13 3 15" xfId="12063"/>
    <cellStyle name="Comma 13 3 16" xfId="14515"/>
    <cellStyle name="Comma 13 3 17" xfId="16968"/>
    <cellStyle name="Comma 13 3 18" xfId="19416"/>
    <cellStyle name="Comma 13 3 2" xfId="21931"/>
    <cellStyle name="Comma 13 3 2 10" xfId="2213"/>
    <cellStyle name="Comma 13 3 2 11" xfId="4672"/>
    <cellStyle name="Comma 13 3 2 12" xfId="7165"/>
    <cellStyle name="Comma 13 3 2 13" xfId="9613"/>
    <cellStyle name="Comma 13 3 2 14" xfId="12065"/>
    <cellStyle name="Comma 13 3 2 15" xfId="14517"/>
    <cellStyle name="Comma 13 3 2 16" xfId="16970"/>
    <cellStyle name="Comma 13 3 2 17" xfId="19418"/>
    <cellStyle name="Comma 13 3 2 2" xfId="21932"/>
    <cellStyle name="Comma 13 3 2 2 10" xfId="4673"/>
    <cellStyle name="Comma 13 3 2 2 11" xfId="7166"/>
    <cellStyle name="Comma 13 3 2 2 12" xfId="9614"/>
    <cellStyle name="Comma 13 3 2 2 13" xfId="12066"/>
    <cellStyle name="Comma 13 3 2 2 14" xfId="14518"/>
    <cellStyle name="Comma 13 3 2 2 15" xfId="16971"/>
    <cellStyle name="Comma 13 3 2 2 16" xfId="19419"/>
    <cellStyle name="Comma 13 3 2 2 2" xfId="21933"/>
    <cellStyle name="Comma 13 3 2 2 2 10" xfId="19420"/>
    <cellStyle name="Comma 13 3 2 2 2 2" xfId="21934"/>
    <cellStyle name="Comma 13 3 2 2 2 2 2" xfId="2216"/>
    <cellStyle name="Comma 13 3 2 2 2 2 3" xfId="4675"/>
    <cellStyle name="Comma 13 3 2 2 2 2 4" xfId="7168"/>
    <cellStyle name="Comma 13 3 2 2 2 2 5" xfId="9616"/>
    <cellStyle name="Comma 13 3 2 2 2 2 6" xfId="12068"/>
    <cellStyle name="Comma 13 3 2 2 2 2 7" xfId="14520"/>
    <cellStyle name="Comma 13 3 2 2 2 2 8" xfId="16973"/>
    <cellStyle name="Comma 13 3 2 2 2 2 9" xfId="19421"/>
    <cellStyle name="Comma 13 3 2 2 2 3" xfId="2215"/>
    <cellStyle name="Comma 13 3 2 2 2 4" xfId="4674"/>
    <cellStyle name="Comma 13 3 2 2 2 5" xfId="7167"/>
    <cellStyle name="Comma 13 3 2 2 2 6" xfId="9615"/>
    <cellStyle name="Comma 13 3 2 2 2 7" xfId="12067"/>
    <cellStyle name="Comma 13 3 2 2 2 8" xfId="14519"/>
    <cellStyle name="Comma 13 3 2 2 2 9" xfId="16972"/>
    <cellStyle name="Comma 13 3 2 2 3" xfId="21935"/>
    <cellStyle name="Comma 13 3 2 2 3 2" xfId="2217"/>
    <cellStyle name="Comma 13 3 2 2 3 3" xfId="4676"/>
    <cellStyle name="Comma 13 3 2 2 3 4" xfId="7169"/>
    <cellStyle name="Comma 13 3 2 2 3 5" xfId="9617"/>
    <cellStyle name="Comma 13 3 2 2 3 6" xfId="12069"/>
    <cellStyle name="Comma 13 3 2 2 3 7" xfId="14521"/>
    <cellStyle name="Comma 13 3 2 2 3 8" xfId="16974"/>
    <cellStyle name="Comma 13 3 2 2 3 9" xfId="19422"/>
    <cellStyle name="Comma 13 3 2 2 4" xfId="21936"/>
    <cellStyle name="Comma 13 3 2 2 4 2" xfId="2218"/>
    <cellStyle name="Comma 13 3 2 2 4 3" xfId="4677"/>
    <cellStyle name="Comma 13 3 2 2 4 4" xfId="7170"/>
    <cellStyle name="Comma 13 3 2 2 4 5" xfId="9618"/>
    <cellStyle name="Comma 13 3 2 2 4 6" xfId="12070"/>
    <cellStyle name="Comma 13 3 2 2 4 7" xfId="14522"/>
    <cellStyle name="Comma 13 3 2 2 4 8" xfId="16975"/>
    <cellStyle name="Comma 13 3 2 2 4 9" xfId="19423"/>
    <cellStyle name="Comma 13 3 2 2 5" xfId="21937"/>
    <cellStyle name="Comma 13 3 2 2 5 2" xfId="2219"/>
    <cellStyle name="Comma 13 3 2 2 5 3" xfId="4678"/>
    <cellStyle name="Comma 13 3 2 2 5 4" xfId="7171"/>
    <cellStyle name="Comma 13 3 2 2 5 5" xfId="9619"/>
    <cellStyle name="Comma 13 3 2 2 5 6" xfId="12071"/>
    <cellStyle name="Comma 13 3 2 2 5 7" xfId="14523"/>
    <cellStyle name="Comma 13 3 2 2 5 8" xfId="16976"/>
    <cellStyle name="Comma 13 3 2 2 5 9" xfId="19424"/>
    <cellStyle name="Comma 13 3 2 2 6" xfId="21938"/>
    <cellStyle name="Comma 13 3 2 2 6 2" xfId="2220"/>
    <cellStyle name="Comma 13 3 2 2 6 3" xfId="4679"/>
    <cellStyle name="Comma 13 3 2 2 6 4" xfId="7172"/>
    <cellStyle name="Comma 13 3 2 2 6 5" xfId="9620"/>
    <cellStyle name="Comma 13 3 2 2 6 6" xfId="12072"/>
    <cellStyle name="Comma 13 3 2 2 6 7" xfId="14524"/>
    <cellStyle name="Comma 13 3 2 2 6 8" xfId="16977"/>
    <cellStyle name="Comma 13 3 2 2 6 9" xfId="19425"/>
    <cellStyle name="Comma 13 3 2 2 7" xfId="21939"/>
    <cellStyle name="Comma 13 3 2 2 7 2" xfId="2221"/>
    <cellStyle name="Comma 13 3 2 2 7 3" xfId="4680"/>
    <cellStyle name="Comma 13 3 2 2 7 4" xfId="7173"/>
    <cellStyle name="Comma 13 3 2 2 7 5" xfId="9621"/>
    <cellStyle name="Comma 13 3 2 2 7 6" xfId="12073"/>
    <cellStyle name="Comma 13 3 2 2 7 7" xfId="14525"/>
    <cellStyle name="Comma 13 3 2 2 7 8" xfId="16978"/>
    <cellStyle name="Comma 13 3 2 2 7 9" xfId="19426"/>
    <cellStyle name="Comma 13 3 2 2 8" xfId="21940"/>
    <cellStyle name="Comma 13 3 2 2 8 2" xfId="2222"/>
    <cellStyle name="Comma 13 3 2 2 8 3" xfId="4681"/>
    <cellStyle name="Comma 13 3 2 2 8 4" xfId="7174"/>
    <cellStyle name="Comma 13 3 2 2 8 5" xfId="9622"/>
    <cellStyle name="Comma 13 3 2 2 8 6" xfId="12074"/>
    <cellStyle name="Comma 13 3 2 2 8 7" xfId="14526"/>
    <cellStyle name="Comma 13 3 2 2 8 8" xfId="16979"/>
    <cellStyle name="Comma 13 3 2 2 8 9" xfId="19427"/>
    <cellStyle name="Comma 13 3 2 2 9" xfId="2214"/>
    <cellStyle name="Comma 13 3 2 3" xfId="21941"/>
    <cellStyle name="Comma 13 3 2 3 10" xfId="19428"/>
    <cellStyle name="Comma 13 3 2 3 2" xfId="21942"/>
    <cellStyle name="Comma 13 3 2 3 2 2" xfId="2224"/>
    <cellStyle name="Comma 13 3 2 3 2 3" xfId="4683"/>
    <cellStyle name="Comma 13 3 2 3 2 4" xfId="7176"/>
    <cellStyle name="Comma 13 3 2 3 2 5" xfId="9624"/>
    <cellStyle name="Comma 13 3 2 3 2 6" xfId="12076"/>
    <cellStyle name="Comma 13 3 2 3 2 7" xfId="14528"/>
    <cellStyle name="Comma 13 3 2 3 2 8" xfId="16981"/>
    <cellStyle name="Comma 13 3 2 3 2 9" xfId="19429"/>
    <cellStyle name="Comma 13 3 2 3 3" xfId="2223"/>
    <cellStyle name="Comma 13 3 2 3 4" xfId="4682"/>
    <cellStyle name="Comma 13 3 2 3 5" xfId="7175"/>
    <cellStyle name="Comma 13 3 2 3 6" xfId="9623"/>
    <cellStyle name="Comma 13 3 2 3 7" xfId="12075"/>
    <cellStyle name="Comma 13 3 2 3 8" xfId="14527"/>
    <cellStyle name="Comma 13 3 2 3 9" xfId="16980"/>
    <cellStyle name="Comma 13 3 2 4" xfId="21943"/>
    <cellStyle name="Comma 13 3 2 4 2" xfId="2225"/>
    <cellStyle name="Comma 13 3 2 4 3" xfId="4684"/>
    <cellStyle name="Comma 13 3 2 4 4" xfId="7177"/>
    <cellStyle name="Comma 13 3 2 4 5" xfId="9625"/>
    <cellStyle name="Comma 13 3 2 4 6" xfId="12077"/>
    <cellStyle name="Comma 13 3 2 4 7" xfId="14529"/>
    <cellStyle name="Comma 13 3 2 4 8" xfId="16982"/>
    <cellStyle name="Comma 13 3 2 4 9" xfId="19430"/>
    <cellStyle name="Comma 13 3 2 5" xfId="21944"/>
    <cellStyle name="Comma 13 3 2 5 2" xfId="2226"/>
    <cellStyle name="Comma 13 3 2 5 3" xfId="4685"/>
    <cellStyle name="Comma 13 3 2 5 4" xfId="7178"/>
    <cellStyle name="Comma 13 3 2 5 5" xfId="9626"/>
    <cellStyle name="Comma 13 3 2 5 6" xfId="12078"/>
    <cellStyle name="Comma 13 3 2 5 7" xfId="14530"/>
    <cellStyle name="Comma 13 3 2 5 8" xfId="16983"/>
    <cellStyle name="Comma 13 3 2 5 9" xfId="19431"/>
    <cellStyle name="Comma 13 3 2 6" xfId="21945"/>
    <cellStyle name="Comma 13 3 2 6 2" xfId="2227"/>
    <cellStyle name="Comma 13 3 2 6 3" xfId="4686"/>
    <cellStyle name="Comma 13 3 2 6 4" xfId="7179"/>
    <cellStyle name="Comma 13 3 2 6 5" xfId="9627"/>
    <cellStyle name="Comma 13 3 2 6 6" xfId="12079"/>
    <cellStyle name="Comma 13 3 2 6 7" xfId="14531"/>
    <cellStyle name="Comma 13 3 2 6 8" xfId="16984"/>
    <cellStyle name="Comma 13 3 2 6 9" xfId="19432"/>
    <cellStyle name="Comma 13 3 2 7" xfId="21946"/>
    <cellStyle name="Comma 13 3 2 7 2" xfId="2228"/>
    <cellStyle name="Comma 13 3 2 7 3" xfId="4687"/>
    <cellStyle name="Comma 13 3 2 7 4" xfId="7180"/>
    <cellStyle name="Comma 13 3 2 7 5" xfId="9628"/>
    <cellStyle name="Comma 13 3 2 7 6" xfId="12080"/>
    <cellStyle name="Comma 13 3 2 7 7" xfId="14532"/>
    <cellStyle name="Comma 13 3 2 7 8" xfId="16985"/>
    <cellStyle name="Comma 13 3 2 7 9" xfId="19433"/>
    <cellStyle name="Comma 13 3 2 8" xfId="21947"/>
    <cellStyle name="Comma 13 3 2 8 2" xfId="2229"/>
    <cellStyle name="Comma 13 3 2 8 3" xfId="4688"/>
    <cellStyle name="Comma 13 3 2 8 4" xfId="7181"/>
    <cellStyle name="Comma 13 3 2 8 5" xfId="9629"/>
    <cellStyle name="Comma 13 3 2 8 6" xfId="12081"/>
    <cellStyle name="Comma 13 3 2 8 7" xfId="14533"/>
    <cellStyle name="Comma 13 3 2 8 8" xfId="16986"/>
    <cellStyle name="Comma 13 3 2 8 9" xfId="19434"/>
    <cellStyle name="Comma 13 3 2 9" xfId="21948"/>
    <cellStyle name="Comma 13 3 2 9 2" xfId="2230"/>
    <cellStyle name="Comma 13 3 2 9 3" xfId="4689"/>
    <cellStyle name="Comma 13 3 2 9 4" xfId="7182"/>
    <cellStyle name="Comma 13 3 2 9 5" xfId="9630"/>
    <cellStyle name="Comma 13 3 2 9 6" xfId="12082"/>
    <cellStyle name="Comma 13 3 2 9 7" xfId="14534"/>
    <cellStyle name="Comma 13 3 2 9 8" xfId="16987"/>
    <cellStyle name="Comma 13 3 2 9 9" xfId="19435"/>
    <cellStyle name="Comma 13 3 3" xfId="21949"/>
    <cellStyle name="Comma 13 3 3 10" xfId="4690"/>
    <cellStyle name="Comma 13 3 3 11" xfId="7183"/>
    <cellStyle name="Comma 13 3 3 12" xfId="9631"/>
    <cellStyle name="Comma 13 3 3 13" xfId="12083"/>
    <cellStyle name="Comma 13 3 3 14" xfId="14535"/>
    <cellStyle name="Comma 13 3 3 15" xfId="16988"/>
    <cellStyle name="Comma 13 3 3 16" xfId="19436"/>
    <cellStyle name="Comma 13 3 3 2" xfId="21950"/>
    <cellStyle name="Comma 13 3 3 2 10" xfId="19437"/>
    <cellStyle name="Comma 13 3 3 2 2" xfId="21951"/>
    <cellStyle name="Comma 13 3 3 2 2 2" xfId="2233"/>
    <cellStyle name="Comma 13 3 3 2 2 3" xfId="4692"/>
    <cellStyle name="Comma 13 3 3 2 2 4" xfId="7185"/>
    <cellStyle name="Comma 13 3 3 2 2 5" xfId="9633"/>
    <cellStyle name="Comma 13 3 3 2 2 6" xfId="12085"/>
    <cellStyle name="Comma 13 3 3 2 2 7" xfId="14537"/>
    <cellStyle name="Comma 13 3 3 2 2 8" xfId="16990"/>
    <cellStyle name="Comma 13 3 3 2 2 9" xfId="19438"/>
    <cellStyle name="Comma 13 3 3 2 3" xfId="2232"/>
    <cellStyle name="Comma 13 3 3 2 4" xfId="4691"/>
    <cellStyle name="Comma 13 3 3 2 5" xfId="7184"/>
    <cellStyle name="Comma 13 3 3 2 6" xfId="9632"/>
    <cellStyle name="Comma 13 3 3 2 7" xfId="12084"/>
    <cellStyle name="Comma 13 3 3 2 8" xfId="14536"/>
    <cellStyle name="Comma 13 3 3 2 9" xfId="16989"/>
    <cellStyle name="Comma 13 3 3 3" xfId="21952"/>
    <cellStyle name="Comma 13 3 3 3 2" xfId="2234"/>
    <cellStyle name="Comma 13 3 3 3 3" xfId="4693"/>
    <cellStyle name="Comma 13 3 3 3 4" xfId="7186"/>
    <cellStyle name="Comma 13 3 3 3 5" xfId="9634"/>
    <cellStyle name="Comma 13 3 3 3 6" xfId="12086"/>
    <cellStyle name="Comma 13 3 3 3 7" xfId="14538"/>
    <cellStyle name="Comma 13 3 3 3 8" xfId="16991"/>
    <cellStyle name="Comma 13 3 3 3 9" xfId="19439"/>
    <cellStyle name="Comma 13 3 3 4" xfId="21953"/>
    <cellStyle name="Comma 13 3 3 4 2" xfId="2235"/>
    <cellStyle name="Comma 13 3 3 4 3" xfId="4694"/>
    <cellStyle name="Comma 13 3 3 4 4" xfId="7187"/>
    <cellStyle name="Comma 13 3 3 4 5" xfId="9635"/>
    <cellStyle name="Comma 13 3 3 4 6" xfId="12087"/>
    <cellStyle name="Comma 13 3 3 4 7" xfId="14539"/>
    <cellStyle name="Comma 13 3 3 4 8" xfId="16992"/>
    <cellStyle name="Comma 13 3 3 4 9" xfId="19440"/>
    <cellStyle name="Comma 13 3 3 5" xfId="21954"/>
    <cellStyle name="Comma 13 3 3 5 2" xfId="2236"/>
    <cellStyle name="Comma 13 3 3 5 3" xfId="4695"/>
    <cellStyle name="Comma 13 3 3 5 4" xfId="7188"/>
    <cellStyle name="Comma 13 3 3 5 5" xfId="9636"/>
    <cellStyle name="Comma 13 3 3 5 6" xfId="12088"/>
    <cellStyle name="Comma 13 3 3 5 7" xfId="14540"/>
    <cellStyle name="Comma 13 3 3 5 8" xfId="16993"/>
    <cellStyle name="Comma 13 3 3 5 9" xfId="19441"/>
    <cellStyle name="Comma 13 3 3 6" xfId="21955"/>
    <cellStyle name="Comma 13 3 3 6 2" xfId="2237"/>
    <cellStyle name="Comma 13 3 3 6 3" xfId="4696"/>
    <cellStyle name="Comma 13 3 3 6 4" xfId="7189"/>
    <cellStyle name="Comma 13 3 3 6 5" xfId="9637"/>
    <cellStyle name="Comma 13 3 3 6 6" xfId="12089"/>
    <cellStyle name="Comma 13 3 3 6 7" xfId="14541"/>
    <cellStyle name="Comma 13 3 3 6 8" xfId="16994"/>
    <cellStyle name="Comma 13 3 3 6 9" xfId="19442"/>
    <cellStyle name="Comma 13 3 3 7" xfId="21956"/>
    <cellStyle name="Comma 13 3 3 7 2" xfId="2238"/>
    <cellStyle name="Comma 13 3 3 7 3" xfId="4697"/>
    <cellStyle name="Comma 13 3 3 7 4" xfId="7190"/>
    <cellStyle name="Comma 13 3 3 7 5" xfId="9638"/>
    <cellStyle name="Comma 13 3 3 7 6" xfId="12090"/>
    <cellStyle name="Comma 13 3 3 7 7" xfId="14542"/>
    <cellStyle name="Comma 13 3 3 7 8" xfId="16995"/>
    <cellStyle name="Comma 13 3 3 7 9" xfId="19443"/>
    <cellStyle name="Comma 13 3 3 8" xfId="21957"/>
    <cellStyle name="Comma 13 3 3 8 2" xfId="2239"/>
    <cellStyle name="Comma 13 3 3 8 3" xfId="4698"/>
    <cellStyle name="Comma 13 3 3 8 4" xfId="7191"/>
    <cellStyle name="Comma 13 3 3 8 5" xfId="9639"/>
    <cellStyle name="Comma 13 3 3 8 6" xfId="12091"/>
    <cellStyle name="Comma 13 3 3 8 7" xfId="14543"/>
    <cellStyle name="Comma 13 3 3 8 8" xfId="16996"/>
    <cellStyle name="Comma 13 3 3 8 9" xfId="19444"/>
    <cellStyle name="Comma 13 3 3 9" xfId="2231"/>
    <cellStyle name="Comma 13 3 4" xfId="21958"/>
    <cellStyle name="Comma 13 3 4 10" xfId="19445"/>
    <cellStyle name="Comma 13 3 4 2" xfId="21959"/>
    <cellStyle name="Comma 13 3 4 2 2" xfId="2241"/>
    <cellStyle name="Comma 13 3 4 2 3" xfId="4700"/>
    <cellStyle name="Comma 13 3 4 2 4" xfId="7193"/>
    <cellStyle name="Comma 13 3 4 2 5" xfId="9641"/>
    <cellStyle name="Comma 13 3 4 2 6" xfId="12093"/>
    <cellStyle name="Comma 13 3 4 2 7" xfId="14545"/>
    <cellStyle name="Comma 13 3 4 2 8" xfId="16998"/>
    <cellStyle name="Comma 13 3 4 2 9" xfId="19446"/>
    <cellStyle name="Comma 13 3 4 3" xfId="2240"/>
    <cellStyle name="Comma 13 3 4 4" xfId="4699"/>
    <cellStyle name="Comma 13 3 4 5" xfId="7192"/>
    <cellStyle name="Comma 13 3 4 6" xfId="9640"/>
    <cellStyle name="Comma 13 3 4 7" xfId="12092"/>
    <cellStyle name="Comma 13 3 4 8" xfId="14544"/>
    <cellStyle name="Comma 13 3 4 9" xfId="16997"/>
    <cellStyle name="Comma 13 3 5" xfId="21960"/>
    <cellStyle name="Comma 13 3 5 2" xfId="2242"/>
    <cellStyle name="Comma 13 3 5 3" xfId="4701"/>
    <cellStyle name="Comma 13 3 5 4" xfId="7194"/>
    <cellStyle name="Comma 13 3 5 5" xfId="9642"/>
    <cellStyle name="Comma 13 3 5 6" xfId="12094"/>
    <cellStyle name="Comma 13 3 5 7" xfId="14546"/>
    <cellStyle name="Comma 13 3 5 8" xfId="16999"/>
    <cellStyle name="Comma 13 3 5 9" xfId="19447"/>
    <cellStyle name="Comma 13 3 6" xfId="21961"/>
    <cellStyle name="Comma 13 3 6 2" xfId="2243"/>
    <cellStyle name="Comma 13 3 6 3" xfId="4702"/>
    <cellStyle name="Comma 13 3 6 4" xfId="7195"/>
    <cellStyle name="Comma 13 3 6 5" xfId="9643"/>
    <cellStyle name="Comma 13 3 6 6" xfId="12095"/>
    <cellStyle name="Comma 13 3 6 7" xfId="14547"/>
    <cellStyle name="Comma 13 3 6 8" xfId="17000"/>
    <cellStyle name="Comma 13 3 6 9" xfId="19448"/>
    <cellStyle name="Comma 13 3 7" xfId="21962"/>
    <cellStyle name="Comma 13 3 7 2" xfId="2244"/>
    <cellStyle name="Comma 13 3 7 3" xfId="4703"/>
    <cellStyle name="Comma 13 3 7 4" xfId="7196"/>
    <cellStyle name="Comma 13 3 7 5" xfId="9644"/>
    <cellStyle name="Comma 13 3 7 6" xfId="12096"/>
    <cellStyle name="Comma 13 3 7 7" xfId="14548"/>
    <cellStyle name="Comma 13 3 7 8" xfId="17001"/>
    <cellStyle name="Comma 13 3 7 9" xfId="19449"/>
    <cellStyle name="Comma 13 3 8" xfId="21963"/>
    <cellStyle name="Comma 13 3 8 2" xfId="2245"/>
    <cellStyle name="Comma 13 3 8 3" xfId="4704"/>
    <cellStyle name="Comma 13 3 8 4" xfId="7197"/>
    <cellStyle name="Comma 13 3 8 5" xfId="9645"/>
    <cellStyle name="Comma 13 3 8 6" xfId="12097"/>
    <cellStyle name="Comma 13 3 8 7" xfId="14549"/>
    <cellStyle name="Comma 13 3 8 8" xfId="17002"/>
    <cellStyle name="Comma 13 3 8 9" xfId="19450"/>
    <cellStyle name="Comma 13 3 9" xfId="21964"/>
    <cellStyle name="Comma 13 3 9 2" xfId="2246"/>
    <cellStyle name="Comma 13 3 9 3" xfId="4705"/>
    <cellStyle name="Comma 13 3 9 4" xfId="7198"/>
    <cellStyle name="Comma 13 3 9 5" xfId="9646"/>
    <cellStyle name="Comma 13 3 9 6" xfId="12098"/>
    <cellStyle name="Comma 13 3 9 7" xfId="14550"/>
    <cellStyle name="Comma 13 3 9 8" xfId="17003"/>
    <cellStyle name="Comma 13 3 9 9" xfId="19451"/>
    <cellStyle name="Comma 13 30" xfId="7087"/>
    <cellStyle name="Comma 13 31" xfId="9535"/>
    <cellStyle name="Comma 13 32" xfId="11987"/>
    <cellStyle name="Comma 13 33" xfId="14439"/>
    <cellStyle name="Comma 13 34" xfId="16892"/>
    <cellStyle name="Comma 13 35" xfId="19340"/>
    <cellStyle name="Comma 13 4" xfId="21965"/>
    <cellStyle name="Comma 13 4 10" xfId="2247"/>
    <cellStyle name="Comma 13 4 11" xfId="4706"/>
    <cellStyle name="Comma 13 4 12" xfId="7199"/>
    <cellStyle name="Comma 13 4 13" xfId="9647"/>
    <cellStyle name="Comma 13 4 14" xfId="12099"/>
    <cellStyle name="Comma 13 4 15" xfId="14551"/>
    <cellStyle name="Comma 13 4 16" xfId="17004"/>
    <cellStyle name="Comma 13 4 17" xfId="19452"/>
    <cellStyle name="Comma 13 4 2" xfId="21966"/>
    <cellStyle name="Comma 13 4 2 10" xfId="4707"/>
    <cellStyle name="Comma 13 4 2 11" xfId="7200"/>
    <cellStyle name="Comma 13 4 2 12" xfId="9648"/>
    <cellStyle name="Comma 13 4 2 13" xfId="12100"/>
    <cellStyle name="Comma 13 4 2 14" xfId="14552"/>
    <cellStyle name="Comma 13 4 2 15" xfId="17005"/>
    <cellStyle name="Comma 13 4 2 16" xfId="19453"/>
    <cellStyle name="Comma 13 4 2 2" xfId="21967"/>
    <cellStyle name="Comma 13 4 2 2 10" xfId="19454"/>
    <cellStyle name="Comma 13 4 2 2 2" xfId="21968"/>
    <cellStyle name="Comma 13 4 2 2 2 2" xfId="2250"/>
    <cellStyle name="Comma 13 4 2 2 2 3" xfId="4709"/>
    <cellStyle name="Comma 13 4 2 2 2 4" xfId="7202"/>
    <cellStyle name="Comma 13 4 2 2 2 5" xfId="9650"/>
    <cellStyle name="Comma 13 4 2 2 2 6" xfId="12102"/>
    <cellStyle name="Comma 13 4 2 2 2 7" xfId="14554"/>
    <cellStyle name="Comma 13 4 2 2 2 8" xfId="17007"/>
    <cellStyle name="Comma 13 4 2 2 2 9" xfId="19455"/>
    <cellStyle name="Comma 13 4 2 2 3" xfId="2249"/>
    <cellStyle name="Comma 13 4 2 2 4" xfId="4708"/>
    <cellStyle name="Comma 13 4 2 2 5" xfId="7201"/>
    <cellStyle name="Comma 13 4 2 2 6" xfId="9649"/>
    <cellStyle name="Comma 13 4 2 2 7" xfId="12101"/>
    <cellStyle name="Comma 13 4 2 2 8" xfId="14553"/>
    <cellStyle name="Comma 13 4 2 2 9" xfId="17006"/>
    <cellStyle name="Comma 13 4 2 3" xfId="21969"/>
    <cellStyle name="Comma 13 4 2 3 2" xfId="2251"/>
    <cellStyle name="Comma 13 4 2 3 3" xfId="4710"/>
    <cellStyle name="Comma 13 4 2 3 4" xfId="7203"/>
    <cellStyle name="Comma 13 4 2 3 5" xfId="9651"/>
    <cellStyle name="Comma 13 4 2 3 6" xfId="12103"/>
    <cellStyle name="Comma 13 4 2 3 7" xfId="14555"/>
    <cellStyle name="Comma 13 4 2 3 8" xfId="17008"/>
    <cellStyle name="Comma 13 4 2 3 9" xfId="19456"/>
    <cellStyle name="Comma 13 4 2 4" xfId="21970"/>
    <cellStyle name="Comma 13 4 2 4 2" xfId="2252"/>
    <cellStyle name="Comma 13 4 2 4 3" xfId="4711"/>
    <cellStyle name="Comma 13 4 2 4 4" xfId="7204"/>
    <cellStyle name="Comma 13 4 2 4 5" xfId="9652"/>
    <cellStyle name="Comma 13 4 2 4 6" xfId="12104"/>
    <cellStyle name="Comma 13 4 2 4 7" xfId="14556"/>
    <cellStyle name="Comma 13 4 2 4 8" xfId="17009"/>
    <cellStyle name="Comma 13 4 2 4 9" xfId="19457"/>
    <cellStyle name="Comma 13 4 2 5" xfId="21971"/>
    <cellStyle name="Comma 13 4 2 5 2" xfId="2253"/>
    <cellStyle name="Comma 13 4 2 5 3" xfId="4712"/>
    <cellStyle name="Comma 13 4 2 5 4" xfId="7205"/>
    <cellStyle name="Comma 13 4 2 5 5" xfId="9653"/>
    <cellStyle name="Comma 13 4 2 5 6" xfId="12105"/>
    <cellStyle name="Comma 13 4 2 5 7" xfId="14557"/>
    <cellStyle name="Comma 13 4 2 5 8" xfId="17010"/>
    <cellStyle name="Comma 13 4 2 5 9" xfId="19458"/>
    <cellStyle name="Comma 13 4 2 6" xfId="21972"/>
    <cellStyle name="Comma 13 4 2 6 2" xfId="2254"/>
    <cellStyle name="Comma 13 4 2 6 3" xfId="4713"/>
    <cellStyle name="Comma 13 4 2 6 4" xfId="7206"/>
    <cellStyle name="Comma 13 4 2 6 5" xfId="9654"/>
    <cellStyle name="Comma 13 4 2 6 6" xfId="12106"/>
    <cellStyle name="Comma 13 4 2 6 7" xfId="14558"/>
    <cellStyle name="Comma 13 4 2 6 8" xfId="17011"/>
    <cellStyle name="Comma 13 4 2 6 9" xfId="19459"/>
    <cellStyle name="Comma 13 4 2 7" xfId="21973"/>
    <cellStyle name="Comma 13 4 2 7 2" xfId="2255"/>
    <cellStyle name="Comma 13 4 2 7 3" xfId="4714"/>
    <cellStyle name="Comma 13 4 2 7 4" xfId="7207"/>
    <cellStyle name="Comma 13 4 2 7 5" xfId="9655"/>
    <cellStyle name="Comma 13 4 2 7 6" xfId="12107"/>
    <cellStyle name="Comma 13 4 2 7 7" xfId="14559"/>
    <cellStyle name="Comma 13 4 2 7 8" xfId="17012"/>
    <cellStyle name="Comma 13 4 2 7 9" xfId="19460"/>
    <cellStyle name="Comma 13 4 2 8" xfId="21974"/>
    <cellStyle name="Comma 13 4 2 8 2" xfId="2256"/>
    <cellStyle name="Comma 13 4 2 8 3" xfId="4715"/>
    <cellStyle name="Comma 13 4 2 8 4" xfId="7208"/>
    <cellStyle name="Comma 13 4 2 8 5" xfId="9656"/>
    <cellStyle name="Comma 13 4 2 8 6" xfId="12108"/>
    <cellStyle name="Comma 13 4 2 8 7" xfId="14560"/>
    <cellStyle name="Comma 13 4 2 8 8" xfId="17013"/>
    <cellStyle name="Comma 13 4 2 8 9" xfId="19461"/>
    <cellStyle name="Comma 13 4 2 9" xfId="2248"/>
    <cellStyle name="Comma 13 4 3" xfId="21975"/>
    <cellStyle name="Comma 13 4 3 10" xfId="19462"/>
    <cellStyle name="Comma 13 4 3 2" xfId="21976"/>
    <cellStyle name="Comma 13 4 3 2 2" xfId="2258"/>
    <cellStyle name="Comma 13 4 3 2 3" xfId="4717"/>
    <cellStyle name="Comma 13 4 3 2 4" xfId="7210"/>
    <cellStyle name="Comma 13 4 3 2 5" xfId="9658"/>
    <cellStyle name="Comma 13 4 3 2 6" xfId="12110"/>
    <cellStyle name="Comma 13 4 3 2 7" xfId="14562"/>
    <cellStyle name="Comma 13 4 3 2 8" xfId="17015"/>
    <cellStyle name="Comma 13 4 3 2 9" xfId="19463"/>
    <cellStyle name="Comma 13 4 3 3" xfId="2257"/>
    <cellStyle name="Comma 13 4 3 4" xfId="4716"/>
    <cellStyle name="Comma 13 4 3 5" xfId="7209"/>
    <cellStyle name="Comma 13 4 3 6" xfId="9657"/>
    <cellStyle name="Comma 13 4 3 7" xfId="12109"/>
    <cellStyle name="Comma 13 4 3 8" xfId="14561"/>
    <cellStyle name="Comma 13 4 3 9" xfId="17014"/>
    <cellStyle name="Comma 13 4 4" xfId="21977"/>
    <cellStyle name="Comma 13 4 4 2" xfId="2259"/>
    <cellStyle name="Comma 13 4 4 3" xfId="4718"/>
    <cellStyle name="Comma 13 4 4 4" xfId="7211"/>
    <cellStyle name="Comma 13 4 4 5" xfId="9659"/>
    <cellStyle name="Comma 13 4 4 6" xfId="12111"/>
    <cellStyle name="Comma 13 4 4 7" xfId="14563"/>
    <cellStyle name="Comma 13 4 4 8" xfId="17016"/>
    <cellStyle name="Comma 13 4 4 9" xfId="19464"/>
    <cellStyle name="Comma 13 4 5" xfId="21978"/>
    <cellStyle name="Comma 13 4 5 2" xfId="2260"/>
    <cellStyle name="Comma 13 4 5 3" xfId="4719"/>
    <cellStyle name="Comma 13 4 5 4" xfId="7212"/>
    <cellStyle name="Comma 13 4 5 5" xfId="9660"/>
    <cellStyle name="Comma 13 4 5 6" xfId="12112"/>
    <cellStyle name="Comma 13 4 5 7" xfId="14564"/>
    <cellStyle name="Comma 13 4 5 8" xfId="17017"/>
    <cellStyle name="Comma 13 4 5 9" xfId="19465"/>
    <cellStyle name="Comma 13 4 6" xfId="21979"/>
    <cellStyle name="Comma 13 4 6 2" xfId="2261"/>
    <cellStyle name="Comma 13 4 6 3" xfId="4720"/>
    <cellStyle name="Comma 13 4 6 4" xfId="7213"/>
    <cellStyle name="Comma 13 4 6 5" xfId="9661"/>
    <cellStyle name="Comma 13 4 6 6" xfId="12113"/>
    <cellStyle name="Comma 13 4 6 7" xfId="14565"/>
    <cellStyle name="Comma 13 4 6 8" xfId="17018"/>
    <cellStyle name="Comma 13 4 6 9" xfId="19466"/>
    <cellStyle name="Comma 13 4 7" xfId="21980"/>
    <cellStyle name="Comma 13 4 7 2" xfId="2262"/>
    <cellStyle name="Comma 13 4 7 3" xfId="4721"/>
    <cellStyle name="Comma 13 4 7 4" xfId="7214"/>
    <cellStyle name="Comma 13 4 7 5" xfId="9662"/>
    <cellStyle name="Comma 13 4 7 6" xfId="12114"/>
    <cellStyle name="Comma 13 4 7 7" xfId="14566"/>
    <cellStyle name="Comma 13 4 7 8" xfId="17019"/>
    <cellStyle name="Comma 13 4 7 9" xfId="19467"/>
    <cellStyle name="Comma 13 4 8" xfId="21981"/>
    <cellStyle name="Comma 13 4 8 2" xfId="2263"/>
    <cellStyle name="Comma 13 4 8 3" xfId="4722"/>
    <cellStyle name="Comma 13 4 8 4" xfId="7215"/>
    <cellStyle name="Comma 13 4 8 5" xfId="9663"/>
    <cellStyle name="Comma 13 4 8 6" xfId="12115"/>
    <cellStyle name="Comma 13 4 8 7" xfId="14567"/>
    <cellStyle name="Comma 13 4 8 8" xfId="17020"/>
    <cellStyle name="Comma 13 4 8 9" xfId="19468"/>
    <cellStyle name="Comma 13 4 9" xfId="21982"/>
    <cellStyle name="Comma 13 4 9 2" xfId="2264"/>
    <cellStyle name="Comma 13 4 9 3" xfId="4723"/>
    <cellStyle name="Comma 13 4 9 4" xfId="7216"/>
    <cellStyle name="Comma 13 4 9 5" xfId="9664"/>
    <cellStyle name="Comma 13 4 9 6" xfId="12116"/>
    <cellStyle name="Comma 13 4 9 7" xfId="14568"/>
    <cellStyle name="Comma 13 4 9 8" xfId="17021"/>
    <cellStyle name="Comma 13 4 9 9" xfId="19469"/>
    <cellStyle name="Comma 13 5" xfId="21983"/>
    <cellStyle name="Comma 13 5 10" xfId="4724"/>
    <cellStyle name="Comma 13 5 11" xfId="7217"/>
    <cellStyle name="Comma 13 5 12" xfId="9665"/>
    <cellStyle name="Comma 13 5 13" xfId="12117"/>
    <cellStyle name="Comma 13 5 14" xfId="14569"/>
    <cellStyle name="Comma 13 5 15" xfId="17022"/>
    <cellStyle name="Comma 13 5 16" xfId="19470"/>
    <cellStyle name="Comma 13 5 2" xfId="21984"/>
    <cellStyle name="Comma 13 5 2 10" xfId="19471"/>
    <cellStyle name="Comma 13 5 2 2" xfId="21985"/>
    <cellStyle name="Comma 13 5 2 2 2" xfId="2267"/>
    <cellStyle name="Comma 13 5 2 2 3" xfId="4726"/>
    <cellStyle name="Comma 13 5 2 2 4" xfId="7219"/>
    <cellStyle name="Comma 13 5 2 2 5" xfId="9667"/>
    <cellStyle name="Comma 13 5 2 2 6" xfId="12119"/>
    <cellStyle name="Comma 13 5 2 2 7" xfId="14571"/>
    <cellStyle name="Comma 13 5 2 2 8" xfId="17024"/>
    <cellStyle name="Comma 13 5 2 2 9" xfId="19472"/>
    <cellStyle name="Comma 13 5 2 3" xfId="2266"/>
    <cellStyle name="Comma 13 5 2 4" xfId="4725"/>
    <cellStyle name="Comma 13 5 2 5" xfId="7218"/>
    <cellStyle name="Comma 13 5 2 6" xfId="9666"/>
    <cellStyle name="Comma 13 5 2 7" xfId="12118"/>
    <cellStyle name="Comma 13 5 2 8" xfId="14570"/>
    <cellStyle name="Comma 13 5 2 9" xfId="17023"/>
    <cellStyle name="Comma 13 5 3" xfId="21986"/>
    <cellStyle name="Comma 13 5 3 2" xfId="2268"/>
    <cellStyle name="Comma 13 5 3 3" xfId="4727"/>
    <cellStyle name="Comma 13 5 3 4" xfId="7220"/>
    <cellStyle name="Comma 13 5 3 5" xfId="9668"/>
    <cellStyle name="Comma 13 5 3 6" xfId="12120"/>
    <cellStyle name="Comma 13 5 3 7" xfId="14572"/>
    <cellStyle name="Comma 13 5 3 8" xfId="17025"/>
    <cellStyle name="Comma 13 5 3 9" xfId="19473"/>
    <cellStyle name="Comma 13 5 4" xfId="21987"/>
    <cellStyle name="Comma 13 5 4 2" xfId="2269"/>
    <cellStyle name="Comma 13 5 4 3" xfId="4728"/>
    <cellStyle name="Comma 13 5 4 4" xfId="7221"/>
    <cellStyle name="Comma 13 5 4 5" xfId="9669"/>
    <cellStyle name="Comma 13 5 4 6" xfId="12121"/>
    <cellStyle name="Comma 13 5 4 7" xfId="14573"/>
    <cellStyle name="Comma 13 5 4 8" xfId="17026"/>
    <cellStyle name="Comma 13 5 4 9" xfId="19474"/>
    <cellStyle name="Comma 13 5 5" xfId="21988"/>
    <cellStyle name="Comma 13 5 5 2" xfId="2270"/>
    <cellStyle name="Comma 13 5 5 3" xfId="4729"/>
    <cellStyle name="Comma 13 5 5 4" xfId="7222"/>
    <cellStyle name="Comma 13 5 5 5" xfId="9670"/>
    <cellStyle name="Comma 13 5 5 6" xfId="12122"/>
    <cellStyle name="Comma 13 5 5 7" xfId="14574"/>
    <cellStyle name="Comma 13 5 5 8" xfId="17027"/>
    <cellStyle name="Comma 13 5 5 9" xfId="19475"/>
    <cellStyle name="Comma 13 5 6" xfId="21989"/>
    <cellStyle name="Comma 13 5 6 2" xfId="2271"/>
    <cellStyle name="Comma 13 5 6 3" xfId="4730"/>
    <cellStyle name="Comma 13 5 6 4" xfId="7223"/>
    <cellStyle name="Comma 13 5 6 5" xfId="9671"/>
    <cellStyle name="Comma 13 5 6 6" xfId="12123"/>
    <cellStyle name="Comma 13 5 6 7" xfId="14575"/>
    <cellStyle name="Comma 13 5 6 8" xfId="17028"/>
    <cellStyle name="Comma 13 5 6 9" xfId="19476"/>
    <cellStyle name="Comma 13 5 7" xfId="21990"/>
    <cellStyle name="Comma 13 5 7 2" xfId="2272"/>
    <cellStyle name="Comma 13 5 7 3" xfId="4731"/>
    <cellStyle name="Comma 13 5 7 4" xfId="7224"/>
    <cellStyle name="Comma 13 5 7 5" xfId="9672"/>
    <cellStyle name="Comma 13 5 7 6" xfId="12124"/>
    <cellStyle name="Comma 13 5 7 7" xfId="14576"/>
    <cellStyle name="Comma 13 5 7 8" xfId="17029"/>
    <cellStyle name="Comma 13 5 7 9" xfId="19477"/>
    <cellStyle name="Comma 13 5 8" xfId="21991"/>
    <cellStyle name="Comma 13 5 8 2" xfId="2273"/>
    <cellStyle name="Comma 13 5 8 3" xfId="4732"/>
    <cellStyle name="Comma 13 5 8 4" xfId="7225"/>
    <cellStyle name="Comma 13 5 8 5" xfId="9673"/>
    <cellStyle name="Comma 13 5 8 6" xfId="12125"/>
    <cellStyle name="Comma 13 5 8 7" xfId="14577"/>
    <cellStyle name="Comma 13 5 8 8" xfId="17030"/>
    <cellStyle name="Comma 13 5 8 9" xfId="19478"/>
    <cellStyle name="Comma 13 5 9" xfId="2265"/>
    <cellStyle name="Comma 13 6" xfId="140"/>
    <cellStyle name="Comma 13 6 10" xfId="19479"/>
    <cellStyle name="Comma 13 6 2" xfId="21992"/>
    <cellStyle name="Comma 13 6 2 2" xfId="2275"/>
    <cellStyle name="Comma 13 6 2 3" xfId="4734"/>
    <cellStyle name="Comma 13 6 2 4" xfId="7227"/>
    <cellStyle name="Comma 13 6 2 5" xfId="9675"/>
    <cellStyle name="Comma 13 6 2 6" xfId="12127"/>
    <cellStyle name="Comma 13 6 2 7" xfId="14579"/>
    <cellStyle name="Comma 13 6 2 8" xfId="17032"/>
    <cellStyle name="Comma 13 6 2 9" xfId="19480"/>
    <cellStyle name="Comma 13 6 3" xfId="2274"/>
    <cellStyle name="Comma 13 6 4" xfId="4733"/>
    <cellStyle name="Comma 13 6 5" xfId="7226"/>
    <cellStyle name="Comma 13 6 6" xfId="9674"/>
    <cellStyle name="Comma 13 6 7" xfId="12126"/>
    <cellStyle name="Comma 13 6 8" xfId="14578"/>
    <cellStyle name="Comma 13 6 9" xfId="17031"/>
    <cellStyle name="Comma 13 7" xfId="141"/>
    <cellStyle name="Comma 13 7 2" xfId="2276"/>
    <cellStyle name="Comma 13 7 3" xfId="4735"/>
    <cellStyle name="Comma 13 7 4" xfId="7228"/>
    <cellStyle name="Comma 13 7 5" xfId="9676"/>
    <cellStyle name="Comma 13 7 6" xfId="12128"/>
    <cellStyle name="Comma 13 7 7" xfId="14580"/>
    <cellStyle name="Comma 13 7 8" xfId="17033"/>
    <cellStyle name="Comma 13 7 9" xfId="19481"/>
    <cellStyle name="Comma 13 8" xfId="142"/>
    <cellStyle name="Comma 13 8 2" xfId="2277"/>
    <cellStyle name="Comma 13 8 3" xfId="4736"/>
    <cellStyle name="Comma 13 8 4" xfId="7229"/>
    <cellStyle name="Comma 13 8 5" xfId="9677"/>
    <cellStyle name="Comma 13 8 6" xfId="12129"/>
    <cellStyle name="Comma 13 8 7" xfId="14581"/>
    <cellStyle name="Comma 13 8 8" xfId="17034"/>
    <cellStyle name="Comma 13 8 9" xfId="19482"/>
    <cellStyle name="Comma 13 9" xfId="143"/>
    <cellStyle name="Comma 13 9 2" xfId="2278"/>
    <cellStyle name="Comma 13 9 3" xfId="4737"/>
    <cellStyle name="Comma 13 9 4" xfId="7230"/>
    <cellStyle name="Comma 13 9 5" xfId="9678"/>
    <cellStyle name="Comma 13 9 6" xfId="12130"/>
    <cellStyle name="Comma 13 9 7" xfId="14582"/>
    <cellStyle name="Comma 13 9 8" xfId="17035"/>
    <cellStyle name="Comma 13 9 9" xfId="19483"/>
    <cellStyle name="Comma 14" xfId="21993"/>
    <cellStyle name="Comma 14 10" xfId="144"/>
    <cellStyle name="Comma 14 10 2" xfId="2280"/>
    <cellStyle name="Comma 14 10 3" xfId="4739"/>
    <cellStyle name="Comma 14 10 4" xfId="7232"/>
    <cellStyle name="Comma 14 10 5" xfId="9680"/>
    <cellStyle name="Comma 14 10 6" xfId="12132"/>
    <cellStyle name="Comma 14 10 7" xfId="14584"/>
    <cellStyle name="Comma 14 10 8" xfId="17037"/>
    <cellStyle name="Comma 14 10 9" xfId="19485"/>
    <cellStyle name="Comma 14 11" xfId="145"/>
    <cellStyle name="Comma 14 11 2" xfId="2281"/>
    <cellStyle name="Comma 14 11 3" xfId="4740"/>
    <cellStyle name="Comma 14 11 4" xfId="7233"/>
    <cellStyle name="Comma 14 11 5" xfId="9681"/>
    <cellStyle name="Comma 14 11 6" xfId="12133"/>
    <cellStyle name="Comma 14 11 7" xfId="14585"/>
    <cellStyle name="Comma 14 11 8" xfId="17038"/>
    <cellStyle name="Comma 14 11 9" xfId="19486"/>
    <cellStyle name="Comma 14 12" xfId="146"/>
    <cellStyle name="Comma 14 12 2" xfId="2282"/>
    <cellStyle name="Comma 14 12 3" xfId="4741"/>
    <cellStyle name="Comma 14 12 4" xfId="7234"/>
    <cellStyle name="Comma 14 12 5" xfId="9682"/>
    <cellStyle name="Comma 14 12 6" xfId="12134"/>
    <cellStyle name="Comma 14 12 7" xfId="14586"/>
    <cellStyle name="Comma 14 12 8" xfId="17039"/>
    <cellStyle name="Comma 14 12 9" xfId="19487"/>
    <cellStyle name="Comma 14 13" xfId="147"/>
    <cellStyle name="Comma 14 14" xfId="148"/>
    <cellStyle name="Comma 14 15" xfId="149"/>
    <cellStyle name="Comma 14 16" xfId="150"/>
    <cellStyle name="Comma 14 17" xfId="151"/>
    <cellStyle name="Comma 14 18" xfId="152"/>
    <cellStyle name="Comma 14 19" xfId="153"/>
    <cellStyle name="Comma 14 2" xfId="21994"/>
    <cellStyle name="Comma 14 2 10" xfId="21995"/>
    <cellStyle name="Comma 14 2 10 2" xfId="2284"/>
    <cellStyle name="Comma 14 2 10 3" xfId="4743"/>
    <cellStyle name="Comma 14 2 10 4" xfId="7236"/>
    <cellStyle name="Comma 14 2 10 5" xfId="9684"/>
    <cellStyle name="Comma 14 2 10 6" xfId="12136"/>
    <cellStyle name="Comma 14 2 10 7" xfId="14588"/>
    <cellStyle name="Comma 14 2 10 8" xfId="17041"/>
    <cellStyle name="Comma 14 2 10 9" xfId="19489"/>
    <cellStyle name="Comma 14 2 11" xfId="21996"/>
    <cellStyle name="Comma 14 2 11 2" xfId="2285"/>
    <cellStyle name="Comma 14 2 11 3" xfId="4744"/>
    <cellStyle name="Comma 14 2 11 4" xfId="7237"/>
    <cellStyle name="Comma 14 2 11 5" xfId="9685"/>
    <cellStyle name="Comma 14 2 11 6" xfId="12137"/>
    <cellStyle name="Comma 14 2 11 7" xfId="14589"/>
    <cellStyle name="Comma 14 2 11 8" xfId="17042"/>
    <cellStyle name="Comma 14 2 11 9" xfId="19490"/>
    <cellStyle name="Comma 14 2 12" xfId="2283"/>
    <cellStyle name="Comma 14 2 13" xfId="4742"/>
    <cellStyle name="Comma 14 2 14" xfId="7235"/>
    <cellStyle name="Comma 14 2 15" xfId="9683"/>
    <cellStyle name="Comma 14 2 16" xfId="12135"/>
    <cellStyle name="Comma 14 2 17" xfId="14587"/>
    <cellStyle name="Comma 14 2 18" xfId="17040"/>
    <cellStyle name="Comma 14 2 19" xfId="19488"/>
    <cellStyle name="Comma 14 2 2" xfId="21997"/>
    <cellStyle name="Comma 14 2 2 10" xfId="21998"/>
    <cellStyle name="Comma 14 2 2 10 2" xfId="2287"/>
    <cellStyle name="Comma 14 2 2 10 3" xfId="4746"/>
    <cellStyle name="Comma 14 2 2 10 4" xfId="7239"/>
    <cellStyle name="Comma 14 2 2 10 5" xfId="9687"/>
    <cellStyle name="Comma 14 2 2 10 6" xfId="12139"/>
    <cellStyle name="Comma 14 2 2 10 7" xfId="14591"/>
    <cellStyle name="Comma 14 2 2 10 8" xfId="17044"/>
    <cellStyle name="Comma 14 2 2 10 9" xfId="19492"/>
    <cellStyle name="Comma 14 2 2 11" xfId="2286"/>
    <cellStyle name="Comma 14 2 2 12" xfId="4745"/>
    <cellStyle name="Comma 14 2 2 13" xfId="7238"/>
    <cellStyle name="Comma 14 2 2 14" xfId="9686"/>
    <cellStyle name="Comma 14 2 2 15" xfId="12138"/>
    <cellStyle name="Comma 14 2 2 16" xfId="14590"/>
    <cellStyle name="Comma 14 2 2 17" xfId="17043"/>
    <cellStyle name="Comma 14 2 2 18" xfId="19491"/>
    <cellStyle name="Comma 14 2 2 2" xfId="21999"/>
    <cellStyle name="Comma 14 2 2 2 10" xfId="2288"/>
    <cellStyle name="Comma 14 2 2 2 11" xfId="4747"/>
    <cellStyle name="Comma 14 2 2 2 12" xfId="7240"/>
    <cellStyle name="Comma 14 2 2 2 13" xfId="9688"/>
    <cellStyle name="Comma 14 2 2 2 14" xfId="12140"/>
    <cellStyle name="Comma 14 2 2 2 15" xfId="14592"/>
    <cellStyle name="Comma 14 2 2 2 16" xfId="17045"/>
    <cellStyle name="Comma 14 2 2 2 17" xfId="19493"/>
    <cellStyle name="Comma 14 2 2 2 2" xfId="22000"/>
    <cellStyle name="Comma 14 2 2 2 2 10" xfId="4748"/>
    <cellStyle name="Comma 14 2 2 2 2 11" xfId="7241"/>
    <cellStyle name="Comma 14 2 2 2 2 12" xfId="9689"/>
    <cellStyle name="Comma 14 2 2 2 2 13" xfId="12141"/>
    <cellStyle name="Comma 14 2 2 2 2 14" xfId="14593"/>
    <cellStyle name="Comma 14 2 2 2 2 15" xfId="17046"/>
    <cellStyle name="Comma 14 2 2 2 2 16" xfId="19494"/>
    <cellStyle name="Comma 14 2 2 2 2 2" xfId="22001"/>
    <cellStyle name="Comma 14 2 2 2 2 2 10" xfId="19495"/>
    <cellStyle name="Comma 14 2 2 2 2 2 2" xfId="22002"/>
    <cellStyle name="Comma 14 2 2 2 2 2 2 2" xfId="2291"/>
    <cellStyle name="Comma 14 2 2 2 2 2 2 3" xfId="4750"/>
    <cellStyle name="Comma 14 2 2 2 2 2 2 4" xfId="7243"/>
    <cellStyle name="Comma 14 2 2 2 2 2 2 5" xfId="9691"/>
    <cellStyle name="Comma 14 2 2 2 2 2 2 6" xfId="12143"/>
    <cellStyle name="Comma 14 2 2 2 2 2 2 7" xfId="14595"/>
    <cellStyle name="Comma 14 2 2 2 2 2 2 8" xfId="17048"/>
    <cellStyle name="Comma 14 2 2 2 2 2 2 9" xfId="19496"/>
    <cellStyle name="Comma 14 2 2 2 2 2 3" xfId="2290"/>
    <cellStyle name="Comma 14 2 2 2 2 2 4" xfId="4749"/>
    <cellStyle name="Comma 14 2 2 2 2 2 5" xfId="7242"/>
    <cellStyle name="Comma 14 2 2 2 2 2 6" xfId="9690"/>
    <cellStyle name="Comma 14 2 2 2 2 2 7" xfId="12142"/>
    <cellStyle name="Comma 14 2 2 2 2 2 8" xfId="14594"/>
    <cellStyle name="Comma 14 2 2 2 2 2 9" xfId="17047"/>
    <cellStyle name="Comma 14 2 2 2 2 3" xfId="22003"/>
    <cellStyle name="Comma 14 2 2 2 2 3 2" xfId="2292"/>
    <cellStyle name="Comma 14 2 2 2 2 3 3" xfId="4751"/>
    <cellStyle name="Comma 14 2 2 2 2 3 4" xfId="7244"/>
    <cellStyle name="Comma 14 2 2 2 2 3 5" xfId="9692"/>
    <cellStyle name="Comma 14 2 2 2 2 3 6" xfId="12144"/>
    <cellStyle name="Comma 14 2 2 2 2 3 7" xfId="14596"/>
    <cellStyle name="Comma 14 2 2 2 2 3 8" xfId="17049"/>
    <cellStyle name="Comma 14 2 2 2 2 3 9" xfId="19497"/>
    <cellStyle name="Comma 14 2 2 2 2 4" xfId="22004"/>
    <cellStyle name="Comma 14 2 2 2 2 4 2" xfId="2293"/>
    <cellStyle name="Comma 14 2 2 2 2 4 3" xfId="4752"/>
    <cellStyle name="Comma 14 2 2 2 2 4 4" xfId="7245"/>
    <cellStyle name="Comma 14 2 2 2 2 4 5" xfId="9693"/>
    <cellStyle name="Comma 14 2 2 2 2 4 6" xfId="12145"/>
    <cellStyle name="Comma 14 2 2 2 2 4 7" xfId="14597"/>
    <cellStyle name="Comma 14 2 2 2 2 4 8" xfId="17050"/>
    <cellStyle name="Comma 14 2 2 2 2 4 9" xfId="19498"/>
    <cellStyle name="Comma 14 2 2 2 2 5" xfId="22005"/>
    <cellStyle name="Comma 14 2 2 2 2 5 2" xfId="2294"/>
    <cellStyle name="Comma 14 2 2 2 2 5 3" xfId="4753"/>
    <cellStyle name="Comma 14 2 2 2 2 5 4" xfId="7246"/>
    <cellStyle name="Comma 14 2 2 2 2 5 5" xfId="9694"/>
    <cellStyle name="Comma 14 2 2 2 2 5 6" xfId="12146"/>
    <cellStyle name="Comma 14 2 2 2 2 5 7" xfId="14598"/>
    <cellStyle name="Comma 14 2 2 2 2 5 8" xfId="17051"/>
    <cellStyle name="Comma 14 2 2 2 2 5 9" xfId="19499"/>
    <cellStyle name="Comma 14 2 2 2 2 6" xfId="22006"/>
    <cellStyle name="Comma 14 2 2 2 2 6 2" xfId="2295"/>
    <cellStyle name="Comma 14 2 2 2 2 6 3" xfId="4754"/>
    <cellStyle name="Comma 14 2 2 2 2 6 4" xfId="7247"/>
    <cellStyle name="Comma 14 2 2 2 2 6 5" xfId="9695"/>
    <cellStyle name="Comma 14 2 2 2 2 6 6" xfId="12147"/>
    <cellStyle name="Comma 14 2 2 2 2 6 7" xfId="14599"/>
    <cellStyle name="Comma 14 2 2 2 2 6 8" xfId="17052"/>
    <cellStyle name="Comma 14 2 2 2 2 6 9" xfId="19500"/>
    <cellStyle name="Comma 14 2 2 2 2 7" xfId="22007"/>
    <cellStyle name="Comma 14 2 2 2 2 7 2" xfId="2296"/>
    <cellStyle name="Comma 14 2 2 2 2 7 3" xfId="4755"/>
    <cellStyle name="Comma 14 2 2 2 2 7 4" xfId="7248"/>
    <cellStyle name="Comma 14 2 2 2 2 7 5" xfId="9696"/>
    <cellStyle name="Comma 14 2 2 2 2 7 6" xfId="12148"/>
    <cellStyle name="Comma 14 2 2 2 2 7 7" xfId="14600"/>
    <cellStyle name="Comma 14 2 2 2 2 7 8" xfId="17053"/>
    <cellStyle name="Comma 14 2 2 2 2 7 9" xfId="19501"/>
    <cellStyle name="Comma 14 2 2 2 2 8" xfId="22008"/>
    <cellStyle name="Comma 14 2 2 2 2 8 2" xfId="2297"/>
    <cellStyle name="Comma 14 2 2 2 2 8 3" xfId="4756"/>
    <cellStyle name="Comma 14 2 2 2 2 8 4" xfId="7249"/>
    <cellStyle name="Comma 14 2 2 2 2 8 5" xfId="9697"/>
    <cellStyle name="Comma 14 2 2 2 2 8 6" xfId="12149"/>
    <cellStyle name="Comma 14 2 2 2 2 8 7" xfId="14601"/>
    <cellStyle name="Comma 14 2 2 2 2 8 8" xfId="17054"/>
    <cellStyle name="Comma 14 2 2 2 2 8 9" xfId="19502"/>
    <cellStyle name="Comma 14 2 2 2 2 9" xfId="2289"/>
    <cellStyle name="Comma 14 2 2 2 3" xfId="22009"/>
    <cellStyle name="Comma 14 2 2 2 3 10" xfId="19503"/>
    <cellStyle name="Comma 14 2 2 2 3 2" xfId="22010"/>
    <cellStyle name="Comma 14 2 2 2 3 2 2" xfId="2299"/>
    <cellStyle name="Comma 14 2 2 2 3 2 3" xfId="4758"/>
    <cellStyle name="Comma 14 2 2 2 3 2 4" xfId="7251"/>
    <cellStyle name="Comma 14 2 2 2 3 2 5" xfId="9699"/>
    <cellStyle name="Comma 14 2 2 2 3 2 6" xfId="12151"/>
    <cellStyle name="Comma 14 2 2 2 3 2 7" xfId="14603"/>
    <cellStyle name="Comma 14 2 2 2 3 2 8" xfId="17056"/>
    <cellStyle name="Comma 14 2 2 2 3 2 9" xfId="19504"/>
    <cellStyle name="Comma 14 2 2 2 3 3" xfId="2298"/>
    <cellStyle name="Comma 14 2 2 2 3 4" xfId="4757"/>
    <cellStyle name="Comma 14 2 2 2 3 5" xfId="7250"/>
    <cellStyle name="Comma 14 2 2 2 3 6" xfId="9698"/>
    <cellStyle name="Comma 14 2 2 2 3 7" xfId="12150"/>
    <cellStyle name="Comma 14 2 2 2 3 8" xfId="14602"/>
    <cellStyle name="Comma 14 2 2 2 3 9" xfId="17055"/>
    <cellStyle name="Comma 14 2 2 2 4" xfId="22011"/>
    <cellStyle name="Comma 14 2 2 2 4 2" xfId="2300"/>
    <cellStyle name="Comma 14 2 2 2 4 3" xfId="4759"/>
    <cellStyle name="Comma 14 2 2 2 4 4" xfId="7252"/>
    <cellStyle name="Comma 14 2 2 2 4 5" xfId="9700"/>
    <cellStyle name="Comma 14 2 2 2 4 6" xfId="12152"/>
    <cellStyle name="Comma 14 2 2 2 4 7" xfId="14604"/>
    <cellStyle name="Comma 14 2 2 2 4 8" xfId="17057"/>
    <cellStyle name="Comma 14 2 2 2 4 9" xfId="19505"/>
    <cellStyle name="Comma 14 2 2 2 5" xfId="22012"/>
    <cellStyle name="Comma 14 2 2 2 5 2" xfId="2301"/>
    <cellStyle name="Comma 14 2 2 2 5 3" xfId="4760"/>
    <cellStyle name="Comma 14 2 2 2 5 4" xfId="7253"/>
    <cellStyle name="Comma 14 2 2 2 5 5" xfId="9701"/>
    <cellStyle name="Comma 14 2 2 2 5 6" xfId="12153"/>
    <cellStyle name="Comma 14 2 2 2 5 7" xfId="14605"/>
    <cellStyle name="Comma 14 2 2 2 5 8" xfId="17058"/>
    <cellStyle name="Comma 14 2 2 2 5 9" xfId="19506"/>
    <cellStyle name="Comma 14 2 2 2 6" xfId="22013"/>
    <cellStyle name="Comma 14 2 2 2 6 2" xfId="2302"/>
    <cellStyle name="Comma 14 2 2 2 6 3" xfId="4761"/>
    <cellStyle name="Comma 14 2 2 2 6 4" xfId="7254"/>
    <cellStyle name="Comma 14 2 2 2 6 5" xfId="9702"/>
    <cellStyle name="Comma 14 2 2 2 6 6" xfId="12154"/>
    <cellStyle name="Comma 14 2 2 2 6 7" xfId="14606"/>
    <cellStyle name="Comma 14 2 2 2 6 8" xfId="17059"/>
    <cellStyle name="Comma 14 2 2 2 6 9" xfId="19507"/>
    <cellStyle name="Comma 14 2 2 2 7" xfId="22014"/>
    <cellStyle name="Comma 14 2 2 2 7 2" xfId="2303"/>
    <cellStyle name="Comma 14 2 2 2 7 3" xfId="4762"/>
    <cellStyle name="Comma 14 2 2 2 7 4" xfId="7255"/>
    <cellStyle name="Comma 14 2 2 2 7 5" xfId="9703"/>
    <cellStyle name="Comma 14 2 2 2 7 6" xfId="12155"/>
    <cellStyle name="Comma 14 2 2 2 7 7" xfId="14607"/>
    <cellStyle name="Comma 14 2 2 2 7 8" xfId="17060"/>
    <cellStyle name="Comma 14 2 2 2 7 9" xfId="19508"/>
    <cellStyle name="Comma 14 2 2 2 8" xfId="22015"/>
    <cellStyle name="Comma 14 2 2 2 8 2" xfId="2304"/>
    <cellStyle name="Comma 14 2 2 2 8 3" xfId="4763"/>
    <cellStyle name="Comma 14 2 2 2 8 4" xfId="7256"/>
    <cellStyle name="Comma 14 2 2 2 8 5" xfId="9704"/>
    <cellStyle name="Comma 14 2 2 2 8 6" xfId="12156"/>
    <cellStyle name="Comma 14 2 2 2 8 7" xfId="14608"/>
    <cellStyle name="Comma 14 2 2 2 8 8" xfId="17061"/>
    <cellStyle name="Comma 14 2 2 2 8 9" xfId="19509"/>
    <cellStyle name="Comma 14 2 2 2 9" xfId="22016"/>
    <cellStyle name="Comma 14 2 2 2 9 2" xfId="2305"/>
    <cellStyle name="Comma 14 2 2 2 9 3" xfId="4764"/>
    <cellStyle name="Comma 14 2 2 2 9 4" xfId="7257"/>
    <cellStyle name="Comma 14 2 2 2 9 5" xfId="9705"/>
    <cellStyle name="Comma 14 2 2 2 9 6" xfId="12157"/>
    <cellStyle name="Comma 14 2 2 2 9 7" xfId="14609"/>
    <cellStyle name="Comma 14 2 2 2 9 8" xfId="17062"/>
    <cellStyle name="Comma 14 2 2 2 9 9" xfId="19510"/>
    <cellStyle name="Comma 14 2 2 3" xfId="22017"/>
    <cellStyle name="Comma 14 2 2 3 10" xfId="4765"/>
    <cellStyle name="Comma 14 2 2 3 11" xfId="7258"/>
    <cellStyle name="Comma 14 2 2 3 12" xfId="9706"/>
    <cellStyle name="Comma 14 2 2 3 13" xfId="12158"/>
    <cellStyle name="Comma 14 2 2 3 14" xfId="14610"/>
    <cellStyle name="Comma 14 2 2 3 15" xfId="17063"/>
    <cellStyle name="Comma 14 2 2 3 16" xfId="19511"/>
    <cellStyle name="Comma 14 2 2 3 2" xfId="22018"/>
    <cellStyle name="Comma 14 2 2 3 2 10" xfId="19512"/>
    <cellStyle name="Comma 14 2 2 3 2 2" xfId="22019"/>
    <cellStyle name="Comma 14 2 2 3 2 2 2" xfId="2308"/>
    <cellStyle name="Comma 14 2 2 3 2 2 3" xfId="4767"/>
    <cellStyle name="Comma 14 2 2 3 2 2 4" xfId="7260"/>
    <cellStyle name="Comma 14 2 2 3 2 2 5" xfId="9708"/>
    <cellStyle name="Comma 14 2 2 3 2 2 6" xfId="12160"/>
    <cellStyle name="Comma 14 2 2 3 2 2 7" xfId="14612"/>
    <cellStyle name="Comma 14 2 2 3 2 2 8" xfId="17065"/>
    <cellStyle name="Comma 14 2 2 3 2 2 9" xfId="19513"/>
    <cellStyle name="Comma 14 2 2 3 2 3" xfId="2307"/>
    <cellStyle name="Comma 14 2 2 3 2 4" xfId="4766"/>
    <cellStyle name="Comma 14 2 2 3 2 5" xfId="7259"/>
    <cellStyle name="Comma 14 2 2 3 2 6" xfId="9707"/>
    <cellStyle name="Comma 14 2 2 3 2 7" xfId="12159"/>
    <cellStyle name="Comma 14 2 2 3 2 8" xfId="14611"/>
    <cellStyle name="Comma 14 2 2 3 2 9" xfId="17064"/>
    <cellStyle name="Comma 14 2 2 3 3" xfId="22020"/>
    <cellStyle name="Comma 14 2 2 3 3 2" xfId="2309"/>
    <cellStyle name="Comma 14 2 2 3 3 3" xfId="4768"/>
    <cellStyle name="Comma 14 2 2 3 3 4" xfId="7261"/>
    <cellStyle name="Comma 14 2 2 3 3 5" xfId="9709"/>
    <cellStyle name="Comma 14 2 2 3 3 6" xfId="12161"/>
    <cellStyle name="Comma 14 2 2 3 3 7" xfId="14613"/>
    <cellStyle name="Comma 14 2 2 3 3 8" xfId="17066"/>
    <cellStyle name="Comma 14 2 2 3 3 9" xfId="19514"/>
    <cellStyle name="Comma 14 2 2 3 4" xfId="22021"/>
    <cellStyle name="Comma 14 2 2 3 4 2" xfId="2310"/>
    <cellStyle name="Comma 14 2 2 3 4 3" xfId="4769"/>
    <cellStyle name="Comma 14 2 2 3 4 4" xfId="7262"/>
    <cellStyle name="Comma 14 2 2 3 4 5" xfId="9710"/>
    <cellStyle name="Comma 14 2 2 3 4 6" xfId="12162"/>
    <cellStyle name="Comma 14 2 2 3 4 7" xfId="14614"/>
    <cellStyle name="Comma 14 2 2 3 4 8" xfId="17067"/>
    <cellStyle name="Comma 14 2 2 3 4 9" xfId="19515"/>
    <cellStyle name="Comma 14 2 2 3 5" xfId="22022"/>
    <cellStyle name="Comma 14 2 2 3 5 2" xfId="2311"/>
    <cellStyle name="Comma 14 2 2 3 5 3" xfId="4770"/>
    <cellStyle name="Comma 14 2 2 3 5 4" xfId="7263"/>
    <cellStyle name="Comma 14 2 2 3 5 5" xfId="9711"/>
    <cellStyle name="Comma 14 2 2 3 5 6" xfId="12163"/>
    <cellStyle name="Comma 14 2 2 3 5 7" xfId="14615"/>
    <cellStyle name="Comma 14 2 2 3 5 8" xfId="17068"/>
    <cellStyle name="Comma 14 2 2 3 5 9" xfId="19516"/>
    <cellStyle name="Comma 14 2 2 3 6" xfId="22023"/>
    <cellStyle name="Comma 14 2 2 3 6 2" xfId="2312"/>
    <cellStyle name="Comma 14 2 2 3 6 3" xfId="4771"/>
    <cellStyle name="Comma 14 2 2 3 6 4" xfId="7264"/>
    <cellStyle name="Comma 14 2 2 3 6 5" xfId="9712"/>
    <cellStyle name="Comma 14 2 2 3 6 6" xfId="12164"/>
    <cellStyle name="Comma 14 2 2 3 6 7" xfId="14616"/>
    <cellStyle name="Comma 14 2 2 3 6 8" xfId="17069"/>
    <cellStyle name="Comma 14 2 2 3 6 9" xfId="19517"/>
    <cellStyle name="Comma 14 2 2 3 7" xfId="22024"/>
    <cellStyle name="Comma 14 2 2 3 7 2" xfId="2313"/>
    <cellStyle name="Comma 14 2 2 3 7 3" xfId="4772"/>
    <cellStyle name="Comma 14 2 2 3 7 4" xfId="7265"/>
    <cellStyle name="Comma 14 2 2 3 7 5" xfId="9713"/>
    <cellStyle name="Comma 14 2 2 3 7 6" xfId="12165"/>
    <cellStyle name="Comma 14 2 2 3 7 7" xfId="14617"/>
    <cellStyle name="Comma 14 2 2 3 7 8" xfId="17070"/>
    <cellStyle name="Comma 14 2 2 3 7 9" xfId="19518"/>
    <cellStyle name="Comma 14 2 2 3 8" xfId="22025"/>
    <cellStyle name="Comma 14 2 2 3 8 2" xfId="2314"/>
    <cellStyle name="Comma 14 2 2 3 8 3" xfId="4773"/>
    <cellStyle name="Comma 14 2 2 3 8 4" xfId="7266"/>
    <cellStyle name="Comma 14 2 2 3 8 5" xfId="9714"/>
    <cellStyle name="Comma 14 2 2 3 8 6" xfId="12166"/>
    <cellStyle name="Comma 14 2 2 3 8 7" xfId="14618"/>
    <cellStyle name="Comma 14 2 2 3 8 8" xfId="17071"/>
    <cellStyle name="Comma 14 2 2 3 8 9" xfId="19519"/>
    <cellStyle name="Comma 14 2 2 3 9" xfId="2306"/>
    <cellStyle name="Comma 14 2 2 4" xfId="22026"/>
    <cellStyle name="Comma 14 2 2 4 10" xfId="19520"/>
    <cellStyle name="Comma 14 2 2 4 2" xfId="22027"/>
    <cellStyle name="Comma 14 2 2 4 2 2" xfId="2316"/>
    <cellStyle name="Comma 14 2 2 4 2 3" xfId="4775"/>
    <cellStyle name="Comma 14 2 2 4 2 4" xfId="7268"/>
    <cellStyle name="Comma 14 2 2 4 2 5" xfId="9716"/>
    <cellStyle name="Comma 14 2 2 4 2 6" xfId="12168"/>
    <cellStyle name="Comma 14 2 2 4 2 7" xfId="14620"/>
    <cellStyle name="Comma 14 2 2 4 2 8" xfId="17073"/>
    <cellStyle name="Comma 14 2 2 4 2 9" xfId="19521"/>
    <cellStyle name="Comma 14 2 2 4 3" xfId="2315"/>
    <cellStyle name="Comma 14 2 2 4 4" xfId="4774"/>
    <cellStyle name="Comma 14 2 2 4 5" xfId="7267"/>
    <cellStyle name="Comma 14 2 2 4 6" xfId="9715"/>
    <cellStyle name="Comma 14 2 2 4 7" xfId="12167"/>
    <cellStyle name="Comma 14 2 2 4 8" xfId="14619"/>
    <cellStyle name="Comma 14 2 2 4 9" xfId="17072"/>
    <cellStyle name="Comma 14 2 2 5" xfId="22028"/>
    <cellStyle name="Comma 14 2 2 5 2" xfId="2317"/>
    <cellStyle name="Comma 14 2 2 5 3" xfId="4776"/>
    <cellStyle name="Comma 14 2 2 5 4" xfId="7269"/>
    <cellStyle name="Comma 14 2 2 5 5" xfId="9717"/>
    <cellStyle name="Comma 14 2 2 5 6" xfId="12169"/>
    <cellStyle name="Comma 14 2 2 5 7" xfId="14621"/>
    <cellStyle name="Comma 14 2 2 5 8" xfId="17074"/>
    <cellStyle name="Comma 14 2 2 5 9" xfId="19522"/>
    <cellStyle name="Comma 14 2 2 6" xfId="22029"/>
    <cellStyle name="Comma 14 2 2 6 2" xfId="2318"/>
    <cellStyle name="Comma 14 2 2 6 3" xfId="4777"/>
    <cellStyle name="Comma 14 2 2 6 4" xfId="7270"/>
    <cellStyle name="Comma 14 2 2 6 5" xfId="9718"/>
    <cellStyle name="Comma 14 2 2 6 6" xfId="12170"/>
    <cellStyle name="Comma 14 2 2 6 7" xfId="14622"/>
    <cellStyle name="Comma 14 2 2 6 8" xfId="17075"/>
    <cellStyle name="Comma 14 2 2 6 9" xfId="19523"/>
    <cellStyle name="Comma 14 2 2 7" xfId="22030"/>
    <cellStyle name="Comma 14 2 2 7 2" xfId="2319"/>
    <cellStyle name="Comma 14 2 2 7 3" xfId="4778"/>
    <cellStyle name="Comma 14 2 2 7 4" xfId="7271"/>
    <cellStyle name="Comma 14 2 2 7 5" xfId="9719"/>
    <cellStyle name="Comma 14 2 2 7 6" xfId="12171"/>
    <cellStyle name="Comma 14 2 2 7 7" xfId="14623"/>
    <cellStyle name="Comma 14 2 2 7 8" xfId="17076"/>
    <cellStyle name="Comma 14 2 2 7 9" xfId="19524"/>
    <cellStyle name="Comma 14 2 2 8" xfId="22031"/>
    <cellStyle name="Comma 14 2 2 8 2" xfId="2320"/>
    <cellStyle name="Comma 14 2 2 8 3" xfId="4779"/>
    <cellStyle name="Comma 14 2 2 8 4" xfId="7272"/>
    <cellStyle name="Comma 14 2 2 8 5" xfId="9720"/>
    <cellStyle name="Comma 14 2 2 8 6" xfId="12172"/>
    <cellStyle name="Comma 14 2 2 8 7" xfId="14624"/>
    <cellStyle name="Comma 14 2 2 8 8" xfId="17077"/>
    <cellStyle name="Comma 14 2 2 8 9" xfId="19525"/>
    <cellStyle name="Comma 14 2 2 9" xfId="22032"/>
    <cellStyle name="Comma 14 2 2 9 2" xfId="2321"/>
    <cellStyle name="Comma 14 2 2 9 3" xfId="4780"/>
    <cellStyle name="Comma 14 2 2 9 4" xfId="7273"/>
    <cellStyle name="Comma 14 2 2 9 5" xfId="9721"/>
    <cellStyle name="Comma 14 2 2 9 6" xfId="12173"/>
    <cellStyle name="Comma 14 2 2 9 7" xfId="14625"/>
    <cellStyle name="Comma 14 2 2 9 8" xfId="17078"/>
    <cellStyle name="Comma 14 2 2 9 9" xfId="19526"/>
    <cellStyle name="Comma 14 2 3" xfId="22033"/>
    <cellStyle name="Comma 14 2 3 10" xfId="2322"/>
    <cellStyle name="Comma 14 2 3 11" xfId="4781"/>
    <cellStyle name="Comma 14 2 3 12" xfId="7274"/>
    <cellStyle name="Comma 14 2 3 13" xfId="9722"/>
    <cellStyle name="Comma 14 2 3 14" xfId="12174"/>
    <cellStyle name="Comma 14 2 3 15" xfId="14626"/>
    <cellStyle name="Comma 14 2 3 16" xfId="17079"/>
    <cellStyle name="Comma 14 2 3 17" xfId="19527"/>
    <cellStyle name="Comma 14 2 3 2" xfId="22034"/>
    <cellStyle name="Comma 14 2 3 2 10" xfId="4782"/>
    <cellStyle name="Comma 14 2 3 2 11" xfId="7275"/>
    <cellStyle name="Comma 14 2 3 2 12" xfId="9723"/>
    <cellStyle name="Comma 14 2 3 2 13" xfId="12175"/>
    <cellStyle name="Comma 14 2 3 2 14" xfId="14627"/>
    <cellStyle name="Comma 14 2 3 2 15" xfId="17080"/>
    <cellStyle name="Comma 14 2 3 2 16" xfId="19528"/>
    <cellStyle name="Comma 14 2 3 2 2" xfId="22035"/>
    <cellStyle name="Comma 14 2 3 2 2 10" xfId="19529"/>
    <cellStyle name="Comma 14 2 3 2 2 2" xfId="22036"/>
    <cellStyle name="Comma 14 2 3 2 2 2 2" xfId="2325"/>
    <cellStyle name="Comma 14 2 3 2 2 2 3" xfId="4784"/>
    <cellStyle name="Comma 14 2 3 2 2 2 4" xfId="7277"/>
    <cellStyle name="Comma 14 2 3 2 2 2 5" xfId="9725"/>
    <cellStyle name="Comma 14 2 3 2 2 2 6" xfId="12177"/>
    <cellStyle name="Comma 14 2 3 2 2 2 7" xfId="14629"/>
    <cellStyle name="Comma 14 2 3 2 2 2 8" xfId="17082"/>
    <cellStyle name="Comma 14 2 3 2 2 2 9" xfId="19530"/>
    <cellStyle name="Comma 14 2 3 2 2 3" xfId="2324"/>
    <cellStyle name="Comma 14 2 3 2 2 4" xfId="4783"/>
    <cellStyle name="Comma 14 2 3 2 2 5" xfId="7276"/>
    <cellStyle name="Comma 14 2 3 2 2 6" xfId="9724"/>
    <cellStyle name="Comma 14 2 3 2 2 7" xfId="12176"/>
    <cellStyle name="Comma 14 2 3 2 2 8" xfId="14628"/>
    <cellStyle name="Comma 14 2 3 2 2 9" xfId="17081"/>
    <cellStyle name="Comma 14 2 3 2 3" xfId="22037"/>
    <cellStyle name="Comma 14 2 3 2 3 2" xfId="2326"/>
    <cellStyle name="Comma 14 2 3 2 3 3" xfId="4785"/>
    <cellStyle name="Comma 14 2 3 2 3 4" xfId="7278"/>
    <cellStyle name="Comma 14 2 3 2 3 5" xfId="9726"/>
    <cellStyle name="Comma 14 2 3 2 3 6" xfId="12178"/>
    <cellStyle name="Comma 14 2 3 2 3 7" xfId="14630"/>
    <cellStyle name="Comma 14 2 3 2 3 8" xfId="17083"/>
    <cellStyle name="Comma 14 2 3 2 3 9" xfId="19531"/>
    <cellStyle name="Comma 14 2 3 2 4" xfId="22038"/>
    <cellStyle name="Comma 14 2 3 2 4 2" xfId="2327"/>
    <cellStyle name="Comma 14 2 3 2 4 3" xfId="4786"/>
    <cellStyle name="Comma 14 2 3 2 4 4" xfId="7279"/>
    <cellStyle name="Comma 14 2 3 2 4 5" xfId="9727"/>
    <cellStyle name="Comma 14 2 3 2 4 6" xfId="12179"/>
    <cellStyle name="Comma 14 2 3 2 4 7" xfId="14631"/>
    <cellStyle name="Comma 14 2 3 2 4 8" xfId="17084"/>
    <cellStyle name="Comma 14 2 3 2 4 9" xfId="19532"/>
    <cellStyle name="Comma 14 2 3 2 5" xfId="22039"/>
    <cellStyle name="Comma 14 2 3 2 5 2" xfId="2328"/>
    <cellStyle name="Comma 14 2 3 2 5 3" xfId="4787"/>
    <cellStyle name="Comma 14 2 3 2 5 4" xfId="7280"/>
    <cellStyle name="Comma 14 2 3 2 5 5" xfId="9728"/>
    <cellStyle name="Comma 14 2 3 2 5 6" xfId="12180"/>
    <cellStyle name="Comma 14 2 3 2 5 7" xfId="14632"/>
    <cellStyle name="Comma 14 2 3 2 5 8" xfId="17085"/>
    <cellStyle name="Comma 14 2 3 2 5 9" xfId="19533"/>
    <cellStyle name="Comma 14 2 3 2 6" xfId="22040"/>
    <cellStyle name="Comma 14 2 3 2 6 2" xfId="2329"/>
    <cellStyle name="Comma 14 2 3 2 6 3" xfId="4788"/>
    <cellStyle name="Comma 14 2 3 2 6 4" xfId="7281"/>
    <cellStyle name="Comma 14 2 3 2 6 5" xfId="9729"/>
    <cellStyle name="Comma 14 2 3 2 6 6" xfId="12181"/>
    <cellStyle name="Comma 14 2 3 2 6 7" xfId="14633"/>
    <cellStyle name="Comma 14 2 3 2 6 8" xfId="17086"/>
    <cellStyle name="Comma 14 2 3 2 6 9" xfId="19534"/>
    <cellStyle name="Comma 14 2 3 2 7" xfId="22041"/>
    <cellStyle name="Comma 14 2 3 2 7 2" xfId="2330"/>
    <cellStyle name="Comma 14 2 3 2 7 3" xfId="4789"/>
    <cellStyle name="Comma 14 2 3 2 7 4" xfId="7282"/>
    <cellStyle name="Comma 14 2 3 2 7 5" xfId="9730"/>
    <cellStyle name="Comma 14 2 3 2 7 6" xfId="12182"/>
    <cellStyle name="Comma 14 2 3 2 7 7" xfId="14634"/>
    <cellStyle name="Comma 14 2 3 2 7 8" xfId="17087"/>
    <cellStyle name="Comma 14 2 3 2 7 9" xfId="19535"/>
    <cellStyle name="Comma 14 2 3 2 8" xfId="22042"/>
    <cellStyle name="Comma 14 2 3 2 8 2" xfId="2331"/>
    <cellStyle name="Comma 14 2 3 2 8 3" xfId="4790"/>
    <cellStyle name="Comma 14 2 3 2 8 4" xfId="7283"/>
    <cellStyle name="Comma 14 2 3 2 8 5" xfId="9731"/>
    <cellStyle name="Comma 14 2 3 2 8 6" xfId="12183"/>
    <cellStyle name="Comma 14 2 3 2 8 7" xfId="14635"/>
    <cellStyle name="Comma 14 2 3 2 8 8" xfId="17088"/>
    <cellStyle name="Comma 14 2 3 2 8 9" xfId="19536"/>
    <cellStyle name="Comma 14 2 3 2 9" xfId="2323"/>
    <cellStyle name="Comma 14 2 3 3" xfId="22043"/>
    <cellStyle name="Comma 14 2 3 3 10" xfId="19537"/>
    <cellStyle name="Comma 14 2 3 3 2" xfId="22044"/>
    <cellStyle name="Comma 14 2 3 3 2 2" xfId="2333"/>
    <cellStyle name="Comma 14 2 3 3 2 3" xfId="4792"/>
    <cellStyle name="Comma 14 2 3 3 2 4" xfId="7285"/>
    <cellStyle name="Comma 14 2 3 3 2 5" xfId="9733"/>
    <cellStyle name="Comma 14 2 3 3 2 6" xfId="12185"/>
    <cellStyle name="Comma 14 2 3 3 2 7" xfId="14637"/>
    <cellStyle name="Comma 14 2 3 3 2 8" xfId="17090"/>
    <cellStyle name="Comma 14 2 3 3 2 9" xfId="19538"/>
    <cellStyle name="Comma 14 2 3 3 3" xfId="2332"/>
    <cellStyle name="Comma 14 2 3 3 4" xfId="4791"/>
    <cellStyle name="Comma 14 2 3 3 5" xfId="7284"/>
    <cellStyle name="Comma 14 2 3 3 6" xfId="9732"/>
    <cellStyle name="Comma 14 2 3 3 7" xfId="12184"/>
    <cellStyle name="Comma 14 2 3 3 8" xfId="14636"/>
    <cellStyle name="Comma 14 2 3 3 9" xfId="17089"/>
    <cellStyle name="Comma 14 2 3 4" xfId="22045"/>
    <cellStyle name="Comma 14 2 3 4 2" xfId="2334"/>
    <cellStyle name="Comma 14 2 3 4 3" xfId="4793"/>
    <cellStyle name="Comma 14 2 3 4 4" xfId="7286"/>
    <cellStyle name="Comma 14 2 3 4 5" xfId="9734"/>
    <cellStyle name="Comma 14 2 3 4 6" xfId="12186"/>
    <cellStyle name="Comma 14 2 3 4 7" xfId="14638"/>
    <cellStyle name="Comma 14 2 3 4 8" xfId="17091"/>
    <cellStyle name="Comma 14 2 3 4 9" xfId="19539"/>
    <cellStyle name="Comma 14 2 3 5" xfId="22046"/>
    <cellStyle name="Comma 14 2 3 5 2" xfId="2335"/>
    <cellStyle name="Comma 14 2 3 5 3" xfId="4794"/>
    <cellStyle name="Comma 14 2 3 5 4" xfId="7287"/>
    <cellStyle name="Comma 14 2 3 5 5" xfId="9735"/>
    <cellStyle name="Comma 14 2 3 5 6" xfId="12187"/>
    <cellStyle name="Comma 14 2 3 5 7" xfId="14639"/>
    <cellStyle name="Comma 14 2 3 5 8" xfId="17092"/>
    <cellStyle name="Comma 14 2 3 5 9" xfId="19540"/>
    <cellStyle name="Comma 14 2 3 6" xfId="22047"/>
    <cellStyle name="Comma 14 2 3 6 2" xfId="2336"/>
    <cellStyle name="Comma 14 2 3 6 3" xfId="4795"/>
    <cellStyle name="Comma 14 2 3 6 4" xfId="7288"/>
    <cellStyle name="Comma 14 2 3 6 5" xfId="9736"/>
    <cellStyle name="Comma 14 2 3 6 6" xfId="12188"/>
    <cellStyle name="Comma 14 2 3 6 7" xfId="14640"/>
    <cellStyle name="Comma 14 2 3 6 8" xfId="17093"/>
    <cellStyle name="Comma 14 2 3 6 9" xfId="19541"/>
    <cellStyle name="Comma 14 2 3 7" xfId="22048"/>
    <cellStyle name="Comma 14 2 3 7 2" xfId="2337"/>
    <cellStyle name="Comma 14 2 3 7 3" xfId="4796"/>
    <cellStyle name="Comma 14 2 3 7 4" xfId="7289"/>
    <cellStyle name="Comma 14 2 3 7 5" xfId="9737"/>
    <cellStyle name="Comma 14 2 3 7 6" xfId="12189"/>
    <cellStyle name="Comma 14 2 3 7 7" xfId="14641"/>
    <cellStyle name="Comma 14 2 3 7 8" xfId="17094"/>
    <cellStyle name="Comma 14 2 3 7 9" xfId="19542"/>
    <cellStyle name="Comma 14 2 3 8" xfId="22049"/>
    <cellStyle name="Comma 14 2 3 8 2" xfId="2338"/>
    <cellStyle name="Comma 14 2 3 8 3" xfId="4797"/>
    <cellStyle name="Comma 14 2 3 8 4" xfId="7290"/>
    <cellStyle name="Comma 14 2 3 8 5" xfId="9738"/>
    <cellStyle name="Comma 14 2 3 8 6" xfId="12190"/>
    <cellStyle name="Comma 14 2 3 8 7" xfId="14642"/>
    <cellStyle name="Comma 14 2 3 8 8" xfId="17095"/>
    <cellStyle name="Comma 14 2 3 8 9" xfId="19543"/>
    <cellStyle name="Comma 14 2 3 9" xfId="22050"/>
    <cellStyle name="Comma 14 2 3 9 2" xfId="2339"/>
    <cellStyle name="Comma 14 2 3 9 3" xfId="4798"/>
    <cellStyle name="Comma 14 2 3 9 4" xfId="7291"/>
    <cellStyle name="Comma 14 2 3 9 5" xfId="9739"/>
    <cellStyle name="Comma 14 2 3 9 6" xfId="12191"/>
    <cellStyle name="Comma 14 2 3 9 7" xfId="14643"/>
    <cellStyle name="Comma 14 2 3 9 8" xfId="17096"/>
    <cellStyle name="Comma 14 2 3 9 9" xfId="19544"/>
    <cellStyle name="Comma 14 2 4" xfId="22051"/>
    <cellStyle name="Comma 14 2 4 10" xfId="4799"/>
    <cellStyle name="Comma 14 2 4 11" xfId="7292"/>
    <cellStyle name="Comma 14 2 4 12" xfId="9740"/>
    <cellStyle name="Comma 14 2 4 13" xfId="12192"/>
    <cellStyle name="Comma 14 2 4 14" xfId="14644"/>
    <cellStyle name="Comma 14 2 4 15" xfId="17097"/>
    <cellStyle name="Comma 14 2 4 16" xfId="19545"/>
    <cellStyle name="Comma 14 2 4 2" xfId="22052"/>
    <cellStyle name="Comma 14 2 4 2 10" xfId="19546"/>
    <cellStyle name="Comma 14 2 4 2 2" xfId="22053"/>
    <cellStyle name="Comma 14 2 4 2 2 2" xfId="2342"/>
    <cellStyle name="Comma 14 2 4 2 2 3" xfId="4801"/>
    <cellStyle name="Comma 14 2 4 2 2 4" xfId="7294"/>
    <cellStyle name="Comma 14 2 4 2 2 5" xfId="9742"/>
    <cellStyle name="Comma 14 2 4 2 2 6" xfId="12194"/>
    <cellStyle name="Comma 14 2 4 2 2 7" xfId="14646"/>
    <cellStyle name="Comma 14 2 4 2 2 8" xfId="17099"/>
    <cellStyle name="Comma 14 2 4 2 2 9" xfId="19547"/>
    <cellStyle name="Comma 14 2 4 2 3" xfId="2341"/>
    <cellStyle name="Comma 14 2 4 2 4" xfId="4800"/>
    <cellStyle name="Comma 14 2 4 2 5" xfId="7293"/>
    <cellStyle name="Comma 14 2 4 2 6" xfId="9741"/>
    <cellStyle name="Comma 14 2 4 2 7" xfId="12193"/>
    <cellStyle name="Comma 14 2 4 2 8" xfId="14645"/>
    <cellStyle name="Comma 14 2 4 2 9" xfId="17098"/>
    <cellStyle name="Comma 14 2 4 3" xfId="22054"/>
    <cellStyle name="Comma 14 2 4 3 2" xfId="2343"/>
    <cellStyle name="Comma 14 2 4 3 3" xfId="4802"/>
    <cellStyle name="Comma 14 2 4 3 4" xfId="7295"/>
    <cellStyle name="Comma 14 2 4 3 5" xfId="9743"/>
    <cellStyle name="Comma 14 2 4 3 6" xfId="12195"/>
    <cellStyle name="Comma 14 2 4 3 7" xfId="14647"/>
    <cellStyle name="Comma 14 2 4 3 8" xfId="17100"/>
    <cellStyle name="Comma 14 2 4 3 9" xfId="19548"/>
    <cellStyle name="Comma 14 2 4 4" xfId="22055"/>
    <cellStyle name="Comma 14 2 4 4 2" xfId="2344"/>
    <cellStyle name="Comma 14 2 4 4 3" xfId="4803"/>
    <cellStyle name="Comma 14 2 4 4 4" xfId="7296"/>
    <cellStyle name="Comma 14 2 4 4 5" xfId="9744"/>
    <cellStyle name="Comma 14 2 4 4 6" xfId="12196"/>
    <cellStyle name="Comma 14 2 4 4 7" xfId="14648"/>
    <cellStyle name="Comma 14 2 4 4 8" xfId="17101"/>
    <cellStyle name="Comma 14 2 4 4 9" xfId="19549"/>
    <cellStyle name="Comma 14 2 4 5" xfId="22056"/>
    <cellStyle name="Comma 14 2 4 5 2" xfId="2345"/>
    <cellStyle name="Comma 14 2 4 5 3" xfId="4804"/>
    <cellStyle name="Comma 14 2 4 5 4" xfId="7297"/>
    <cellStyle name="Comma 14 2 4 5 5" xfId="9745"/>
    <cellStyle name="Comma 14 2 4 5 6" xfId="12197"/>
    <cellStyle name="Comma 14 2 4 5 7" xfId="14649"/>
    <cellStyle name="Comma 14 2 4 5 8" xfId="17102"/>
    <cellStyle name="Comma 14 2 4 5 9" xfId="19550"/>
    <cellStyle name="Comma 14 2 4 6" xfId="22057"/>
    <cellStyle name="Comma 14 2 4 6 2" xfId="2346"/>
    <cellStyle name="Comma 14 2 4 6 3" xfId="4805"/>
    <cellStyle name="Comma 14 2 4 6 4" xfId="7298"/>
    <cellStyle name="Comma 14 2 4 6 5" xfId="9746"/>
    <cellStyle name="Comma 14 2 4 6 6" xfId="12198"/>
    <cellStyle name="Comma 14 2 4 6 7" xfId="14650"/>
    <cellStyle name="Comma 14 2 4 6 8" xfId="17103"/>
    <cellStyle name="Comma 14 2 4 6 9" xfId="19551"/>
    <cellStyle name="Comma 14 2 4 7" xfId="22058"/>
    <cellStyle name="Comma 14 2 4 7 2" xfId="2347"/>
    <cellStyle name="Comma 14 2 4 7 3" xfId="4806"/>
    <cellStyle name="Comma 14 2 4 7 4" xfId="7299"/>
    <cellStyle name="Comma 14 2 4 7 5" xfId="9747"/>
    <cellStyle name="Comma 14 2 4 7 6" xfId="12199"/>
    <cellStyle name="Comma 14 2 4 7 7" xfId="14651"/>
    <cellStyle name="Comma 14 2 4 7 8" xfId="17104"/>
    <cellStyle name="Comma 14 2 4 7 9" xfId="19552"/>
    <cellStyle name="Comma 14 2 4 8" xfId="22059"/>
    <cellStyle name="Comma 14 2 4 8 2" xfId="2348"/>
    <cellStyle name="Comma 14 2 4 8 3" xfId="4807"/>
    <cellStyle name="Comma 14 2 4 8 4" xfId="7300"/>
    <cellStyle name="Comma 14 2 4 8 5" xfId="9748"/>
    <cellStyle name="Comma 14 2 4 8 6" xfId="12200"/>
    <cellStyle name="Comma 14 2 4 8 7" xfId="14652"/>
    <cellStyle name="Comma 14 2 4 8 8" xfId="17105"/>
    <cellStyle name="Comma 14 2 4 8 9" xfId="19553"/>
    <cellStyle name="Comma 14 2 4 9" xfId="2340"/>
    <cellStyle name="Comma 14 2 5" xfId="22060"/>
    <cellStyle name="Comma 14 2 5 10" xfId="19554"/>
    <cellStyle name="Comma 14 2 5 2" xfId="22061"/>
    <cellStyle name="Comma 14 2 5 2 2" xfId="2350"/>
    <cellStyle name="Comma 14 2 5 2 3" xfId="4809"/>
    <cellStyle name="Comma 14 2 5 2 4" xfId="7302"/>
    <cellStyle name="Comma 14 2 5 2 5" xfId="9750"/>
    <cellStyle name="Comma 14 2 5 2 6" xfId="12202"/>
    <cellStyle name="Comma 14 2 5 2 7" xfId="14654"/>
    <cellStyle name="Comma 14 2 5 2 8" xfId="17107"/>
    <cellStyle name="Comma 14 2 5 2 9" xfId="19555"/>
    <cellStyle name="Comma 14 2 5 3" xfId="2349"/>
    <cellStyle name="Comma 14 2 5 4" xfId="4808"/>
    <cellStyle name="Comma 14 2 5 5" xfId="7301"/>
    <cellStyle name="Comma 14 2 5 6" xfId="9749"/>
    <cellStyle name="Comma 14 2 5 7" xfId="12201"/>
    <cellStyle name="Comma 14 2 5 8" xfId="14653"/>
    <cellStyle name="Comma 14 2 5 9" xfId="17106"/>
    <cellStyle name="Comma 14 2 6" xfId="22062"/>
    <cellStyle name="Comma 14 2 6 2" xfId="2351"/>
    <cellStyle name="Comma 14 2 6 3" xfId="4810"/>
    <cellStyle name="Comma 14 2 6 4" xfId="7303"/>
    <cellStyle name="Comma 14 2 6 5" xfId="9751"/>
    <cellStyle name="Comma 14 2 6 6" xfId="12203"/>
    <cellStyle name="Comma 14 2 6 7" xfId="14655"/>
    <cellStyle name="Comma 14 2 6 8" xfId="17108"/>
    <cellStyle name="Comma 14 2 6 9" xfId="19556"/>
    <cellStyle name="Comma 14 2 7" xfId="22063"/>
    <cellStyle name="Comma 14 2 7 2" xfId="2352"/>
    <cellStyle name="Comma 14 2 7 3" xfId="4811"/>
    <cellStyle name="Comma 14 2 7 4" xfId="7304"/>
    <cellStyle name="Comma 14 2 7 5" xfId="9752"/>
    <cellStyle name="Comma 14 2 7 6" xfId="12204"/>
    <cellStyle name="Comma 14 2 7 7" xfId="14656"/>
    <cellStyle name="Comma 14 2 7 8" xfId="17109"/>
    <cellStyle name="Comma 14 2 7 9" xfId="19557"/>
    <cellStyle name="Comma 14 2 8" xfId="22064"/>
    <cellStyle name="Comma 14 2 8 2" xfId="2353"/>
    <cellStyle name="Comma 14 2 8 3" xfId="4812"/>
    <cellStyle name="Comma 14 2 8 4" xfId="7305"/>
    <cellStyle name="Comma 14 2 8 5" xfId="9753"/>
    <cellStyle name="Comma 14 2 8 6" xfId="12205"/>
    <cellStyle name="Comma 14 2 8 7" xfId="14657"/>
    <cellStyle name="Comma 14 2 8 8" xfId="17110"/>
    <cellStyle name="Comma 14 2 8 9" xfId="19558"/>
    <cellStyle name="Comma 14 2 9" xfId="22065"/>
    <cellStyle name="Comma 14 2 9 2" xfId="2354"/>
    <cellStyle name="Comma 14 2 9 3" xfId="4813"/>
    <cellStyle name="Comma 14 2 9 4" xfId="7306"/>
    <cellStyle name="Comma 14 2 9 5" xfId="9754"/>
    <cellStyle name="Comma 14 2 9 6" xfId="12206"/>
    <cellStyle name="Comma 14 2 9 7" xfId="14658"/>
    <cellStyle name="Comma 14 2 9 8" xfId="17111"/>
    <cellStyle name="Comma 14 2 9 9" xfId="19559"/>
    <cellStyle name="Comma 14 20" xfId="154"/>
    <cellStyle name="Comma 14 21" xfId="155"/>
    <cellStyle name="Comma 14 22" xfId="156"/>
    <cellStyle name="Comma 14 23" xfId="157"/>
    <cellStyle name="Comma 14 24" xfId="158"/>
    <cellStyle name="Comma 14 25" xfId="159"/>
    <cellStyle name="Comma 14 26" xfId="160"/>
    <cellStyle name="Comma 14 27" xfId="161"/>
    <cellStyle name="Comma 14 28" xfId="2279"/>
    <cellStyle name="Comma 14 29" xfId="4738"/>
    <cellStyle name="Comma 14 3" xfId="22066"/>
    <cellStyle name="Comma 14 3 10" xfId="22067"/>
    <cellStyle name="Comma 14 3 10 2" xfId="2356"/>
    <cellStyle name="Comma 14 3 10 3" xfId="4815"/>
    <cellStyle name="Comma 14 3 10 4" xfId="7308"/>
    <cellStyle name="Comma 14 3 10 5" xfId="9756"/>
    <cellStyle name="Comma 14 3 10 6" xfId="12208"/>
    <cellStyle name="Comma 14 3 10 7" xfId="14660"/>
    <cellStyle name="Comma 14 3 10 8" xfId="17113"/>
    <cellStyle name="Comma 14 3 10 9" xfId="19561"/>
    <cellStyle name="Comma 14 3 11" xfId="2355"/>
    <cellStyle name="Comma 14 3 12" xfId="4814"/>
    <cellStyle name="Comma 14 3 13" xfId="7307"/>
    <cellStyle name="Comma 14 3 14" xfId="9755"/>
    <cellStyle name="Comma 14 3 15" xfId="12207"/>
    <cellStyle name="Comma 14 3 16" xfId="14659"/>
    <cellStyle name="Comma 14 3 17" xfId="17112"/>
    <cellStyle name="Comma 14 3 18" xfId="19560"/>
    <cellStyle name="Comma 14 3 2" xfId="22068"/>
    <cellStyle name="Comma 14 3 2 10" xfId="2357"/>
    <cellStyle name="Comma 14 3 2 11" xfId="4816"/>
    <cellStyle name="Comma 14 3 2 12" xfId="7309"/>
    <cellStyle name="Comma 14 3 2 13" xfId="9757"/>
    <cellStyle name="Comma 14 3 2 14" xfId="12209"/>
    <cellStyle name="Comma 14 3 2 15" xfId="14661"/>
    <cellStyle name="Comma 14 3 2 16" xfId="17114"/>
    <cellStyle name="Comma 14 3 2 17" xfId="19562"/>
    <cellStyle name="Comma 14 3 2 2" xfId="22069"/>
    <cellStyle name="Comma 14 3 2 2 10" xfId="4817"/>
    <cellStyle name="Comma 14 3 2 2 11" xfId="7310"/>
    <cellStyle name="Comma 14 3 2 2 12" xfId="9758"/>
    <cellStyle name="Comma 14 3 2 2 13" xfId="12210"/>
    <cellStyle name="Comma 14 3 2 2 14" xfId="14662"/>
    <cellStyle name="Comma 14 3 2 2 15" xfId="17115"/>
    <cellStyle name="Comma 14 3 2 2 16" xfId="19563"/>
    <cellStyle name="Comma 14 3 2 2 2" xfId="22070"/>
    <cellStyle name="Comma 14 3 2 2 2 10" xfId="19564"/>
    <cellStyle name="Comma 14 3 2 2 2 2" xfId="22071"/>
    <cellStyle name="Comma 14 3 2 2 2 2 2" xfId="2360"/>
    <cellStyle name="Comma 14 3 2 2 2 2 3" xfId="4819"/>
    <cellStyle name="Comma 14 3 2 2 2 2 4" xfId="7312"/>
    <cellStyle name="Comma 14 3 2 2 2 2 5" xfId="9760"/>
    <cellStyle name="Comma 14 3 2 2 2 2 6" xfId="12212"/>
    <cellStyle name="Comma 14 3 2 2 2 2 7" xfId="14664"/>
    <cellStyle name="Comma 14 3 2 2 2 2 8" xfId="17117"/>
    <cellStyle name="Comma 14 3 2 2 2 2 9" xfId="19565"/>
    <cellStyle name="Comma 14 3 2 2 2 3" xfId="2359"/>
    <cellStyle name="Comma 14 3 2 2 2 4" xfId="4818"/>
    <cellStyle name="Comma 14 3 2 2 2 5" xfId="7311"/>
    <cellStyle name="Comma 14 3 2 2 2 6" xfId="9759"/>
    <cellStyle name="Comma 14 3 2 2 2 7" xfId="12211"/>
    <cellStyle name="Comma 14 3 2 2 2 8" xfId="14663"/>
    <cellStyle name="Comma 14 3 2 2 2 9" xfId="17116"/>
    <cellStyle name="Comma 14 3 2 2 3" xfId="22072"/>
    <cellStyle name="Comma 14 3 2 2 3 2" xfId="2361"/>
    <cellStyle name="Comma 14 3 2 2 3 3" xfId="4820"/>
    <cellStyle name="Comma 14 3 2 2 3 4" xfId="7313"/>
    <cellStyle name="Comma 14 3 2 2 3 5" xfId="9761"/>
    <cellStyle name="Comma 14 3 2 2 3 6" xfId="12213"/>
    <cellStyle name="Comma 14 3 2 2 3 7" xfId="14665"/>
    <cellStyle name="Comma 14 3 2 2 3 8" xfId="17118"/>
    <cellStyle name="Comma 14 3 2 2 3 9" xfId="19566"/>
    <cellStyle name="Comma 14 3 2 2 4" xfId="22073"/>
    <cellStyle name="Comma 14 3 2 2 4 2" xfId="2362"/>
    <cellStyle name="Comma 14 3 2 2 4 3" xfId="4821"/>
    <cellStyle name="Comma 14 3 2 2 4 4" xfId="7314"/>
    <cellStyle name="Comma 14 3 2 2 4 5" xfId="9762"/>
    <cellStyle name="Comma 14 3 2 2 4 6" xfId="12214"/>
    <cellStyle name="Comma 14 3 2 2 4 7" xfId="14666"/>
    <cellStyle name="Comma 14 3 2 2 4 8" xfId="17119"/>
    <cellStyle name="Comma 14 3 2 2 4 9" xfId="19567"/>
    <cellStyle name="Comma 14 3 2 2 5" xfId="22074"/>
    <cellStyle name="Comma 14 3 2 2 5 2" xfId="2363"/>
    <cellStyle name="Comma 14 3 2 2 5 3" xfId="4822"/>
    <cellStyle name="Comma 14 3 2 2 5 4" xfId="7315"/>
    <cellStyle name="Comma 14 3 2 2 5 5" xfId="9763"/>
    <cellStyle name="Comma 14 3 2 2 5 6" xfId="12215"/>
    <cellStyle name="Comma 14 3 2 2 5 7" xfId="14667"/>
    <cellStyle name="Comma 14 3 2 2 5 8" xfId="17120"/>
    <cellStyle name="Comma 14 3 2 2 5 9" xfId="19568"/>
    <cellStyle name="Comma 14 3 2 2 6" xfId="22075"/>
    <cellStyle name="Comma 14 3 2 2 6 2" xfId="2364"/>
    <cellStyle name="Comma 14 3 2 2 6 3" xfId="4823"/>
    <cellStyle name="Comma 14 3 2 2 6 4" xfId="7316"/>
    <cellStyle name="Comma 14 3 2 2 6 5" xfId="9764"/>
    <cellStyle name="Comma 14 3 2 2 6 6" xfId="12216"/>
    <cellStyle name="Comma 14 3 2 2 6 7" xfId="14668"/>
    <cellStyle name="Comma 14 3 2 2 6 8" xfId="17121"/>
    <cellStyle name="Comma 14 3 2 2 6 9" xfId="19569"/>
    <cellStyle name="Comma 14 3 2 2 7" xfId="22076"/>
    <cellStyle name="Comma 14 3 2 2 7 2" xfId="2365"/>
    <cellStyle name="Comma 14 3 2 2 7 3" xfId="4824"/>
    <cellStyle name="Comma 14 3 2 2 7 4" xfId="7317"/>
    <cellStyle name="Comma 14 3 2 2 7 5" xfId="9765"/>
    <cellStyle name="Comma 14 3 2 2 7 6" xfId="12217"/>
    <cellStyle name="Comma 14 3 2 2 7 7" xfId="14669"/>
    <cellStyle name="Comma 14 3 2 2 7 8" xfId="17122"/>
    <cellStyle name="Comma 14 3 2 2 7 9" xfId="19570"/>
    <cellStyle name="Comma 14 3 2 2 8" xfId="22077"/>
    <cellStyle name="Comma 14 3 2 2 8 2" xfId="2366"/>
    <cellStyle name="Comma 14 3 2 2 8 3" xfId="4825"/>
    <cellStyle name="Comma 14 3 2 2 8 4" xfId="7318"/>
    <cellStyle name="Comma 14 3 2 2 8 5" xfId="9766"/>
    <cellStyle name="Comma 14 3 2 2 8 6" xfId="12218"/>
    <cellStyle name="Comma 14 3 2 2 8 7" xfId="14670"/>
    <cellStyle name="Comma 14 3 2 2 8 8" xfId="17123"/>
    <cellStyle name="Comma 14 3 2 2 8 9" xfId="19571"/>
    <cellStyle name="Comma 14 3 2 2 9" xfId="2358"/>
    <cellStyle name="Comma 14 3 2 3" xfId="22078"/>
    <cellStyle name="Comma 14 3 2 3 10" xfId="19572"/>
    <cellStyle name="Comma 14 3 2 3 2" xfId="22079"/>
    <cellStyle name="Comma 14 3 2 3 2 2" xfId="2368"/>
    <cellStyle name="Comma 14 3 2 3 2 3" xfId="4827"/>
    <cellStyle name="Comma 14 3 2 3 2 4" xfId="7320"/>
    <cellStyle name="Comma 14 3 2 3 2 5" xfId="9768"/>
    <cellStyle name="Comma 14 3 2 3 2 6" xfId="12220"/>
    <cellStyle name="Comma 14 3 2 3 2 7" xfId="14672"/>
    <cellStyle name="Comma 14 3 2 3 2 8" xfId="17125"/>
    <cellStyle name="Comma 14 3 2 3 2 9" xfId="19573"/>
    <cellStyle name="Comma 14 3 2 3 3" xfId="2367"/>
    <cellStyle name="Comma 14 3 2 3 4" xfId="4826"/>
    <cellStyle name="Comma 14 3 2 3 5" xfId="7319"/>
    <cellStyle name="Comma 14 3 2 3 6" xfId="9767"/>
    <cellStyle name="Comma 14 3 2 3 7" xfId="12219"/>
    <cellStyle name="Comma 14 3 2 3 8" xfId="14671"/>
    <cellStyle name="Comma 14 3 2 3 9" xfId="17124"/>
    <cellStyle name="Comma 14 3 2 4" xfId="22080"/>
    <cellStyle name="Comma 14 3 2 4 2" xfId="2369"/>
    <cellStyle name="Comma 14 3 2 4 3" xfId="4828"/>
    <cellStyle name="Comma 14 3 2 4 4" xfId="7321"/>
    <cellStyle name="Comma 14 3 2 4 5" xfId="9769"/>
    <cellStyle name="Comma 14 3 2 4 6" xfId="12221"/>
    <cellStyle name="Comma 14 3 2 4 7" xfId="14673"/>
    <cellStyle name="Comma 14 3 2 4 8" xfId="17126"/>
    <cellStyle name="Comma 14 3 2 4 9" xfId="19574"/>
    <cellStyle name="Comma 14 3 2 5" xfId="22081"/>
    <cellStyle name="Comma 14 3 2 5 2" xfId="2370"/>
    <cellStyle name="Comma 14 3 2 5 3" xfId="4829"/>
    <cellStyle name="Comma 14 3 2 5 4" xfId="7322"/>
    <cellStyle name="Comma 14 3 2 5 5" xfId="9770"/>
    <cellStyle name="Comma 14 3 2 5 6" xfId="12222"/>
    <cellStyle name="Comma 14 3 2 5 7" xfId="14674"/>
    <cellStyle name="Comma 14 3 2 5 8" xfId="17127"/>
    <cellStyle name="Comma 14 3 2 5 9" xfId="19575"/>
    <cellStyle name="Comma 14 3 2 6" xfId="22082"/>
    <cellStyle name="Comma 14 3 2 6 2" xfId="2371"/>
    <cellStyle name="Comma 14 3 2 6 3" xfId="4830"/>
    <cellStyle name="Comma 14 3 2 6 4" xfId="7323"/>
    <cellStyle name="Comma 14 3 2 6 5" xfId="9771"/>
    <cellStyle name="Comma 14 3 2 6 6" xfId="12223"/>
    <cellStyle name="Comma 14 3 2 6 7" xfId="14675"/>
    <cellStyle name="Comma 14 3 2 6 8" xfId="17128"/>
    <cellStyle name="Comma 14 3 2 6 9" xfId="19576"/>
    <cellStyle name="Comma 14 3 2 7" xfId="22083"/>
    <cellStyle name="Comma 14 3 2 7 2" xfId="2372"/>
    <cellStyle name="Comma 14 3 2 7 3" xfId="4831"/>
    <cellStyle name="Comma 14 3 2 7 4" xfId="7324"/>
    <cellStyle name="Comma 14 3 2 7 5" xfId="9772"/>
    <cellStyle name="Comma 14 3 2 7 6" xfId="12224"/>
    <cellStyle name="Comma 14 3 2 7 7" xfId="14676"/>
    <cellStyle name="Comma 14 3 2 7 8" xfId="17129"/>
    <cellStyle name="Comma 14 3 2 7 9" xfId="19577"/>
    <cellStyle name="Comma 14 3 2 8" xfId="22084"/>
    <cellStyle name="Comma 14 3 2 8 2" xfId="2373"/>
    <cellStyle name="Comma 14 3 2 8 3" xfId="4832"/>
    <cellStyle name="Comma 14 3 2 8 4" xfId="7325"/>
    <cellStyle name="Comma 14 3 2 8 5" xfId="9773"/>
    <cellStyle name="Comma 14 3 2 8 6" xfId="12225"/>
    <cellStyle name="Comma 14 3 2 8 7" xfId="14677"/>
    <cellStyle name="Comma 14 3 2 8 8" xfId="17130"/>
    <cellStyle name="Comma 14 3 2 8 9" xfId="19578"/>
    <cellStyle name="Comma 14 3 2 9" xfId="22085"/>
    <cellStyle name="Comma 14 3 2 9 2" xfId="2374"/>
    <cellStyle name="Comma 14 3 2 9 3" xfId="4833"/>
    <cellStyle name="Comma 14 3 2 9 4" xfId="7326"/>
    <cellStyle name="Comma 14 3 2 9 5" xfId="9774"/>
    <cellStyle name="Comma 14 3 2 9 6" xfId="12226"/>
    <cellStyle name="Comma 14 3 2 9 7" xfId="14678"/>
    <cellStyle name="Comma 14 3 2 9 8" xfId="17131"/>
    <cellStyle name="Comma 14 3 2 9 9" xfId="19579"/>
    <cellStyle name="Comma 14 3 3" xfId="22086"/>
    <cellStyle name="Comma 14 3 3 10" xfId="4834"/>
    <cellStyle name="Comma 14 3 3 11" xfId="7327"/>
    <cellStyle name="Comma 14 3 3 12" xfId="9775"/>
    <cellStyle name="Comma 14 3 3 13" xfId="12227"/>
    <cellStyle name="Comma 14 3 3 14" xfId="14679"/>
    <cellStyle name="Comma 14 3 3 15" xfId="17132"/>
    <cellStyle name="Comma 14 3 3 16" xfId="19580"/>
    <cellStyle name="Comma 14 3 3 2" xfId="22087"/>
    <cellStyle name="Comma 14 3 3 2 10" xfId="19581"/>
    <cellStyle name="Comma 14 3 3 2 2" xfId="22088"/>
    <cellStyle name="Comma 14 3 3 2 2 2" xfId="2377"/>
    <cellStyle name="Comma 14 3 3 2 2 3" xfId="4836"/>
    <cellStyle name="Comma 14 3 3 2 2 4" xfId="7329"/>
    <cellStyle name="Comma 14 3 3 2 2 5" xfId="9777"/>
    <cellStyle name="Comma 14 3 3 2 2 6" xfId="12229"/>
    <cellStyle name="Comma 14 3 3 2 2 7" xfId="14681"/>
    <cellStyle name="Comma 14 3 3 2 2 8" xfId="17134"/>
    <cellStyle name="Comma 14 3 3 2 2 9" xfId="19582"/>
    <cellStyle name="Comma 14 3 3 2 3" xfId="2376"/>
    <cellStyle name="Comma 14 3 3 2 4" xfId="4835"/>
    <cellStyle name="Comma 14 3 3 2 5" xfId="7328"/>
    <cellStyle name="Comma 14 3 3 2 6" xfId="9776"/>
    <cellStyle name="Comma 14 3 3 2 7" xfId="12228"/>
    <cellStyle name="Comma 14 3 3 2 8" xfId="14680"/>
    <cellStyle name="Comma 14 3 3 2 9" xfId="17133"/>
    <cellStyle name="Comma 14 3 3 3" xfId="22089"/>
    <cellStyle name="Comma 14 3 3 3 2" xfId="2378"/>
    <cellStyle name="Comma 14 3 3 3 3" xfId="4837"/>
    <cellStyle name="Comma 14 3 3 3 4" xfId="7330"/>
    <cellStyle name="Comma 14 3 3 3 5" xfId="9778"/>
    <cellStyle name="Comma 14 3 3 3 6" xfId="12230"/>
    <cellStyle name="Comma 14 3 3 3 7" xfId="14682"/>
    <cellStyle name="Comma 14 3 3 3 8" xfId="17135"/>
    <cellStyle name="Comma 14 3 3 3 9" xfId="19583"/>
    <cellStyle name="Comma 14 3 3 4" xfId="22090"/>
    <cellStyle name="Comma 14 3 3 4 2" xfId="2379"/>
    <cellStyle name="Comma 14 3 3 4 3" xfId="4838"/>
    <cellStyle name="Comma 14 3 3 4 4" xfId="7331"/>
    <cellStyle name="Comma 14 3 3 4 5" xfId="9779"/>
    <cellStyle name="Comma 14 3 3 4 6" xfId="12231"/>
    <cellStyle name="Comma 14 3 3 4 7" xfId="14683"/>
    <cellStyle name="Comma 14 3 3 4 8" xfId="17136"/>
    <cellStyle name="Comma 14 3 3 4 9" xfId="19584"/>
    <cellStyle name="Comma 14 3 3 5" xfId="22091"/>
    <cellStyle name="Comma 14 3 3 5 2" xfId="2380"/>
    <cellStyle name="Comma 14 3 3 5 3" xfId="4839"/>
    <cellStyle name="Comma 14 3 3 5 4" xfId="7332"/>
    <cellStyle name="Comma 14 3 3 5 5" xfId="9780"/>
    <cellStyle name="Comma 14 3 3 5 6" xfId="12232"/>
    <cellStyle name="Comma 14 3 3 5 7" xfId="14684"/>
    <cellStyle name="Comma 14 3 3 5 8" xfId="17137"/>
    <cellStyle name="Comma 14 3 3 5 9" xfId="19585"/>
    <cellStyle name="Comma 14 3 3 6" xfId="22092"/>
    <cellStyle name="Comma 14 3 3 6 2" xfId="2381"/>
    <cellStyle name="Comma 14 3 3 6 3" xfId="4840"/>
    <cellStyle name="Comma 14 3 3 6 4" xfId="7333"/>
    <cellStyle name="Comma 14 3 3 6 5" xfId="9781"/>
    <cellStyle name="Comma 14 3 3 6 6" xfId="12233"/>
    <cellStyle name="Comma 14 3 3 6 7" xfId="14685"/>
    <cellStyle name="Comma 14 3 3 6 8" xfId="17138"/>
    <cellStyle name="Comma 14 3 3 6 9" xfId="19586"/>
    <cellStyle name="Comma 14 3 3 7" xfId="22093"/>
    <cellStyle name="Comma 14 3 3 7 2" xfId="2382"/>
    <cellStyle name="Comma 14 3 3 7 3" xfId="4841"/>
    <cellStyle name="Comma 14 3 3 7 4" xfId="7334"/>
    <cellStyle name="Comma 14 3 3 7 5" xfId="9782"/>
    <cellStyle name="Comma 14 3 3 7 6" xfId="12234"/>
    <cellStyle name="Comma 14 3 3 7 7" xfId="14686"/>
    <cellStyle name="Comma 14 3 3 7 8" xfId="17139"/>
    <cellStyle name="Comma 14 3 3 7 9" xfId="19587"/>
    <cellStyle name="Comma 14 3 3 8" xfId="22094"/>
    <cellStyle name="Comma 14 3 3 8 2" xfId="2383"/>
    <cellStyle name="Comma 14 3 3 8 3" xfId="4842"/>
    <cellStyle name="Comma 14 3 3 8 4" xfId="7335"/>
    <cellStyle name="Comma 14 3 3 8 5" xfId="9783"/>
    <cellStyle name="Comma 14 3 3 8 6" xfId="12235"/>
    <cellStyle name="Comma 14 3 3 8 7" xfId="14687"/>
    <cellStyle name="Comma 14 3 3 8 8" xfId="17140"/>
    <cellStyle name="Comma 14 3 3 8 9" xfId="19588"/>
    <cellStyle name="Comma 14 3 3 9" xfId="2375"/>
    <cellStyle name="Comma 14 3 4" xfId="22095"/>
    <cellStyle name="Comma 14 3 4 10" xfId="19589"/>
    <cellStyle name="Comma 14 3 4 2" xfId="22096"/>
    <cellStyle name="Comma 14 3 4 2 2" xfId="2385"/>
    <cellStyle name="Comma 14 3 4 2 3" xfId="4844"/>
    <cellStyle name="Comma 14 3 4 2 4" xfId="7337"/>
    <cellStyle name="Comma 14 3 4 2 5" xfId="9785"/>
    <cellStyle name="Comma 14 3 4 2 6" xfId="12237"/>
    <cellStyle name="Comma 14 3 4 2 7" xfId="14689"/>
    <cellStyle name="Comma 14 3 4 2 8" xfId="17142"/>
    <cellStyle name="Comma 14 3 4 2 9" xfId="19590"/>
    <cellStyle name="Comma 14 3 4 3" xfId="2384"/>
    <cellStyle name="Comma 14 3 4 4" xfId="4843"/>
    <cellStyle name="Comma 14 3 4 5" xfId="7336"/>
    <cellStyle name="Comma 14 3 4 6" xfId="9784"/>
    <cellStyle name="Comma 14 3 4 7" xfId="12236"/>
    <cellStyle name="Comma 14 3 4 8" xfId="14688"/>
    <cellStyle name="Comma 14 3 4 9" xfId="17141"/>
    <cellStyle name="Comma 14 3 5" xfId="22097"/>
    <cellStyle name="Comma 14 3 5 2" xfId="2386"/>
    <cellStyle name="Comma 14 3 5 3" xfId="4845"/>
    <cellStyle name="Comma 14 3 5 4" xfId="7338"/>
    <cellStyle name="Comma 14 3 5 5" xfId="9786"/>
    <cellStyle name="Comma 14 3 5 6" xfId="12238"/>
    <cellStyle name="Comma 14 3 5 7" xfId="14690"/>
    <cellStyle name="Comma 14 3 5 8" xfId="17143"/>
    <cellStyle name="Comma 14 3 5 9" xfId="19591"/>
    <cellStyle name="Comma 14 3 6" xfId="22098"/>
    <cellStyle name="Comma 14 3 6 2" xfId="2387"/>
    <cellStyle name="Comma 14 3 6 3" xfId="4846"/>
    <cellStyle name="Comma 14 3 6 4" xfId="7339"/>
    <cellStyle name="Comma 14 3 6 5" xfId="9787"/>
    <cellStyle name="Comma 14 3 6 6" xfId="12239"/>
    <cellStyle name="Comma 14 3 6 7" xfId="14691"/>
    <cellStyle name="Comma 14 3 6 8" xfId="17144"/>
    <cellStyle name="Comma 14 3 6 9" xfId="19592"/>
    <cellStyle name="Comma 14 3 7" xfId="22099"/>
    <cellStyle name="Comma 14 3 7 2" xfId="2388"/>
    <cellStyle name="Comma 14 3 7 3" xfId="4847"/>
    <cellStyle name="Comma 14 3 7 4" xfId="7340"/>
    <cellStyle name="Comma 14 3 7 5" xfId="9788"/>
    <cellStyle name="Comma 14 3 7 6" xfId="12240"/>
    <cellStyle name="Comma 14 3 7 7" xfId="14692"/>
    <cellStyle name="Comma 14 3 7 8" xfId="17145"/>
    <cellStyle name="Comma 14 3 7 9" xfId="19593"/>
    <cellStyle name="Comma 14 3 8" xfId="22100"/>
    <cellStyle name="Comma 14 3 8 2" xfId="2389"/>
    <cellStyle name="Comma 14 3 8 3" xfId="4848"/>
    <cellStyle name="Comma 14 3 8 4" xfId="7341"/>
    <cellStyle name="Comma 14 3 8 5" xfId="9789"/>
    <cellStyle name="Comma 14 3 8 6" xfId="12241"/>
    <cellStyle name="Comma 14 3 8 7" xfId="14693"/>
    <cellStyle name="Comma 14 3 8 8" xfId="17146"/>
    <cellStyle name="Comma 14 3 8 9" xfId="19594"/>
    <cellStyle name="Comma 14 3 9" xfId="22101"/>
    <cellStyle name="Comma 14 3 9 2" xfId="2390"/>
    <cellStyle name="Comma 14 3 9 3" xfId="4849"/>
    <cellStyle name="Comma 14 3 9 4" xfId="7342"/>
    <cellStyle name="Comma 14 3 9 5" xfId="9790"/>
    <cellStyle name="Comma 14 3 9 6" xfId="12242"/>
    <cellStyle name="Comma 14 3 9 7" xfId="14694"/>
    <cellStyle name="Comma 14 3 9 8" xfId="17147"/>
    <cellStyle name="Comma 14 3 9 9" xfId="19595"/>
    <cellStyle name="Comma 14 30" xfId="7231"/>
    <cellStyle name="Comma 14 31" xfId="9679"/>
    <cellStyle name="Comma 14 32" xfId="12131"/>
    <cellStyle name="Comma 14 33" xfId="14583"/>
    <cellStyle name="Comma 14 34" xfId="17036"/>
    <cellStyle name="Comma 14 35" xfId="19484"/>
    <cellStyle name="Comma 14 4" xfId="22102"/>
    <cellStyle name="Comma 14 4 10" xfId="2391"/>
    <cellStyle name="Comma 14 4 11" xfId="4850"/>
    <cellStyle name="Comma 14 4 12" xfId="7343"/>
    <cellStyle name="Comma 14 4 13" xfId="9791"/>
    <cellStyle name="Comma 14 4 14" xfId="12243"/>
    <cellStyle name="Comma 14 4 15" xfId="14695"/>
    <cellStyle name="Comma 14 4 16" xfId="17148"/>
    <cellStyle name="Comma 14 4 17" xfId="19596"/>
    <cellStyle name="Comma 14 4 2" xfId="22103"/>
    <cellStyle name="Comma 14 4 2 10" xfId="4851"/>
    <cellStyle name="Comma 14 4 2 11" xfId="7344"/>
    <cellStyle name="Comma 14 4 2 12" xfId="9792"/>
    <cellStyle name="Comma 14 4 2 13" xfId="12244"/>
    <cellStyle name="Comma 14 4 2 14" xfId="14696"/>
    <cellStyle name="Comma 14 4 2 15" xfId="17149"/>
    <cellStyle name="Comma 14 4 2 16" xfId="19597"/>
    <cellStyle name="Comma 14 4 2 2" xfId="22104"/>
    <cellStyle name="Comma 14 4 2 2 10" xfId="19598"/>
    <cellStyle name="Comma 14 4 2 2 2" xfId="22105"/>
    <cellStyle name="Comma 14 4 2 2 2 2" xfId="2394"/>
    <cellStyle name="Comma 14 4 2 2 2 3" xfId="4853"/>
    <cellStyle name="Comma 14 4 2 2 2 4" xfId="7346"/>
    <cellStyle name="Comma 14 4 2 2 2 5" xfId="9794"/>
    <cellStyle name="Comma 14 4 2 2 2 6" xfId="12246"/>
    <cellStyle name="Comma 14 4 2 2 2 7" xfId="14698"/>
    <cellStyle name="Comma 14 4 2 2 2 8" xfId="17151"/>
    <cellStyle name="Comma 14 4 2 2 2 9" xfId="19599"/>
    <cellStyle name="Comma 14 4 2 2 3" xfId="2393"/>
    <cellStyle name="Comma 14 4 2 2 4" xfId="4852"/>
    <cellStyle name="Comma 14 4 2 2 5" xfId="7345"/>
    <cellStyle name="Comma 14 4 2 2 6" xfId="9793"/>
    <cellStyle name="Comma 14 4 2 2 7" xfId="12245"/>
    <cellStyle name="Comma 14 4 2 2 8" xfId="14697"/>
    <cellStyle name="Comma 14 4 2 2 9" xfId="17150"/>
    <cellStyle name="Comma 14 4 2 3" xfId="22106"/>
    <cellStyle name="Comma 14 4 2 3 2" xfId="2395"/>
    <cellStyle name="Comma 14 4 2 3 3" xfId="4854"/>
    <cellStyle name="Comma 14 4 2 3 4" xfId="7347"/>
    <cellStyle name="Comma 14 4 2 3 5" xfId="9795"/>
    <cellStyle name="Comma 14 4 2 3 6" xfId="12247"/>
    <cellStyle name="Comma 14 4 2 3 7" xfId="14699"/>
    <cellStyle name="Comma 14 4 2 3 8" xfId="17152"/>
    <cellStyle name="Comma 14 4 2 3 9" xfId="19600"/>
    <cellStyle name="Comma 14 4 2 4" xfId="22107"/>
    <cellStyle name="Comma 14 4 2 4 2" xfId="2396"/>
    <cellStyle name="Comma 14 4 2 4 3" xfId="4855"/>
    <cellStyle name="Comma 14 4 2 4 4" xfId="7348"/>
    <cellStyle name="Comma 14 4 2 4 5" xfId="9796"/>
    <cellStyle name="Comma 14 4 2 4 6" xfId="12248"/>
    <cellStyle name="Comma 14 4 2 4 7" xfId="14700"/>
    <cellStyle name="Comma 14 4 2 4 8" xfId="17153"/>
    <cellStyle name="Comma 14 4 2 4 9" xfId="19601"/>
    <cellStyle name="Comma 14 4 2 5" xfId="22108"/>
    <cellStyle name="Comma 14 4 2 5 2" xfId="2397"/>
    <cellStyle name="Comma 14 4 2 5 3" xfId="4856"/>
    <cellStyle name="Comma 14 4 2 5 4" xfId="7349"/>
    <cellStyle name="Comma 14 4 2 5 5" xfId="9797"/>
    <cellStyle name="Comma 14 4 2 5 6" xfId="12249"/>
    <cellStyle name="Comma 14 4 2 5 7" xfId="14701"/>
    <cellStyle name="Comma 14 4 2 5 8" xfId="17154"/>
    <cellStyle name="Comma 14 4 2 5 9" xfId="19602"/>
    <cellStyle name="Comma 14 4 2 6" xfId="22109"/>
    <cellStyle name="Comma 14 4 2 6 2" xfId="2398"/>
    <cellStyle name="Comma 14 4 2 6 3" xfId="4857"/>
    <cellStyle name="Comma 14 4 2 6 4" xfId="7350"/>
    <cellStyle name="Comma 14 4 2 6 5" xfId="9798"/>
    <cellStyle name="Comma 14 4 2 6 6" xfId="12250"/>
    <cellStyle name="Comma 14 4 2 6 7" xfId="14702"/>
    <cellStyle name="Comma 14 4 2 6 8" xfId="17155"/>
    <cellStyle name="Comma 14 4 2 6 9" xfId="19603"/>
    <cellStyle name="Comma 14 4 2 7" xfId="22110"/>
    <cellStyle name="Comma 14 4 2 7 2" xfId="2399"/>
    <cellStyle name="Comma 14 4 2 7 3" xfId="4858"/>
    <cellStyle name="Comma 14 4 2 7 4" xfId="7351"/>
    <cellStyle name="Comma 14 4 2 7 5" xfId="9799"/>
    <cellStyle name="Comma 14 4 2 7 6" xfId="12251"/>
    <cellStyle name="Comma 14 4 2 7 7" xfId="14703"/>
    <cellStyle name="Comma 14 4 2 7 8" xfId="17156"/>
    <cellStyle name="Comma 14 4 2 7 9" xfId="19604"/>
    <cellStyle name="Comma 14 4 2 8" xfId="22111"/>
    <cellStyle name="Comma 14 4 2 8 2" xfId="2400"/>
    <cellStyle name="Comma 14 4 2 8 3" xfId="4859"/>
    <cellStyle name="Comma 14 4 2 8 4" xfId="7352"/>
    <cellStyle name="Comma 14 4 2 8 5" xfId="9800"/>
    <cellStyle name="Comma 14 4 2 8 6" xfId="12252"/>
    <cellStyle name="Comma 14 4 2 8 7" xfId="14704"/>
    <cellStyle name="Comma 14 4 2 8 8" xfId="17157"/>
    <cellStyle name="Comma 14 4 2 8 9" xfId="19605"/>
    <cellStyle name="Comma 14 4 2 9" xfId="2392"/>
    <cellStyle name="Comma 14 4 3" xfId="22112"/>
    <cellStyle name="Comma 14 4 3 10" xfId="19606"/>
    <cellStyle name="Comma 14 4 3 2" xfId="22113"/>
    <cellStyle name="Comma 14 4 3 2 2" xfId="2402"/>
    <cellStyle name="Comma 14 4 3 2 3" xfId="4861"/>
    <cellStyle name="Comma 14 4 3 2 4" xfId="7354"/>
    <cellStyle name="Comma 14 4 3 2 5" xfId="9802"/>
    <cellStyle name="Comma 14 4 3 2 6" xfId="12254"/>
    <cellStyle name="Comma 14 4 3 2 7" xfId="14706"/>
    <cellStyle name="Comma 14 4 3 2 8" xfId="17159"/>
    <cellStyle name="Comma 14 4 3 2 9" xfId="19607"/>
    <cellStyle name="Comma 14 4 3 3" xfId="2401"/>
    <cellStyle name="Comma 14 4 3 4" xfId="4860"/>
    <cellStyle name="Comma 14 4 3 5" xfId="7353"/>
    <cellStyle name="Comma 14 4 3 6" xfId="9801"/>
    <cellStyle name="Comma 14 4 3 7" xfId="12253"/>
    <cellStyle name="Comma 14 4 3 8" xfId="14705"/>
    <cellStyle name="Comma 14 4 3 9" xfId="17158"/>
    <cellStyle name="Comma 14 4 4" xfId="22114"/>
    <cellStyle name="Comma 14 4 4 2" xfId="2403"/>
    <cellStyle name="Comma 14 4 4 3" xfId="4862"/>
    <cellStyle name="Comma 14 4 4 4" xfId="7355"/>
    <cellStyle name="Comma 14 4 4 5" xfId="9803"/>
    <cellStyle name="Comma 14 4 4 6" xfId="12255"/>
    <cellStyle name="Comma 14 4 4 7" xfId="14707"/>
    <cellStyle name="Comma 14 4 4 8" xfId="17160"/>
    <cellStyle name="Comma 14 4 4 9" xfId="19608"/>
    <cellStyle name="Comma 14 4 5" xfId="22115"/>
    <cellStyle name="Comma 14 4 5 2" xfId="2404"/>
    <cellStyle name="Comma 14 4 5 3" xfId="4863"/>
    <cellStyle name="Comma 14 4 5 4" xfId="7356"/>
    <cellStyle name="Comma 14 4 5 5" xfId="9804"/>
    <cellStyle name="Comma 14 4 5 6" xfId="12256"/>
    <cellStyle name="Comma 14 4 5 7" xfId="14708"/>
    <cellStyle name="Comma 14 4 5 8" xfId="17161"/>
    <cellStyle name="Comma 14 4 5 9" xfId="19609"/>
    <cellStyle name="Comma 14 4 6" xfId="22116"/>
    <cellStyle name="Comma 14 4 6 2" xfId="2405"/>
    <cellStyle name="Comma 14 4 6 3" xfId="4864"/>
    <cellStyle name="Comma 14 4 6 4" xfId="7357"/>
    <cellStyle name="Comma 14 4 6 5" xfId="9805"/>
    <cellStyle name="Comma 14 4 6 6" xfId="12257"/>
    <cellStyle name="Comma 14 4 6 7" xfId="14709"/>
    <cellStyle name="Comma 14 4 6 8" xfId="17162"/>
    <cellStyle name="Comma 14 4 6 9" xfId="19610"/>
    <cellStyle name="Comma 14 4 7" xfId="22117"/>
    <cellStyle name="Comma 14 4 7 2" xfId="2406"/>
    <cellStyle name="Comma 14 4 7 3" xfId="4865"/>
    <cellStyle name="Comma 14 4 7 4" xfId="7358"/>
    <cellStyle name="Comma 14 4 7 5" xfId="9806"/>
    <cellStyle name="Comma 14 4 7 6" xfId="12258"/>
    <cellStyle name="Comma 14 4 7 7" xfId="14710"/>
    <cellStyle name="Comma 14 4 7 8" xfId="17163"/>
    <cellStyle name="Comma 14 4 7 9" xfId="19611"/>
    <cellStyle name="Comma 14 4 8" xfId="22118"/>
    <cellStyle name="Comma 14 4 8 2" xfId="2407"/>
    <cellStyle name="Comma 14 4 8 3" xfId="4866"/>
    <cellStyle name="Comma 14 4 8 4" xfId="7359"/>
    <cellStyle name="Comma 14 4 8 5" xfId="9807"/>
    <cellStyle name="Comma 14 4 8 6" xfId="12259"/>
    <cellStyle name="Comma 14 4 8 7" xfId="14711"/>
    <cellStyle name="Comma 14 4 8 8" xfId="17164"/>
    <cellStyle name="Comma 14 4 8 9" xfId="19612"/>
    <cellStyle name="Comma 14 4 9" xfId="22119"/>
    <cellStyle name="Comma 14 4 9 2" xfId="2408"/>
    <cellStyle name="Comma 14 4 9 3" xfId="4867"/>
    <cellStyle name="Comma 14 4 9 4" xfId="7360"/>
    <cellStyle name="Comma 14 4 9 5" xfId="9808"/>
    <cellStyle name="Comma 14 4 9 6" xfId="12260"/>
    <cellStyle name="Comma 14 4 9 7" xfId="14712"/>
    <cellStyle name="Comma 14 4 9 8" xfId="17165"/>
    <cellStyle name="Comma 14 4 9 9" xfId="19613"/>
    <cellStyle name="Comma 14 5" xfId="22120"/>
    <cellStyle name="Comma 14 5 10" xfId="4868"/>
    <cellStyle name="Comma 14 5 11" xfId="7361"/>
    <cellStyle name="Comma 14 5 12" xfId="9809"/>
    <cellStyle name="Comma 14 5 13" xfId="12261"/>
    <cellStyle name="Comma 14 5 14" xfId="14713"/>
    <cellStyle name="Comma 14 5 15" xfId="17166"/>
    <cellStyle name="Comma 14 5 16" xfId="19614"/>
    <cellStyle name="Comma 14 5 2" xfId="22121"/>
    <cellStyle name="Comma 14 5 2 10" xfId="19615"/>
    <cellStyle name="Comma 14 5 2 2" xfId="22122"/>
    <cellStyle name="Comma 14 5 2 2 2" xfId="2411"/>
    <cellStyle name="Comma 14 5 2 2 3" xfId="4870"/>
    <cellStyle name="Comma 14 5 2 2 4" xfId="7363"/>
    <cellStyle name="Comma 14 5 2 2 5" xfId="9811"/>
    <cellStyle name="Comma 14 5 2 2 6" xfId="12263"/>
    <cellStyle name="Comma 14 5 2 2 7" xfId="14715"/>
    <cellStyle name="Comma 14 5 2 2 8" xfId="17168"/>
    <cellStyle name="Comma 14 5 2 2 9" xfId="19616"/>
    <cellStyle name="Comma 14 5 2 3" xfId="2410"/>
    <cellStyle name="Comma 14 5 2 4" xfId="4869"/>
    <cellStyle name="Comma 14 5 2 5" xfId="7362"/>
    <cellStyle name="Comma 14 5 2 6" xfId="9810"/>
    <cellStyle name="Comma 14 5 2 7" xfId="12262"/>
    <cellStyle name="Comma 14 5 2 8" xfId="14714"/>
    <cellStyle name="Comma 14 5 2 9" xfId="17167"/>
    <cellStyle name="Comma 14 5 3" xfId="22123"/>
    <cellStyle name="Comma 14 5 3 2" xfId="2412"/>
    <cellStyle name="Comma 14 5 3 3" xfId="4871"/>
    <cellStyle name="Comma 14 5 3 4" xfId="7364"/>
    <cellStyle name="Comma 14 5 3 5" xfId="9812"/>
    <cellStyle name="Comma 14 5 3 6" xfId="12264"/>
    <cellStyle name="Comma 14 5 3 7" xfId="14716"/>
    <cellStyle name="Comma 14 5 3 8" xfId="17169"/>
    <cellStyle name="Comma 14 5 3 9" xfId="19617"/>
    <cellStyle name="Comma 14 5 4" xfId="22124"/>
    <cellStyle name="Comma 14 5 4 2" xfId="2413"/>
    <cellStyle name="Comma 14 5 4 3" xfId="4872"/>
    <cellStyle name="Comma 14 5 4 4" xfId="7365"/>
    <cellStyle name="Comma 14 5 4 5" xfId="9813"/>
    <cellStyle name="Comma 14 5 4 6" xfId="12265"/>
    <cellStyle name="Comma 14 5 4 7" xfId="14717"/>
    <cellStyle name="Comma 14 5 4 8" xfId="17170"/>
    <cellStyle name="Comma 14 5 4 9" xfId="19618"/>
    <cellStyle name="Comma 14 5 5" xfId="22125"/>
    <cellStyle name="Comma 14 5 5 2" xfId="2414"/>
    <cellStyle name="Comma 14 5 5 3" xfId="4873"/>
    <cellStyle name="Comma 14 5 5 4" xfId="7366"/>
    <cellStyle name="Comma 14 5 5 5" xfId="9814"/>
    <cellStyle name="Comma 14 5 5 6" xfId="12266"/>
    <cellStyle name="Comma 14 5 5 7" xfId="14718"/>
    <cellStyle name="Comma 14 5 5 8" xfId="17171"/>
    <cellStyle name="Comma 14 5 5 9" xfId="19619"/>
    <cellStyle name="Comma 14 5 6" xfId="22126"/>
    <cellStyle name="Comma 14 5 6 2" xfId="2415"/>
    <cellStyle name="Comma 14 5 6 3" xfId="4874"/>
    <cellStyle name="Comma 14 5 6 4" xfId="7367"/>
    <cellStyle name="Comma 14 5 6 5" xfId="9815"/>
    <cellStyle name="Comma 14 5 6 6" xfId="12267"/>
    <cellStyle name="Comma 14 5 6 7" xfId="14719"/>
    <cellStyle name="Comma 14 5 6 8" xfId="17172"/>
    <cellStyle name="Comma 14 5 6 9" xfId="19620"/>
    <cellStyle name="Comma 14 5 7" xfId="22127"/>
    <cellStyle name="Comma 14 5 7 2" xfId="2416"/>
    <cellStyle name="Comma 14 5 7 3" xfId="4875"/>
    <cellStyle name="Comma 14 5 7 4" xfId="7368"/>
    <cellStyle name="Comma 14 5 7 5" xfId="9816"/>
    <cellStyle name="Comma 14 5 7 6" xfId="12268"/>
    <cellStyle name="Comma 14 5 7 7" xfId="14720"/>
    <cellStyle name="Comma 14 5 7 8" xfId="17173"/>
    <cellStyle name="Comma 14 5 7 9" xfId="19621"/>
    <cellStyle name="Comma 14 5 8" xfId="22128"/>
    <cellStyle name="Comma 14 5 8 2" xfId="2417"/>
    <cellStyle name="Comma 14 5 8 3" xfId="4876"/>
    <cellStyle name="Comma 14 5 8 4" xfId="7369"/>
    <cellStyle name="Comma 14 5 8 5" xfId="9817"/>
    <cellStyle name="Comma 14 5 8 6" xfId="12269"/>
    <cellStyle name="Comma 14 5 8 7" xfId="14721"/>
    <cellStyle name="Comma 14 5 8 8" xfId="17174"/>
    <cellStyle name="Comma 14 5 8 9" xfId="19622"/>
    <cellStyle name="Comma 14 5 9" xfId="2409"/>
    <cellStyle name="Comma 14 6" xfId="162"/>
    <cellStyle name="Comma 14 6 10" xfId="19623"/>
    <cellStyle name="Comma 14 6 2" xfId="22129"/>
    <cellStyle name="Comma 14 6 2 2" xfId="2419"/>
    <cellStyle name="Comma 14 6 2 3" xfId="4878"/>
    <cellStyle name="Comma 14 6 2 4" xfId="7371"/>
    <cellStyle name="Comma 14 6 2 5" xfId="9819"/>
    <cellStyle name="Comma 14 6 2 6" xfId="12271"/>
    <cellStyle name="Comma 14 6 2 7" xfId="14723"/>
    <cellStyle name="Comma 14 6 2 8" xfId="17176"/>
    <cellStyle name="Comma 14 6 2 9" xfId="19624"/>
    <cellStyle name="Comma 14 6 3" xfId="2418"/>
    <cellStyle name="Comma 14 6 4" xfId="4877"/>
    <cellStyle name="Comma 14 6 5" xfId="7370"/>
    <cellStyle name="Comma 14 6 6" xfId="9818"/>
    <cellStyle name="Comma 14 6 7" xfId="12270"/>
    <cellStyle name="Comma 14 6 8" xfId="14722"/>
    <cellStyle name="Comma 14 6 9" xfId="17175"/>
    <cellStyle name="Comma 14 7" xfId="163"/>
    <cellStyle name="Comma 14 7 2" xfId="2420"/>
    <cellStyle name="Comma 14 7 3" xfId="4879"/>
    <cellStyle name="Comma 14 7 4" xfId="7372"/>
    <cellStyle name="Comma 14 7 5" xfId="9820"/>
    <cellStyle name="Comma 14 7 6" xfId="12272"/>
    <cellStyle name="Comma 14 7 7" xfId="14724"/>
    <cellStyle name="Comma 14 7 8" xfId="17177"/>
    <cellStyle name="Comma 14 7 9" xfId="19625"/>
    <cellStyle name="Comma 14 8" xfId="164"/>
    <cellStyle name="Comma 14 8 2" xfId="2421"/>
    <cellStyle name="Comma 14 8 3" xfId="4880"/>
    <cellStyle name="Comma 14 8 4" xfId="7373"/>
    <cellStyle name="Comma 14 8 5" xfId="9821"/>
    <cellStyle name="Comma 14 8 6" xfId="12273"/>
    <cellStyle name="Comma 14 8 7" xfId="14725"/>
    <cellStyle name="Comma 14 8 8" xfId="17178"/>
    <cellStyle name="Comma 14 8 9" xfId="19626"/>
    <cellStyle name="Comma 14 9" xfId="165"/>
    <cellStyle name="Comma 14 9 2" xfId="2422"/>
    <cellStyle name="Comma 14 9 3" xfId="4881"/>
    <cellStyle name="Comma 14 9 4" xfId="7374"/>
    <cellStyle name="Comma 14 9 5" xfId="9822"/>
    <cellStyle name="Comma 14 9 6" xfId="12274"/>
    <cellStyle name="Comma 14 9 7" xfId="14726"/>
    <cellStyle name="Comma 14 9 8" xfId="17179"/>
    <cellStyle name="Comma 14 9 9" xfId="19627"/>
    <cellStyle name="Comma 15" xfId="22130"/>
    <cellStyle name="Comma 15 10" xfId="166"/>
    <cellStyle name="Comma 15 10 2" xfId="2424"/>
    <cellStyle name="Comma 15 10 3" xfId="4883"/>
    <cellStyle name="Comma 15 10 4" xfId="7376"/>
    <cellStyle name="Comma 15 10 5" xfId="9824"/>
    <cellStyle name="Comma 15 10 6" xfId="12276"/>
    <cellStyle name="Comma 15 10 7" xfId="14728"/>
    <cellStyle name="Comma 15 10 8" xfId="17181"/>
    <cellStyle name="Comma 15 10 9" xfId="19629"/>
    <cellStyle name="Comma 15 11" xfId="167"/>
    <cellStyle name="Comma 15 11 2" xfId="2425"/>
    <cellStyle name="Comma 15 11 3" xfId="4884"/>
    <cellStyle name="Comma 15 11 4" xfId="7377"/>
    <cellStyle name="Comma 15 11 5" xfId="9825"/>
    <cellStyle name="Comma 15 11 6" xfId="12277"/>
    <cellStyle name="Comma 15 11 7" xfId="14729"/>
    <cellStyle name="Comma 15 11 8" xfId="17182"/>
    <cellStyle name="Comma 15 11 9" xfId="19630"/>
    <cellStyle name="Comma 15 12" xfId="168"/>
    <cellStyle name="Comma 15 12 2" xfId="2426"/>
    <cellStyle name="Comma 15 12 3" xfId="4885"/>
    <cellStyle name="Comma 15 12 4" xfId="7378"/>
    <cellStyle name="Comma 15 12 5" xfId="9826"/>
    <cellStyle name="Comma 15 12 6" xfId="12278"/>
    <cellStyle name="Comma 15 12 7" xfId="14730"/>
    <cellStyle name="Comma 15 12 8" xfId="17183"/>
    <cellStyle name="Comma 15 12 9" xfId="19631"/>
    <cellStyle name="Comma 15 13" xfId="169"/>
    <cellStyle name="Comma 15 14" xfId="170"/>
    <cellStyle name="Comma 15 15" xfId="171"/>
    <cellStyle name="Comma 15 16" xfId="172"/>
    <cellStyle name="Comma 15 17" xfId="173"/>
    <cellStyle name="Comma 15 18" xfId="174"/>
    <cellStyle name="Comma 15 19" xfId="175"/>
    <cellStyle name="Comma 15 2" xfId="22131"/>
    <cellStyle name="Comma 15 2 10" xfId="22132"/>
    <cellStyle name="Comma 15 2 10 2" xfId="2428"/>
    <cellStyle name="Comma 15 2 10 3" xfId="4887"/>
    <cellStyle name="Comma 15 2 10 4" xfId="7380"/>
    <cellStyle name="Comma 15 2 10 5" xfId="9828"/>
    <cellStyle name="Comma 15 2 10 6" xfId="12280"/>
    <cellStyle name="Comma 15 2 10 7" xfId="14732"/>
    <cellStyle name="Comma 15 2 10 8" xfId="17185"/>
    <cellStyle name="Comma 15 2 10 9" xfId="19633"/>
    <cellStyle name="Comma 15 2 11" xfId="22133"/>
    <cellStyle name="Comma 15 2 11 2" xfId="2429"/>
    <cellStyle name="Comma 15 2 11 3" xfId="4888"/>
    <cellStyle name="Comma 15 2 11 4" xfId="7381"/>
    <cellStyle name="Comma 15 2 11 5" xfId="9829"/>
    <cellStyle name="Comma 15 2 11 6" xfId="12281"/>
    <cellStyle name="Comma 15 2 11 7" xfId="14733"/>
    <cellStyle name="Comma 15 2 11 8" xfId="17186"/>
    <cellStyle name="Comma 15 2 11 9" xfId="19634"/>
    <cellStyle name="Comma 15 2 12" xfId="2427"/>
    <cellStyle name="Comma 15 2 13" xfId="4886"/>
    <cellStyle name="Comma 15 2 14" xfId="7379"/>
    <cellStyle name="Comma 15 2 15" xfId="9827"/>
    <cellStyle name="Comma 15 2 16" xfId="12279"/>
    <cellStyle name="Comma 15 2 17" xfId="14731"/>
    <cellStyle name="Comma 15 2 18" xfId="17184"/>
    <cellStyle name="Comma 15 2 19" xfId="19632"/>
    <cellStyle name="Comma 15 2 2" xfId="22134"/>
    <cellStyle name="Comma 15 2 2 10" xfId="22135"/>
    <cellStyle name="Comma 15 2 2 10 2" xfId="2431"/>
    <cellStyle name="Comma 15 2 2 10 3" xfId="4890"/>
    <cellStyle name="Comma 15 2 2 10 4" xfId="7383"/>
    <cellStyle name="Comma 15 2 2 10 5" xfId="9831"/>
    <cellStyle name="Comma 15 2 2 10 6" xfId="12283"/>
    <cellStyle name="Comma 15 2 2 10 7" xfId="14735"/>
    <cellStyle name="Comma 15 2 2 10 8" xfId="17188"/>
    <cellStyle name="Comma 15 2 2 10 9" xfId="19636"/>
    <cellStyle name="Comma 15 2 2 11" xfId="2430"/>
    <cellStyle name="Comma 15 2 2 12" xfId="4889"/>
    <cellStyle name="Comma 15 2 2 13" xfId="7382"/>
    <cellStyle name="Comma 15 2 2 14" xfId="9830"/>
    <cellStyle name="Comma 15 2 2 15" xfId="12282"/>
    <cellStyle name="Comma 15 2 2 16" xfId="14734"/>
    <cellStyle name="Comma 15 2 2 17" xfId="17187"/>
    <cellStyle name="Comma 15 2 2 18" xfId="19635"/>
    <cellStyle name="Comma 15 2 2 2" xfId="22136"/>
    <cellStyle name="Comma 15 2 2 2 10" xfId="2432"/>
    <cellStyle name="Comma 15 2 2 2 11" xfId="4891"/>
    <cellStyle name="Comma 15 2 2 2 12" xfId="7384"/>
    <cellStyle name="Comma 15 2 2 2 13" xfId="9832"/>
    <cellStyle name="Comma 15 2 2 2 14" xfId="12284"/>
    <cellStyle name="Comma 15 2 2 2 15" xfId="14736"/>
    <cellStyle name="Comma 15 2 2 2 16" xfId="17189"/>
    <cellStyle name="Comma 15 2 2 2 17" xfId="19637"/>
    <cellStyle name="Comma 15 2 2 2 2" xfId="22137"/>
    <cellStyle name="Comma 15 2 2 2 2 10" xfId="4892"/>
    <cellStyle name="Comma 15 2 2 2 2 11" xfId="7385"/>
    <cellStyle name="Comma 15 2 2 2 2 12" xfId="9833"/>
    <cellStyle name="Comma 15 2 2 2 2 13" xfId="12285"/>
    <cellStyle name="Comma 15 2 2 2 2 14" xfId="14737"/>
    <cellStyle name="Comma 15 2 2 2 2 15" xfId="17190"/>
    <cellStyle name="Comma 15 2 2 2 2 16" xfId="19638"/>
    <cellStyle name="Comma 15 2 2 2 2 2" xfId="22138"/>
    <cellStyle name="Comma 15 2 2 2 2 2 10" xfId="19639"/>
    <cellStyle name="Comma 15 2 2 2 2 2 2" xfId="22139"/>
    <cellStyle name="Comma 15 2 2 2 2 2 2 2" xfId="2435"/>
    <cellStyle name="Comma 15 2 2 2 2 2 2 3" xfId="4894"/>
    <cellStyle name="Comma 15 2 2 2 2 2 2 4" xfId="7387"/>
    <cellStyle name="Comma 15 2 2 2 2 2 2 5" xfId="9835"/>
    <cellStyle name="Comma 15 2 2 2 2 2 2 6" xfId="12287"/>
    <cellStyle name="Comma 15 2 2 2 2 2 2 7" xfId="14739"/>
    <cellStyle name="Comma 15 2 2 2 2 2 2 8" xfId="17192"/>
    <cellStyle name="Comma 15 2 2 2 2 2 2 9" xfId="19640"/>
    <cellStyle name="Comma 15 2 2 2 2 2 3" xfId="2434"/>
    <cellStyle name="Comma 15 2 2 2 2 2 4" xfId="4893"/>
    <cellStyle name="Comma 15 2 2 2 2 2 5" xfId="7386"/>
    <cellStyle name="Comma 15 2 2 2 2 2 6" xfId="9834"/>
    <cellStyle name="Comma 15 2 2 2 2 2 7" xfId="12286"/>
    <cellStyle name="Comma 15 2 2 2 2 2 8" xfId="14738"/>
    <cellStyle name="Comma 15 2 2 2 2 2 9" xfId="17191"/>
    <cellStyle name="Comma 15 2 2 2 2 3" xfId="22140"/>
    <cellStyle name="Comma 15 2 2 2 2 3 2" xfId="2436"/>
    <cellStyle name="Comma 15 2 2 2 2 3 3" xfId="4895"/>
    <cellStyle name="Comma 15 2 2 2 2 3 4" xfId="7388"/>
    <cellStyle name="Comma 15 2 2 2 2 3 5" xfId="9836"/>
    <cellStyle name="Comma 15 2 2 2 2 3 6" xfId="12288"/>
    <cellStyle name="Comma 15 2 2 2 2 3 7" xfId="14740"/>
    <cellStyle name="Comma 15 2 2 2 2 3 8" xfId="17193"/>
    <cellStyle name="Comma 15 2 2 2 2 3 9" xfId="19641"/>
    <cellStyle name="Comma 15 2 2 2 2 4" xfId="22141"/>
    <cellStyle name="Comma 15 2 2 2 2 4 2" xfId="2437"/>
    <cellStyle name="Comma 15 2 2 2 2 4 3" xfId="4896"/>
    <cellStyle name="Comma 15 2 2 2 2 4 4" xfId="7389"/>
    <cellStyle name="Comma 15 2 2 2 2 4 5" xfId="9837"/>
    <cellStyle name="Comma 15 2 2 2 2 4 6" xfId="12289"/>
    <cellStyle name="Comma 15 2 2 2 2 4 7" xfId="14741"/>
    <cellStyle name="Comma 15 2 2 2 2 4 8" xfId="17194"/>
    <cellStyle name="Comma 15 2 2 2 2 4 9" xfId="19642"/>
    <cellStyle name="Comma 15 2 2 2 2 5" xfId="22142"/>
    <cellStyle name="Comma 15 2 2 2 2 5 2" xfId="2438"/>
    <cellStyle name="Comma 15 2 2 2 2 5 3" xfId="4897"/>
    <cellStyle name="Comma 15 2 2 2 2 5 4" xfId="7390"/>
    <cellStyle name="Comma 15 2 2 2 2 5 5" xfId="9838"/>
    <cellStyle name="Comma 15 2 2 2 2 5 6" xfId="12290"/>
    <cellStyle name="Comma 15 2 2 2 2 5 7" xfId="14742"/>
    <cellStyle name="Comma 15 2 2 2 2 5 8" xfId="17195"/>
    <cellStyle name="Comma 15 2 2 2 2 5 9" xfId="19643"/>
    <cellStyle name="Comma 15 2 2 2 2 6" xfId="22143"/>
    <cellStyle name="Comma 15 2 2 2 2 6 2" xfId="2439"/>
    <cellStyle name="Comma 15 2 2 2 2 6 3" xfId="4898"/>
    <cellStyle name="Comma 15 2 2 2 2 6 4" xfId="7391"/>
    <cellStyle name="Comma 15 2 2 2 2 6 5" xfId="9839"/>
    <cellStyle name="Comma 15 2 2 2 2 6 6" xfId="12291"/>
    <cellStyle name="Comma 15 2 2 2 2 6 7" xfId="14743"/>
    <cellStyle name="Comma 15 2 2 2 2 6 8" xfId="17196"/>
    <cellStyle name="Comma 15 2 2 2 2 6 9" xfId="19644"/>
    <cellStyle name="Comma 15 2 2 2 2 7" xfId="22144"/>
    <cellStyle name="Comma 15 2 2 2 2 7 2" xfId="2440"/>
    <cellStyle name="Comma 15 2 2 2 2 7 3" xfId="4899"/>
    <cellStyle name="Comma 15 2 2 2 2 7 4" xfId="7392"/>
    <cellStyle name="Comma 15 2 2 2 2 7 5" xfId="9840"/>
    <cellStyle name="Comma 15 2 2 2 2 7 6" xfId="12292"/>
    <cellStyle name="Comma 15 2 2 2 2 7 7" xfId="14744"/>
    <cellStyle name="Comma 15 2 2 2 2 7 8" xfId="17197"/>
    <cellStyle name="Comma 15 2 2 2 2 7 9" xfId="19645"/>
    <cellStyle name="Comma 15 2 2 2 2 8" xfId="22145"/>
    <cellStyle name="Comma 15 2 2 2 2 8 2" xfId="2441"/>
    <cellStyle name="Comma 15 2 2 2 2 8 3" xfId="4900"/>
    <cellStyle name="Comma 15 2 2 2 2 8 4" xfId="7393"/>
    <cellStyle name="Comma 15 2 2 2 2 8 5" xfId="9841"/>
    <cellStyle name="Comma 15 2 2 2 2 8 6" xfId="12293"/>
    <cellStyle name="Comma 15 2 2 2 2 8 7" xfId="14745"/>
    <cellStyle name="Comma 15 2 2 2 2 8 8" xfId="17198"/>
    <cellStyle name="Comma 15 2 2 2 2 8 9" xfId="19646"/>
    <cellStyle name="Comma 15 2 2 2 2 9" xfId="2433"/>
    <cellStyle name="Comma 15 2 2 2 3" xfId="22146"/>
    <cellStyle name="Comma 15 2 2 2 3 10" xfId="19647"/>
    <cellStyle name="Comma 15 2 2 2 3 2" xfId="22147"/>
    <cellStyle name="Comma 15 2 2 2 3 2 2" xfId="2443"/>
    <cellStyle name="Comma 15 2 2 2 3 2 3" xfId="4902"/>
    <cellStyle name="Comma 15 2 2 2 3 2 4" xfId="7395"/>
    <cellStyle name="Comma 15 2 2 2 3 2 5" xfId="9843"/>
    <cellStyle name="Comma 15 2 2 2 3 2 6" xfId="12295"/>
    <cellStyle name="Comma 15 2 2 2 3 2 7" xfId="14747"/>
    <cellStyle name="Comma 15 2 2 2 3 2 8" xfId="17200"/>
    <cellStyle name="Comma 15 2 2 2 3 2 9" xfId="19648"/>
    <cellStyle name="Comma 15 2 2 2 3 3" xfId="2442"/>
    <cellStyle name="Comma 15 2 2 2 3 4" xfId="4901"/>
    <cellStyle name="Comma 15 2 2 2 3 5" xfId="7394"/>
    <cellStyle name="Comma 15 2 2 2 3 6" xfId="9842"/>
    <cellStyle name="Comma 15 2 2 2 3 7" xfId="12294"/>
    <cellStyle name="Comma 15 2 2 2 3 8" xfId="14746"/>
    <cellStyle name="Comma 15 2 2 2 3 9" xfId="17199"/>
    <cellStyle name="Comma 15 2 2 2 4" xfId="22148"/>
    <cellStyle name="Comma 15 2 2 2 4 2" xfId="2444"/>
    <cellStyle name="Comma 15 2 2 2 4 3" xfId="4903"/>
    <cellStyle name="Comma 15 2 2 2 4 4" xfId="7396"/>
    <cellStyle name="Comma 15 2 2 2 4 5" xfId="9844"/>
    <cellStyle name="Comma 15 2 2 2 4 6" xfId="12296"/>
    <cellStyle name="Comma 15 2 2 2 4 7" xfId="14748"/>
    <cellStyle name="Comma 15 2 2 2 4 8" xfId="17201"/>
    <cellStyle name="Comma 15 2 2 2 4 9" xfId="19649"/>
    <cellStyle name="Comma 15 2 2 2 5" xfId="22149"/>
    <cellStyle name="Comma 15 2 2 2 5 2" xfId="2445"/>
    <cellStyle name="Comma 15 2 2 2 5 3" xfId="4904"/>
    <cellStyle name="Comma 15 2 2 2 5 4" xfId="7397"/>
    <cellStyle name="Comma 15 2 2 2 5 5" xfId="9845"/>
    <cellStyle name="Comma 15 2 2 2 5 6" xfId="12297"/>
    <cellStyle name="Comma 15 2 2 2 5 7" xfId="14749"/>
    <cellStyle name="Comma 15 2 2 2 5 8" xfId="17202"/>
    <cellStyle name="Comma 15 2 2 2 5 9" xfId="19650"/>
    <cellStyle name="Comma 15 2 2 2 6" xfId="22150"/>
    <cellStyle name="Comma 15 2 2 2 6 2" xfId="2446"/>
    <cellStyle name="Comma 15 2 2 2 6 3" xfId="4905"/>
    <cellStyle name="Comma 15 2 2 2 6 4" xfId="7398"/>
    <cellStyle name="Comma 15 2 2 2 6 5" xfId="9846"/>
    <cellStyle name="Comma 15 2 2 2 6 6" xfId="12298"/>
    <cellStyle name="Comma 15 2 2 2 6 7" xfId="14750"/>
    <cellStyle name="Comma 15 2 2 2 6 8" xfId="17203"/>
    <cellStyle name="Comma 15 2 2 2 6 9" xfId="19651"/>
    <cellStyle name="Comma 15 2 2 2 7" xfId="22151"/>
    <cellStyle name="Comma 15 2 2 2 7 2" xfId="2447"/>
    <cellStyle name="Comma 15 2 2 2 7 3" xfId="4906"/>
    <cellStyle name="Comma 15 2 2 2 7 4" xfId="7399"/>
    <cellStyle name="Comma 15 2 2 2 7 5" xfId="9847"/>
    <cellStyle name="Comma 15 2 2 2 7 6" xfId="12299"/>
    <cellStyle name="Comma 15 2 2 2 7 7" xfId="14751"/>
    <cellStyle name="Comma 15 2 2 2 7 8" xfId="17204"/>
    <cellStyle name="Comma 15 2 2 2 7 9" xfId="19652"/>
    <cellStyle name="Comma 15 2 2 2 8" xfId="22152"/>
    <cellStyle name="Comma 15 2 2 2 8 2" xfId="2448"/>
    <cellStyle name="Comma 15 2 2 2 8 3" xfId="4907"/>
    <cellStyle name="Comma 15 2 2 2 8 4" xfId="7400"/>
    <cellStyle name="Comma 15 2 2 2 8 5" xfId="9848"/>
    <cellStyle name="Comma 15 2 2 2 8 6" xfId="12300"/>
    <cellStyle name="Comma 15 2 2 2 8 7" xfId="14752"/>
    <cellStyle name="Comma 15 2 2 2 8 8" xfId="17205"/>
    <cellStyle name="Comma 15 2 2 2 8 9" xfId="19653"/>
    <cellStyle name="Comma 15 2 2 2 9" xfId="22153"/>
    <cellStyle name="Comma 15 2 2 2 9 2" xfId="2449"/>
    <cellStyle name="Comma 15 2 2 2 9 3" xfId="4908"/>
    <cellStyle name="Comma 15 2 2 2 9 4" xfId="7401"/>
    <cellStyle name="Comma 15 2 2 2 9 5" xfId="9849"/>
    <cellStyle name="Comma 15 2 2 2 9 6" xfId="12301"/>
    <cellStyle name="Comma 15 2 2 2 9 7" xfId="14753"/>
    <cellStyle name="Comma 15 2 2 2 9 8" xfId="17206"/>
    <cellStyle name="Comma 15 2 2 2 9 9" xfId="19654"/>
    <cellStyle name="Comma 15 2 2 3" xfId="22154"/>
    <cellStyle name="Comma 15 2 2 3 10" xfId="4909"/>
    <cellStyle name="Comma 15 2 2 3 11" xfId="7402"/>
    <cellStyle name="Comma 15 2 2 3 12" xfId="9850"/>
    <cellStyle name="Comma 15 2 2 3 13" xfId="12302"/>
    <cellStyle name="Comma 15 2 2 3 14" xfId="14754"/>
    <cellStyle name="Comma 15 2 2 3 15" xfId="17207"/>
    <cellStyle name="Comma 15 2 2 3 16" xfId="19655"/>
    <cellStyle name="Comma 15 2 2 3 2" xfId="22155"/>
    <cellStyle name="Comma 15 2 2 3 2 10" xfId="19656"/>
    <cellStyle name="Comma 15 2 2 3 2 2" xfId="22156"/>
    <cellStyle name="Comma 15 2 2 3 2 2 2" xfId="2452"/>
    <cellStyle name="Comma 15 2 2 3 2 2 3" xfId="4911"/>
    <cellStyle name="Comma 15 2 2 3 2 2 4" xfId="7404"/>
    <cellStyle name="Comma 15 2 2 3 2 2 5" xfId="9852"/>
    <cellStyle name="Comma 15 2 2 3 2 2 6" xfId="12304"/>
    <cellStyle name="Comma 15 2 2 3 2 2 7" xfId="14756"/>
    <cellStyle name="Comma 15 2 2 3 2 2 8" xfId="17209"/>
    <cellStyle name="Comma 15 2 2 3 2 2 9" xfId="19657"/>
    <cellStyle name="Comma 15 2 2 3 2 3" xfId="2451"/>
    <cellStyle name="Comma 15 2 2 3 2 4" xfId="4910"/>
    <cellStyle name="Comma 15 2 2 3 2 5" xfId="7403"/>
    <cellStyle name="Comma 15 2 2 3 2 6" xfId="9851"/>
    <cellStyle name="Comma 15 2 2 3 2 7" xfId="12303"/>
    <cellStyle name="Comma 15 2 2 3 2 8" xfId="14755"/>
    <cellStyle name="Comma 15 2 2 3 2 9" xfId="17208"/>
    <cellStyle name="Comma 15 2 2 3 3" xfId="22157"/>
    <cellStyle name="Comma 15 2 2 3 3 2" xfId="2453"/>
    <cellStyle name="Comma 15 2 2 3 3 3" xfId="4912"/>
    <cellStyle name="Comma 15 2 2 3 3 4" xfId="7405"/>
    <cellStyle name="Comma 15 2 2 3 3 5" xfId="9853"/>
    <cellStyle name="Comma 15 2 2 3 3 6" xfId="12305"/>
    <cellStyle name="Comma 15 2 2 3 3 7" xfId="14757"/>
    <cellStyle name="Comma 15 2 2 3 3 8" xfId="17210"/>
    <cellStyle name="Comma 15 2 2 3 3 9" xfId="19658"/>
    <cellStyle name="Comma 15 2 2 3 4" xfId="22158"/>
    <cellStyle name="Comma 15 2 2 3 4 2" xfId="2454"/>
    <cellStyle name="Comma 15 2 2 3 4 3" xfId="4913"/>
    <cellStyle name="Comma 15 2 2 3 4 4" xfId="7406"/>
    <cellStyle name="Comma 15 2 2 3 4 5" xfId="9854"/>
    <cellStyle name="Comma 15 2 2 3 4 6" xfId="12306"/>
    <cellStyle name="Comma 15 2 2 3 4 7" xfId="14758"/>
    <cellStyle name="Comma 15 2 2 3 4 8" xfId="17211"/>
    <cellStyle name="Comma 15 2 2 3 4 9" xfId="19659"/>
    <cellStyle name="Comma 15 2 2 3 5" xfId="22159"/>
    <cellStyle name="Comma 15 2 2 3 5 2" xfId="2455"/>
    <cellStyle name="Comma 15 2 2 3 5 3" xfId="4914"/>
    <cellStyle name="Comma 15 2 2 3 5 4" xfId="7407"/>
    <cellStyle name="Comma 15 2 2 3 5 5" xfId="9855"/>
    <cellStyle name="Comma 15 2 2 3 5 6" xfId="12307"/>
    <cellStyle name="Comma 15 2 2 3 5 7" xfId="14759"/>
    <cellStyle name="Comma 15 2 2 3 5 8" xfId="17212"/>
    <cellStyle name="Comma 15 2 2 3 5 9" xfId="19660"/>
    <cellStyle name="Comma 15 2 2 3 6" xfId="22160"/>
    <cellStyle name="Comma 15 2 2 3 6 2" xfId="2456"/>
    <cellStyle name="Comma 15 2 2 3 6 3" xfId="4915"/>
    <cellStyle name="Comma 15 2 2 3 6 4" xfId="7408"/>
    <cellStyle name="Comma 15 2 2 3 6 5" xfId="9856"/>
    <cellStyle name="Comma 15 2 2 3 6 6" xfId="12308"/>
    <cellStyle name="Comma 15 2 2 3 6 7" xfId="14760"/>
    <cellStyle name="Comma 15 2 2 3 6 8" xfId="17213"/>
    <cellStyle name="Comma 15 2 2 3 6 9" xfId="19661"/>
    <cellStyle name="Comma 15 2 2 3 7" xfId="22161"/>
    <cellStyle name="Comma 15 2 2 3 7 2" xfId="2457"/>
    <cellStyle name="Comma 15 2 2 3 7 3" xfId="4916"/>
    <cellStyle name="Comma 15 2 2 3 7 4" xfId="7409"/>
    <cellStyle name="Comma 15 2 2 3 7 5" xfId="9857"/>
    <cellStyle name="Comma 15 2 2 3 7 6" xfId="12309"/>
    <cellStyle name="Comma 15 2 2 3 7 7" xfId="14761"/>
    <cellStyle name="Comma 15 2 2 3 7 8" xfId="17214"/>
    <cellStyle name="Comma 15 2 2 3 7 9" xfId="19662"/>
    <cellStyle name="Comma 15 2 2 3 8" xfId="22162"/>
    <cellStyle name="Comma 15 2 2 3 8 2" xfId="2458"/>
    <cellStyle name="Comma 15 2 2 3 8 3" xfId="4917"/>
    <cellStyle name="Comma 15 2 2 3 8 4" xfId="7410"/>
    <cellStyle name="Comma 15 2 2 3 8 5" xfId="9858"/>
    <cellStyle name="Comma 15 2 2 3 8 6" xfId="12310"/>
    <cellStyle name="Comma 15 2 2 3 8 7" xfId="14762"/>
    <cellStyle name="Comma 15 2 2 3 8 8" xfId="17215"/>
    <cellStyle name="Comma 15 2 2 3 8 9" xfId="19663"/>
    <cellStyle name="Comma 15 2 2 3 9" xfId="2450"/>
    <cellStyle name="Comma 15 2 2 4" xfId="22163"/>
    <cellStyle name="Comma 15 2 2 4 10" xfId="19664"/>
    <cellStyle name="Comma 15 2 2 4 2" xfId="22164"/>
    <cellStyle name="Comma 15 2 2 4 2 2" xfId="2460"/>
    <cellStyle name="Comma 15 2 2 4 2 3" xfId="4919"/>
    <cellStyle name="Comma 15 2 2 4 2 4" xfId="7412"/>
    <cellStyle name="Comma 15 2 2 4 2 5" xfId="9860"/>
    <cellStyle name="Comma 15 2 2 4 2 6" xfId="12312"/>
    <cellStyle name="Comma 15 2 2 4 2 7" xfId="14764"/>
    <cellStyle name="Comma 15 2 2 4 2 8" xfId="17217"/>
    <cellStyle name="Comma 15 2 2 4 2 9" xfId="19665"/>
    <cellStyle name="Comma 15 2 2 4 3" xfId="2459"/>
    <cellStyle name="Comma 15 2 2 4 4" xfId="4918"/>
    <cellStyle name="Comma 15 2 2 4 5" xfId="7411"/>
    <cellStyle name="Comma 15 2 2 4 6" xfId="9859"/>
    <cellStyle name="Comma 15 2 2 4 7" xfId="12311"/>
    <cellStyle name="Comma 15 2 2 4 8" xfId="14763"/>
    <cellStyle name="Comma 15 2 2 4 9" xfId="17216"/>
    <cellStyle name="Comma 15 2 2 5" xfId="22165"/>
    <cellStyle name="Comma 15 2 2 5 2" xfId="2461"/>
    <cellStyle name="Comma 15 2 2 5 3" xfId="4920"/>
    <cellStyle name="Comma 15 2 2 5 4" xfId="7413"/>
    <cellStyle name="Comma 15 2 2 5 5" xfId="9861"/>
    <cellStyle name="Comma 15 2 2 5 6" xfId="12313"/>
    <cellStyle name="Comma 15 2 2 5 7" xfId="14765"/>
    <cellStyle name="Comma 15 2 2 5 8" xfId="17218"/>
    <cellStyle name="Comma 15 2 2 5 9" xfId="19666"/>
    <cellStyle name="Comma 15 2 2 6" xfId="22166"/>
    <cellStyle name="Comma 15 2 2 6 2" xfId="2462"/>
    <cellStyle name="Comma 15 2 2 6 3" xfId="4921"/>
    <cellStyle name="Comma 15 2 2 6 4" xfId="7414"/>
    <cellStyle name="Comma 15 2 2 6 5" xfId="9862"/>
    <cellStyle name="Comma 15 2 2 6 6" xfId="12314"/>
    <cellStyle name="Comma 15 2 2 6 7" xfId="14766"/>
    <cellStyle name="Comma 15 2 2 6 8" xfId="17219"/>
    <cellStyle name="Comma 15 2 2 6 9" xfId="19667"/>
    <cellStyle name="Comma 15 2 2 7" xfId="22167"/>
    <cellStyle name="Comma 15 2 2 7 2" xfId="2463"/>
    <cellStyle name="Comma 15 2 2 7 3" xfId="4922"/>
    <cellStyle name="Comma 15 2 2 7 4" xfId="7415"/>
    <cellStyle name="Comma 15 2 2 7 5" xfId="9863"/>
    <cellStyle name="Comma 15 2 2 7 6" xfId="12315"/>
    <cellStyle name="Comma 15 2 2 7 7" xfId="14767"/>
    <cellStyle name="Comma 15 2 2 7 8" xfId="17220"/>
    <cellStyle name="Comma 15 2 2 7 9" xfId="19668"/>
    <cellStyle name="Comma 15 2 2 8" xfId="22168"/>
    <cellStyle name="Comma 15 2 2 8 2" xfId="2464"/>
    <cellStyle name="Comma 15 2 2 8 3" xfId="4923"/>
    <cellStyle name="Comma 15 2 2 8 4" xfId="7416"/>
    <cellStyle name="Comma 15 2 2 8 5" xfId="9864"/>
    <cellStyle name="Comma 15 2 2 8 6" xfId="12316"/>
    <cellStyle name="Comma 15 2 2 8 7" xfId="14768"/>
    <cellStyle name="Comma 15 2 2 8 8" xfId="17221"/>
    <cellStyle name="Comma 15 2 2 8 9" xfId="19669"/>
    <cellStyle name="Comma 15 2 2 9" xfId="22169"/>
    <cellStyle name="Comma 15 2 2 9 2" xfId="2465"/>
    <cellStyle name="Comma 15 2 2 9 3" xfId="4924"/>
    <cellStyle name="Comma 15 2 2 9 4" xfId="7417"/>
    <cellStyle name="Comma 15 2 2 9 5" xfId="9865"/>
    <cellStyle name="Comma 15 2 2 9 6" xfId="12317"/>
    <cellStyle name="Comma 15 2 2 9 7" xfId="14769"/>
    <cellStyle name="Comma 15 2 2 9 8" xfId="17222"/>
    <cellStyle name="Comma 15 2 2 9 9" xfId="19670"/>
    <cellStyle name="Comma 15 2 3" xfId="22170"/>
    <cellStyle name="Comma 15 2 3 10" xfId="2466"/>
    <cellStyle name="Comma 15 2 3 11" xfId="4925"/>
    <cellStyle name="Comma 15 2 3 12" xfId="7418"/>
    <cellStyle name="Comma 15 2 3 13" xfId="9866"/>
    <cellStyle name="Comma 15 2 3 14" xfId="12318"/>
    <cellStyle name="Comma 15 2 3 15" xfId="14770"/>
    <cellStyle name="Comma 15 2 3 16" xfId="17223"/>
    <cellStyle name="Comma 15 2 3 17" xfId="19671"/>
    <cellStyle name="Comma 15 2 3 2" xfId="22171"/>
    <cellStyle name="Comma 15 2 3 2 10" xfId="4926"/>
    <cellStyle name="Comma 15 2 3 2 11" xfId="7419"/>
    <cellStyle name="Comma 15 2 3 2 12" xfId="9867"/>
    <cellStyle name="Comma 15 2 3 2 13" xfId="12319"/>
    <cellStyle name="Comma 15 2 3 2 14" xfId="14771"/>
    <cellStyle name="Comma 15 2 3 2 15" xfId="17224"/>
    <cellStyle name="Comma 15 2 3 2 16" xfId="19672"/>
    <cellStyle name="Comma 15 2 3 2 2" xfId="22172"/>
    <cellStyle name="Comma 15 2 3 2 2 10" xfId="19673"/>
    <cellStyle name="Comma 15 2 3 2 2 2" xfId="22173"/>
    <cellStyle name="Comma 15 2 3 2 2 2 2" xfId="2469"/>
    <cellStyle name="Comma 15 2 3 2 2 2 3" xfId="4928"/>
    <cellStyle name="Comma 15 2 3 2 2 2 4" xfId="7421"/>
    <cellStyle name="Comma 15 2 3 2 2 2 5" xfId="9869"/>
    <cellStyle name="Comma 15 2 3 2 2 2 6" xfId="12321"/>
    <cellStyle name="Comma 15 2 3 2 2 2 7" xfId="14773"/>
    <cellStyle name="Comma 15 2 3 2 2 2 8" xfId="17226"/>
    <cellStyle name="Comma 15 2 3 2 2 2 9" xfId="19674"/>
    <cellStyle name="Comma 15 2 3 2 2 3" xfId="2468"/>
    <cellStyle name="Comma 15 2 3 2 2 4" xfId="4927"/>
    <cellStyle name="Comma 15 2 3 2 2 5" xfId="7420"/>
    <cellStyle name="Comma 15 2 3 2 2 6" xfId="9868"/>
    <cellStyle name="Comma 15 2 3 2 2 7" xfId="12320"/>
    <cellStyle name="Comma 15 2 3 2 2 8" xfId="14772"/>
    <cellStyle name="Comma 15 2 3 2 2 9" xfId="17225"/>
    <cellStyle name="Comma 15 2 3 2 3" xfId="22174"/>
    <cellStyle name="Comma 15 2 3 2 3 2" xfId="2470"/>
    <cellStyle name="Comma 15 2 3 2 3 3" xfId="4929"/>
    <cellStyle name="Comma 15 2 3 2 3 4" xfId="7422"/>
    <cellStyle name="Comma 15 2 3 2 3 5" xfId="9870"/>
    <cellStyle name="Comma 15 2 3 2 3 6" xfId="12322"/>
    <cellStyle name="Comma 15 2 3 2 3 7" xfId="14774"/>
    <cellStyle name="Comma 15 2 3 2 3 8" xfId="17227"/>
    <cellStyle name="Comma 15 2 3 2 3 9" xfId="19675"/>
    <cellStyle name="Comma 15 2 3 2 4" xfId="22175"/>
    <cellStyle name="Comma 15 2 3 2 4 2" xfId="2471"/>
    <cellStyle name="Comma 15 2 3 2 4 3" xfId="4930"/>
    <cellStyle name="Comma 15 2 3 2 4 4" xfId="7423"/>
    <cellStyle name="Comma 15 2 3 2 4 5" xfId="9871"/>
    <cellStyle name="Comma 15 2 3 2 4 6" xfId="12323"/>
    <cellStyle name="Comma 15 2 3 2 4 7" xfId="14775"/>
    <cellStyle name="Comma 15 2 3 2 4 8" xfId="17228"/>
    <cellStyle name="Comma 15 2 3 2 4 9" xfId="19676"/>
    <cellStyle name="Comma 15 2 3 2 5" xfId="22176"/>
    <cellStyle name="Comma 15 2 3 2 5 2" xfId="2472"/>
    <cellStyle name="Comma 15 2 3 2 5 3" xfId="4931"/>
    <cellStyle name="Comma 15 2 3 2 5 4" xfId="7424"/>
    <cellStyle name="Comma 15 2 3 2 5 5" xfId="9872"/>
    <cellStyle name="Comma 15 2 3 2 5 6" xfId="12324"/>
    <cellStyle name="Comma 15 2 3 2 5 7" xfId="14776"/>
    <cellStyle name="Comma 15 2 3 2 5 8" xfId="17229"/>
    <cellStyle name="Comma 15 2 3 2 5 9" xfId="19677"/>
    <cellStyle name="Comma 15 2 3 2 6" xfId="22177"/>
    <cellStyle name="Comma 15 2 3 2 6 2" xfId="2473"/>
    <cellStyle name="Comma 15 2 3 2 6 3" xfId="4932"/>
    <cellStyle name="Comma 15 2 3 2 6 4" xfId="7425"/>
    <cellStyle name="Comma 15 2 3 2 6 5" xfId="9873"/>
    <cellStyle name="Comma 15 2 3 2 6 6" xfId="12325"/>
    <cellStyle name="Comma 15 2 3 2 6 7" xfId="14777"/>
    <cellStyle name="Comma 15 2 3 2 6 8" xfId="17230"/>
    <cellStyle name="Comma 15 2 3 2 6 9" xfId="19678"/>
    <cellStyle name="Comma 15 2 3 2 7" xfId="22178"/>
    <cellStyle name="Comma 15 2 3 2 7 2" xfId="2474"/>
    <cellStyle name="Comma 15 2 3 2 7 3" xfId="4933"/>
    <cellStyle name="Comma 15 2 3 2 7 4" xfId="7426"/>
    <cellStyle name="Comma 15 2 3 2 7 5" xfId="9874"/>
    <cellStyle name="Comma 15 2 3 2 7 6" xfId="12326"/>
    <cellStyle name="Comma 15 2 3 2 7 7" xfId="14778"/>
    <cellStyle name="Comma 15 2 3 2 7 8" xfId="17231"/>
    <cellStyle name="Comma 15 2 3 2 7 9" xfId="19679"/>
    <cellStyle name="Comma 15 2 3 2 8" xfId="22179"/>
    <cellStyle name="Comma 15 2 3 2 8 2" xfId="2475"/>
    <cellStyle name="Comma 15 2 3 2 8 3" xfId="4934"/>
    <cellStyle name="Comma 15 2 3 2 8 4" xfId="7427"/>
    <cellStyle name="Comma 15 2 3 2 8 5" xfId="9875"/>
    <cellStyle name="Comma 15 2 3 2 8 6" xfId="12327"/>
    <cellStyle name="Comma 15 2 3 2 8 7" xfId="14779"/>
    <cellStyle name="Comma 15 2 3 2 8 8" xfId="17232"/>
    <cellStyle name="Comma 15 2 3 2 8 9" xfId="19680"/>
    <cellStyle name="Comma 15 2 3 2 9" xfId="2467"/>
    <cellStyle name="Comma 15 2 3 3" xfId="22180"/>
    <cellStyle name="Comma 15 2 3 3 10" xfId="19681"/>
    <cellStyle name="Comma 15 2 3 3 2" xfId="22181"/>
    <cellStyle name="Comma 15 2 3 3 2 2" xfId="2477"/>
    <cellStyle name="Comma 15 2 3 3 2 3" xfId="4936"/>
    <cellStyle name="Comma 15 2 3 3 2 4" xfId="7429"/>
    <cellStyle name="Comma 15 2 3 3 2 5" xfId="9877"/>
    <cellStyle name="Comma 15 2 3 3 2 6" xfId="12329"/>
    <cellStyle name="Comma 15 2 3 3 2 7" xfId="14781"/>
    <cellStyle name="Comma 15 2 3 3 2 8" xfId="17234"/>
    <cellStyle name="Comma 15 2 3 3 2 9" xfId="19682"/>
    <cellStyle name="Comma 15 2 3 3 3" xfId="2476"/>
    <cellStyle name="Comma 15 2 3 3 4" xfId="4935"/>
    <cellStyle name="Comma 15 2 3 3 5" xfId="7428"/>
    <cellStyle name="Comma 15 2 3 3 6" xfId="9876"/>
    <cellStyle name="Comma 15 2 3 3 7" xfId="12328"/>
    <cellStyle name="Comma 15 2 3 3 8" xfId="14780"/>
    <cellStyle name="Comma 15 2 3 3 9" xfId="17233"/>
    <cellStyle name="Comma 15 2 3 4" xfId="22182"/>
    <cellStyle name="Comma 15 2 3 4 2" xfId="2478"/>
    <cellStyle name="Comma 15 2 3 4 3" xfId="4937"/>
    <cellStyle name="Comma 15 2 3 4 4" xfId="7430"/>
    <cellStyle name="Comma 15 2 3 4 5" xfId="9878"/>
    <cellStyle name="Comma 15 2 3 4 6" xfId="12330"/>
    <cellStyle name="Comma 15 2 3 4 7" xfId="14782"/>
    <cellStyle name="Comma 15 2 3 4 8" xfId="17235"/>
    <cellStyle name="Comma 15 2 3 4 9" xfId="19683"/>
    <cellStyle name="Comma 15 2 3 5" xfId="22183"/>
    <cellStyle name="Comma 15 2 3 5 2" xfId="2479"/>
    <cellStyle name="Comma 15 2 3 5 3" xfId="4938"/>
    <cellStyle name="Comma 15 2 3 5 4" xfId="7431"/>
    <cellStyle name="Comma 15 2 3 5 5" xfId="9879"/>
    <cellStyle name="Comma 15 2 3 5 6" xfId="12331"/>
    <cellStyle name="Comma 15 2 3 5 7" xfId="14783"/>
    <cellStyle name="Comma 15 2 3 5 8" xfId="17236"/>
    <cellStyle name="Comma 15 2 3 5 9" xfId="19684"/>
    <cellStyle name="Comma 15 2 3 6" xfId="22184"/>
    <cellStyle name="Comma 15 2 3 6 2" xfId="2480"/>
    <cellStyle name="Comma 15 2 3 6 3" xfId="4939"/>
    <cellStyle name="Comma 15 2 3 6 4" xfId="7432"/>
    <cellStyle name="Comma 15 2 3 6 5" xfId="9880"/>
    <cellStyle name="Comma 15 2 3 6 6" xfId="12332"/>
    <cellStyle name="Comma 15 2 3 6 7" xfId="14784"/>
    <cellStyle name="Comma 15 2 3 6 8" xfId="17237"/>
    <cellStyle name="Comma 15 2 3 6 9" xfId="19685"/>
    <cellStyle name="Comma 15 2 3 7" xfId="22185"/>
    <cellStyle name="Comma 15 2 3 7 2" xfId="2481"/>
    <cellStyle name="Comma 15 2 3 7 3" xfId="4940"/>
    <cellStyle name="Comma 15 2 3 7 4" xfId="7433"/>
    <cellStyle name="Comma 15 2 3 7 5" xfId="9881"/>
    <cellStyle name="Comma 15 2 3 7 6" xfId="12333"/>
    <cellStyle name="Comma 15 2 3 7 7" xfId="14785"/>
    <cellStyle name="Comma 15 2 3 7 8" xfId="17238"/>
    <cellStyle name="Comma 15 2 3 7 9" xfId="19686"/>
    <cellStyle name="Comma 15 2 3 8" xfId="22186"/>
    <cellStyle name="Comma 15 2 3 8 2" xfId="2482"/>
    <cellStyle name="Comma 15 2 3 8 3" xfId="4941"/>
    <cellStyle name="Comma 15 2 3 8 4" xfId="7434"/>
    <cellStyle name="Comma 15 2 3 8 5" xfId="9882"/>
    <cellStyle name="Comma 15 2 3 8 6" xfId="12334"/>
    <cellStyle name="Comma 15 2 3 8 7" xfId="14786"/>
    <cellStyle name="Comma 15 2 3 8 8" xfId="17239"/>
    <cellStyle name="Comma 15 2 3 8 9" xfId="19687"/>
    <cellStyle name="Comma 15 2 3 9" xfId="22187"/>
    <cellStyle name="Comma 15 2 3 9 2" xfId="2483"/>
    <cellStyle name="Comma 15 2 3 9 3" xfId="4942"/>
    <cellStyle name="Comma 15 2 3 9 4" xfId="7435"/>
    <cellStyle name="Comma 15 2 3 9 5" xfId="9883"/>
    <cellStyle name="Comma 15 2 3 9 6" xfId="12335"/>
    <cellStyle name="Comma 15 2 3 9 7" xfId="14787"/>
    <cellStyle name="Comma 15 2 3 9 8" xfId="17240"/>
    <cellStyle name="Comma 15 2 3 9 9" xfId="19688"/>
    <cellStyle name="Comma 15 2 4" xfId="22188"/>
    <cellStyle name="Comma 15 2 4 10" xfId="4943"/>
    <cellStyle name="Comma 15 2 4 11" xfId="7436"/>
    <cellStyle name="Comma 15 2 4 12" xfId="9884"/>
    <cellStyle name="Comma 15 2 4 13" xfId="12336"/>
    <cellStyle name="Comma 15 2 4 14" xfId="14788"/>
    <cellStyle name="Comma 15 2 4 15" xfId="17241"/>
    <cellStyle name="Comma 15 2 4 16" xfId="19689"/>
    <cellStyle name="Comma 15 2 4 2" xfId="22189"/>
    <cellStyle name="Comma 15 2 4 2 10" xfId="19690"/>
    <cellStyle name="Comma 15 2 4 2 2" xfId="22190"/>
    <cellStyle name="Comma 15 2 4 2 2 2" xfId="2486"/>
    <cellStyle name="Comma 15 2 4 2 2 3" xfId="4945"/>
    <cellStyle name="Comma 15 2 4 2 2 4" xfId="7438"/>
    <cellStyle name="Comma 15 2 4 2 2 5" xfId="9886"/>
    <cellStyle name="Comma 15 2 4 2 2 6" xfId="12338"/>
    <cellStyle name="Comma 15 2 4 2 2 7" xfId="14790"/>
    <cellStyle name="Comma 15 2 4 2 2 8" xfId="17243"/>
    <cellStyle name="Comma 15 2 4 2 2 9" xfId="19691"/>
    <cellStyle name="Comma 15 2 4 2 3" xfId="2485"/>
    <cellStyle name="Comma 15 2 4 2 4" xfId="4944"/>
    <cellStyle name="Comma 15 2 4 2 5" xfId="7437"/>
    <cellStyle name="Comma 15 2 4 2 6" xfId="9885"/>
    <cellStyle name="Comma 15 2 4 2 7" xfId="12337"/>
    <cellStyle name="Comma 15 2 4 2 8" xfId="14789"/>
    <cellStyle name="Comma 15 2 4 2 9" xfId="17242"/>
    <cellStyle name="Comma 15 2 4 3" xfId="22191"/>
    <cellStyle name="Comma 15 2 4 3 2" xfId="2487"/>
    <cellStyle name="Comma 15 2 4 3 3" xfId="4946"/>
    <cellStyle name="Comma 15 2 4 3 4" xfId="7439"/>
    <cellStyle name="Comma 15 2 4 3 5" xfId="9887"/>
    <cellStyle name="Comma 15 2 4 3 6" xfId="12339"/>
    <cellStyle name="Comma 15 2 4 3 7" xfId="14791"/>
    <cellStyle name="Comma 15 2 4 3 8" xfId="17244"/>
    <cellStyle name="Comma 15 2 4 3 9" xfId="19692"/>
    <cellStyle name="Comma 15 2 4 4" xfId="22192"/>
    <cellStyle name="Comma 15 2 4 4 2" xfId="2488"/>
    <cellStyle name="Comma 15 2 4 4 3" xfId="4947"/>
    <cellStyle name="Comma 15 2 4 4 4" xfId="7440"/>
    <cellStyle name="Comma 15 2 4 4 5" xfId="9888"/>
    <cellStyle name="Comma 15 2 4 4 6" xfId="12340"/>
    <cellStyle name="Comma 15 2 4 4 7" xfId="14792"/>
    <cellStyle name="Comma 15 2 4 4 8" xfId="17245"/>
    <cellStyle name="Comma 15 2 4 4 9" xfId="19693"/>
    <cellStyle name="Comma 15 2 4 5" xfId="22193"/>
    <cellStyle name="Comma 15 2 4 5 2" xfId="2489"/>
    <cellStyle name="Comma 15 2 4 5 3" xfId="4948"/>
    <cellStyle name="Comma 15 2 4 5 4" xfId="7441"/>
    <cellStyle name="Comma 15 2 4 5 5" xfId="9889"/>
    <cellStyle name="Comma 15 2 4 5 6" xfId="12341"/>
    <cellStyle name="Comma 15 2 4 5 7" xfId="14793"/>
    <cellStyle name="Comma 15 2 4 5 8" xfId="17246"/>
    <cellStyle name="Comma 15 2 4 5 9" xfId="19694"/>
    <cellStyle name="Comma 15 2 4 6" xfId="22194"/>
    <cellStyle name="Comma 15 2 4 6 2" xfId="2490"/>
    <cellStyle name="Comma 15 2 4 6 3" xfId="4949"/>
    <cellStyle name="Comma 15 2 4 6 4" xfId="7442"/>
    <cellStyle name="Comma 15 2 4 6 5" xfId="9890"/>
    <cellStyle name="Comma 15 2 4 6 6" xfId="12342"/>
    <cellStyle name="Comma 15 2 4 6 7" xfId="14794"/>
    <cellStyle name="Comma 15 2 4 6 8" xfId="17247"/>
    <cellStyle name="Comma 15 2 4 6 9" xfId="19695"/>
    <cellStyle name="Comma 15 2 4 7" xfId="22195"/>
    <cellStyle name="Comma 15 2 4 7 2" xfId="2491"/>
    <cellStyle name="Comma 15 2 4 7 3" xfId="4950"/>
    <cellStyle name="Comma 15 2 4 7 4" xfId="7443"/>
    <cellStyle name="Comma 15 2 4 7 5" xfId="9891"/>
    <cellStyle name="Comma 15 2 4 7 6" xfId="12343"/>
    <cellStyle name="Comma 15 2 4 7 7" xfId="14795"/>
    <cellStyle name="Comma 15 2 4 7 8" xfId="17248"/>
    <cellStyle name="Comma 15 2 4 7 9" xfId="19696"/>
    <cellStyle name="Comma 15 2 4 8" xfId="22196"/>
    <cellStyle name="Comma 15 2 4 8 2" xfId="2492"/>
    <cellStyle name="Comma 15 2 4 8 3" xfId="4951"/>
    <cellStyle name="Comma 15 2 4 8 4" xfId="7444"/>
    <cellStyle name="Comma 15 2 4 8 5" xfId="9892"/>
    <cellStyle name="Comma 15 2 4 8 6" xfId="12344"/>
    <cellStyle name="Comma 15 2 4 8 7" xfId="14796"/>
    <cellStyle name="Comma 15 2 4 8 8" xfId="17249"/>
    <cellStyle name="Comma 15 2 4 8 9" xfId="19697"/>
    <cellStyle name="Comma 15 2 4 9" xfId="2484"/>
    <cellStyle name="Comma 15 2 5" xfId="22197"/>
    <cellStyle name="Comma 15 2 5 10" xfId="19698"/>
    <cellStyle name="Comma 15 2 5 2" xfId="22198"/>
    <cellStyle name="Comma 15 2 5 2 2" xfId="2494"/>
    <cellStyle name="Comma 15 2 5 2 3" xfId="4953"/>
    <cellStyle name="Comma 15 2 5 2 4" xfId="7446"/>
    <cellStyle name="Comma 15 2 5 2 5" xfId="9894"/>
    <cellStyle name="Comma 15 2 5 2 6" xfId="12346"/>
    <cellStyle name="Comma 15 2 5 2 7" xfId="14798"/>
    <cellStyle name="Comma 15 2 5 2 8" xfId="17251"/>
    <cellStyle name="Comma 15 2 5 2 9" xfId="19699"/>
    <cellStyle name="Comma 15 2 5 3" xfId="2493"/>
    <cellStyle name="Comma 15 2 5 4" xfId="4952"/>
    <cellStyle name="Comma 15 2 5 5" xfId="7445"/>
    <cellStyle name="Comma 15 2 5 6" xfId="9893"/>
    <cellStyle name="Comma 15 2 5 7" xfId="12345"/>
    <cellStyle name="Comma 15 2 5 8" xfId="14797"/>
    <cellStyle name="Comma 15 2 5 9" xfId="17250"/>
    <cellStyle name="Comma 15 2 6" xfId="22199"/>
    <cellStyle name="Comma 15 2 6 2" xfId="2495"/>
    <cellStyle name="Comma 15 2 6 3" xfId="4954"/>
    <cellStyle name="Comma 15 2 6 4" xfId="7447"/>
    <cellStyle name="Comma 15 2 6 5" xfId="9895"/>
    <cellStyle name="Comma 15 2 6 6" xfId="12347"/>
    <cellStyle name="Comma 15 2 6 7" xfId="14799"/>
    <cellStyle name="Comma 15 2 6 8" xfId="17252"/>
    <cellStyle name="Comma 15 2 6 9" xfId="19700"/>
    <cellStyle name="Comma 15 2 7" xfId="22200"/>
    <cellStyle name="Comma 15 2 7 2" xfId="2496"/>
    <cellStyle name="Comma 15 2 7 3" xfId="4955"/>
    <cellStyle name="Comma 15 2 7 4" xfId="7448"/>
    <cellStyle name="Comma 15 2 7 5" xfId="9896"/>
    <cellStyle name="Comma 15 2 7 6" xfId="12348"/>
    <cellStyle name="Comma 15 2 7 7" xfId="14800"/>
    <cellStyle name="Comma 15 2 7 8" xfId="17253"/>
    <cellStyle name="Comma 15 2 7 9" xfId="19701"/>
    <cellStyle name="Comma 15 2 8" xfId="22201"/>
    <cellStyle name="Comma 15 2 8 2" xfId="2497"/>
    <cellStyle name="Comma 15 2 8 3" xfId="4956"/>
    <cellStyle name="Comma 15 2 8 4" xfId="7449"/>
    <cellStyle name="Comma 15 2 8 5" xfId="9897"/>
    <cellStyle name="Comma 15 2 8 6" xfId="12349"/>
    <cellStyle name="Comma 15 2 8 7" xfId="14801"/>
    <cellStyle name="Comma 15 2 8 8" xfId="17254"/>
    <cellStyle name="Comma 15 2 8 9" xfId="19702"/>
    <cellStyle name="Comma 15 2 9" xfId="22202"/>
    <cellStyle name="Comma 15 2 9 2" xfId="2498"/>
    <cellStyle name="Comma 15 2 9 3" xfId="4957"/>
    <cellStyle name="Comma 15 2 9 4" xfId="7450"/>
    <cellStyle name="Comma 15 2 9 5" xfId="9898"/>
    <cellStyle name="Comma 15 2 9 6" xfId="12350"/>
    <cellStyle name="Comma 15 2 9 7" xfId="14802"/>
    <cellStyle name="Comma 15 2 9 8" xfId="17255"/>
    <cellStyle name="Comma 15 2 9 9" xfId="19703"/>
    <cellStyle name="Comma 15 20" xfId="176"/>
    <cellStyle name="Comma 15 21" xfId="177"/>
    <cellStyle name="Comma 15 22" xfId="178"/>
    <cellStyle name="Comma 15 23" xfId="179"/>
    <cellStyle name="Comma 15 24" xfId="180"/>
    <cellStyle name="Comma 15 25" xfId="181"/>
    <cellStyle name="Comma 15 26" xfId="182"/>
    <cellStyle name="Comma 15 27" xfId="183"/>
    <cellStyle name="Comma 15 28" xfId="2423"/>
    <cellStyle name="Comma 15 29" xfId="4882"/>
    <cellStyle name="Comma 15 3" xfId="22203"/>
    <cellStyle name="Comma 15 3 10" xfId="22204"/>
    <cellStyle name="Comma 15 3 10 2" xfId="2500"/>
    <cellStyle name="Comma 15 3 10 3" xfId="4959"/>
    <cellStyle name="Comma 15 3 10 4" xfId="7452"/>
    <cellStyle name="Comma 15 3 10 5" xfId="9900"/>
    <cellStyle name="Comma 15 3 10 6" xfId="12352"/>
    <cellStyle name="Comma 15 3 10 7" xfId="14804"/>
    <cellStyle name="Comma 15 3 10 8" xfId="17257"/>
    <cellStyle name="Comma 15 3 10 9" xfId="19705"/>
    <cellStyle name="Comma 15 3 11" xfId="2499"/>
    <cellStyle name="Comma 15 3 12" xfId="4958"/>
    <cellStyle name="Comma 15 3 13" xfId="7451"/>
    <cellStyle name="Comma 15 3 14" xfId="9899"/>
    <cellStyle name="Comma 15 3 15" xfId="12351"/>
    <cellStyle name="Comma 15 3 16" xfId="14803"/>
    <cellStyle name="Comma 15 3 17" xfId="17256"/>
    <cellStyle name="Comma 15 3 18" xfId="19704"/>
    <cellStyle name="Comma 15 3 2" xfId="22205"/>
    <cellStyle name="Comma 15 3 2 10" xfId="2501"/>
    <cellStyle name="Comma 15 3 2 11" xfId="4960"/>
    <cellStyle name="Comma 15 3 2 12" xfId="7453"/>
    <cellStyle name="Comma 15 3 2 13" xfId="9901"/>
    <cellStyle name="Comma 15 3 2 14" xfId="12353"/>
    <cellStyle name="Comma 15 3 2 15" xfId="14805"/>
    <cellStyle name="Comma 15 3 2 16" xfId="17258"/>
    <cellStyle name="Comma 15 3 2 17" xfId="19706"/>
    <cellStyle name="Comma 15 3 2 2" xfId="22206"/>
    <cellStyle name="Comma 15 3 2 2 10" xfId="4961"/>
    <cellStyle name="Comma 15 3 2 2 11" xfId="7454"/>
    <cellStyle name="Comma 15 3 2 2 12" xfId="9902"/>
    <cellStyle name="Comma 15 3 2 2 13" xfId="12354"/>
    <cellStyle name="Comma 15 3 2 2 14" xfId="14806"/>
    <cellStyle name="Comma 15 3 2 2 15" xfId="17259"/>
    <cellStyle name="Comma 15 3 2 2 16" xfId="19707"/>
    <cellStyle name="Comma 15 3 2 2 2" xfId="22207"/>
    <cellStyle name="Comma 15 3 2 2 2 10" xfId="19708"/>
    <cellStyle name="Comma 15 3 2 2 2 2" xfId="22208"/>
    <cellStyle name="Comma 15 3 2 2 2 2 2" xfId="2504"/>
    <cellStyle name="Comma 15 3 2 2 2 2 3" xfId="4963"/>
    <cellStyle name="Comma 15 3 2 2 2 2 4" xfId="7456"/>
    <cellStyle name="Comma 15 3 2 2 2 2 5" xfId="9904"/>
    <cellStyle name="Comma 15 3 2 2 2 2 6" xfId="12356"/>
    <cellStyle name="Comma 15 3 2 2 2 2 7" xfId="14808"/>
    <cellStyle name="Comma 15 3 2 2 2 2 8" xfId="17261"/>
    <cellStyle name="Comma 15 3 2 2 2 2 9" xfId="19709"/>
    <cellStyle name="Comma 15 3 2 2 2 3" xfId="2503"/>
    <cellStyle name="Comma 15 3 2 2 2 4" xfId="4962"/>
    <cellStyle name="Comma 15 3 2 2 2 5" xfId="7455"/>
    <cellStyle name="Comma 15 3 2 2 2 6" xfId="9903"/>
    <cellStyle name="Comma 15 3 2 2 2 7" xfId="12355"/>
    <cellStyle name="Comma 15 3 2 2 2 8" xfId="14807"/>
    <cellStyle name="Comma 15 3 2 2 2 9" xfId="17260"/>
    <cellStyle name="Comma 15 3 2 2 3" xfId="22209"/>
    <cellStyle name="Comma 15 3 2 2 3 2" xfId="2505"/>
    <cellStyle name="Comma 15 3 2 2 3 3" xfId="4964"/>
    <cellStyle name="Comma 15 3 2 2 3 4" xfId="7457"/>
    <cellStyle name="Comma 15 3 2 2 3 5" xfId="9905"/>
    <cellStyle name="Comma 15 3 2 2 3 6" xfId="12357"/>
    <cellStyle name="Comma 15 3 2 2 3 7" xfId="14809"/>
    <cellStyle name="Comma 15 3 2 2 3 8" xfId="17262"/>
    <cellStyle name="Comma 15 3 2 2 3 9" xfId="19710"/>
    <cellStyle name="Comma 15 3 2 2 4" xfId="22210"/>
    <cellStyle name="Comma 15 3 2 2 4 2" xfId="2506"/>
    <cellStyle name="Comma 15 3 2 2 4 3" xfId="4965"/>
    <cellStyle name="Comma 15 3 2 2 4 4" xfId="7458"/>
    <cellStyle name="Comma 15 3 2 2 4 5" xfId="9906"/>
    <cellStyle name="Comma 15 3 2 2 4 6" xfId="12358"/>
    <cellStyle name="Comma 15 3 2 2 4 7" xfId="14810"/>
    <cellStyle name="Comma 15 3 2 2 4 8" xfId="17263"/>
    <cellStyle name="Comma 15 3 2 2 4 9" xfId="19711"/>
    <cellStyle name="Comma 15 3 2 2 5" xfId="22211"/>
    <cellStyle name="Comma 15 3 2 2 5 2" xfId="2507"/>
    <cellStyle name="Comma 15 3 2 2 5 3" xfId="4966"/>
    <cellStyle name="Comma 15 3 2 2 5 4" xfId="7459"/>
    <cellStyle name="Comma 15 3 2 2 5 5" xfId="9907"/>
    <cellStyle name="Comma 15 3 2 2 5 6" xfId="12359"/>
    <cellStyle name="Comma 15 3 2 2 5 7" xfId="14811"/>
    <cellStyle name="Comma 15 3 2 2 5 8" xfId="17264"/>
    <cellStyle name="Comma 15 3 2 2 5 9" xfId="19712"/>
    <cellStyle name="Comma 15 3 2 2 6" xfId="22212"/>
    <cellStyle name="Comma 15 3 2 2 6 2" xfId="2508"/>
    <cellStyle name="Comma 15 3 2 2 6 3" xfId="4967"/>
    <cellStyle name="Comma 15 3 2 2 6 4" xfId="7460"/>
    <cellStyle name="Comma 15 3 2 2 6 5" xfId="9908"/>
    <cellStyle name="Comma 15 3 2 2 6 6" xfId="12360"/>
    <cellStyle name="Comma 15 3 2 2 6 7" xfId="14812"/>
    <cellStyle name="Comma 15 3 2 2 6 8" xfId="17265"/>
    <cellStyle name="Comma 15 3 2 2 6 9" xfId="19713"/>
    <cellStyle name="Comma 15 3 2 2 7" xfId="22213"/>
    <cellStyle name="Comma 15 3 2 2 7 2" xfId="2509"/>
    <cellStyle name="Comma 15 3 2 2 7 3" xfId="4968"/>
    <cellStyle name="Comma 15 3 2 2 7 4" xfId="7461"/>
    <cellStyle name="Comma 15 3 2 2 7 5" xfId="9909"/>
    <cellStyle name="Comma 15 3 2 2 7 6" xfId="12361"/>
    <cellStyle name="Comma 15 3 2 2 7 7" xfId="14813"/>
    <cellStyle name="Comma 15 3 2 2 7 8" xfId="17266"/>
    <cellStyle name="Comma 15 3 2 2 7 9" xfId="19714"/>
    <cellStyle name="Comma 15 3 2 2 8" xfId="22214"/>
    <cellStyle name="Comma 15 3 2 2 8 2" xfId="2510"/>
    <cellStyle name="Comma 15 3 2 2 8 3" xfId="4969"/>
    <cellStyle name="Comma 15 3 2 2 8 4" xfId="7462"/>
    <cellStyle name="Comma 15 3 2 2 8 5" xfId="9910"/>
    <cellStyle name="Comma 15 3 2 2 8 6" xfId="12362"/>
    <cellStyle name="Comma 15 3 2 2 8 7" xfId="14814"/>
    <cellStyle name="Comma 15 3 2 2 8 8" xfId="17267"/>
    <cellStyle name="Comma 15 3 2 2 8 9" xfId="19715"/>
    <cellStyle name="Comma 15 3 2 2 9" xfId="2502"/>
    <cellStyle name="Comma 15 3 2 3" xfId="22215"/>
    <cellStyle name="Comma 15 3 2 3 10" xfId="19716"/>
    <cellStyle name="Comma 15 3 2 3 2" xfId="22216"/>
    <cellStyle name="Comma 15 3 2 3 2 2" xfId="2512"/>
    <cellStyle name="Comma 15 3 2 3 2 3" xfId="4971"/>
    <cellStyle name="Comma 15 3 2 3 2 4" xfId="7464"/>
    <cellStyle name="Comma 15 3 2 3 2 5" xfId="9912"/>
    <cellStyle name="Comma 15 3 2 3 2 6" xfId="12364"/>
    <cellStyle name="Comma 15 3 2 3 2 7" xfId="14816"/>
    <cellStyle name="Comma 15 3 2 3 2 8" xfId="17269"/>
    <cellStyle name="Comma 15 3 2 3 2 9" xfId="19717"/>
    <cellStyle name="Comma 15 3 2 3 3" xfId="2511"/>
    <cellStyle name="Comma 15 3 2 3 4" xfId="4970"/>
    <cellStyle name="Comma 15 3 2 3 5" xfId="7463"/>
    <cellStyle name="Comma 15 3 2 3 6" xfId="9911"/>
    <cellStyle name="Comma 15 3 2 3 7" xfId="12363"/>
    <cellStyle name="Comma 15 3 2 3 8" xfId="14815"/>
    <cellStyle name="Comma 15 3 2 3 9" xfId="17268"/>
    <cellStyle name="Comma 15 3 2 4" xfId="22217"/>
    <cellStyle name="Comma 15 3 2 4 2" xfId="2513"/>
    <cellStyle name="Comma 15 3 2 4 3" xfId="4972"/>
    <cellStyle name="Comma 15 3 2 4 4" xfId="7465"/>
    <cellStyle name="Comma 15 3 2 4 5" xfId="9913"/>
    <cellStyle name="Comma 15 3 2 4 6" xfId="12365"/>
    <cellStyle name="Comma 15 3 2 4 7" xfId="14817"/>
    <cellStyle name="Comma 15 3 2 4 8" xfId="17270"/>
    <cellStyle name="Comma 15 3 2 4 9" xfId="19718"/>
    <cellStyle name="Comma 15 3 2 5" xfId="22218"/>
    <cellStyle name="Comma 15 3 2 5 2" xfId="2514"/>
    <cellStyle name="Comma 15 3 2 5 3" xfId="4973"/>
    <cellStyle name="Comma 15 3 2 5 4" xfId="7466"/>
    <cellStyle name="Comma 15 3 2 5 5" xfId="9914"/>
    <cellStyle name="Comma 15 3 2 5 6" xfId="12366"/>
    <cellStyle name="Comma 15 3 2 5 7" xfId="14818"/>
    <cellStyle name="Comma 15 3 2 5 8" xfId="17271"/>
    <cellStyle name="Comma 15 3 2 5 9" xfId="19719"/>
    <cellStyle name="Comma 15 3 2 6" xfId="22219"/>
    <cellStyle name="Comma 15 3 2 6 2" xfId="2515"/>
    <cellStyle name="Comma 15 3 2 6 3" xfId="4974"/>
    <cellStyle name="Comma 15 3 2 6 4" xfId="7467"/>
    <cellStyle name="Comma 15 3 2 6 5" xfId="9915"/>
    <cellStyle name="Comma 15 3 2 6 6" xfId="12367"/>
    <cellStyle name="Comma 15 3 2 6 7" xfId="14819"/>
    <cellStyle name="Comma 15 3 2 6 8" xfId="17272"/>
    <cellStyle name="Comma 15 3 2 6 9" xfId="19720"/>
    <cellStyle name="Comma 15 3 2 7" xfId="22220"/>
    <cellStyle name="Comma 15 3 2 7 2" xfId="2516"/>
    <cellStyle name="Comma 15 3 2 7 3" xfId="4975"/>
    <cellStyle name="Comma 15 3 2 7 4" xfId="7468"/>
    <cellStyle name="Comma 15 3 2 7 5" xfId="9916"/>
    <cellStyle name="Comma 15 3 2 7 6" xfId="12368"/>
    <cellStyle name="Comma 15 3 2 7 7" xfId="14820"/>
    <cellStyle name="Comma 15 3 2 7 8" xfId="17273"/>
    <cellStyle name="Comma 15 3 2 7 9" xfId="19721"/>
    <cellStyle name="Comma 15 3 2 8" xfId="22221"/>
    <cellStyle name="Comma 15 3 2 8 2" xfId="2517"/>
    <cellStyle name="Comma 15 3 2 8 3" xfId="4976"/>
    <cellStyle name="Comma 15 3 2 8 4" xfId="7469"/>
    <cellStyle name="Comma 15 3 2 8 5" xfId="9917"/>
    <cellStyle name="Comma 15 3 2 8 6" xfId="12369"/>
    <cellStyle name="Comma 15 3 2 8 7" xfId="14821"/>
    <cellStyle name="Comma 15 3 2 8 8" xfId="17274"/>
    <cellStyle name="Comma 15 3 2 8 9" xfId="19722"/>
    <cellStyle name="Comma 15 3 2 9" xfId="22222"/>
    <cellStyle name="Comma 15 3 2 9 2" xfId="2518"/>
    <cellStyle name="Comma 15 3 2 9 3" xfId="4977"/>
    <cellStyle name="Comma 15 3 2 9 4" xfId="7470"/>
    <cellStyle name="Comma 15 3 2 9 5" xfId="9918"/>
    <cellStyle name="Comma 15 3 2 9 6" xfId="12370"/>
    <cellStyle name="Comma 15 3 2 9 7" xfId="14822"/>
    <cellStyle name="Comma 15 3 2 9 8" xfId="17275"/>
    <cellStyle name="Comma 15 3 2 9 9" xfId="19723"/>
    <cellStyle name="Comma 15 3 3" xfId="22223"/>
    <cellStyle name="Comma 15 3 3 10" xfId="4978"/>
    <cellStyle name="Comma 15 3 3 11" xfId="7471"/>
    <cellStyle name="Comma 15 3 3 12" xfId="9919"/>
    <cellStyle name="Comma 15 3 3 13" xfId="12371"/>
    <cellStyle name="Comma 15 3 3 14" xfId="14823"/>
    <cellStyle name="Comma 15 3 3 15" xfId="17276"/>
    <cellStyle name="Comma 15 3 3 16" xfId="19724"/>
    <cellStyle name="Comma 15 3 3 2" xfId="22224"/>
    <cellStyle name="Comma 15 3 3 2 10" xfId="19725"/>
    <cellStyle name="Comma 15 3 3 2 2" xfId="22225"/>
    <cellStyle name="Comma 15 3 3 2 2 2" xfId="2521"/>
    <cellStyle name="Comma 15 3 3 2 2 3" xfId="4980"/>
    <cellStyle name="Comma 15 3 3 2 2 4" xfId="7473"/>
    <cellStyle name="Comma 15 3 3 2 2 5" xfId="9921"/>
    <cellStyle name="Comma 15 3 3 2 2 6" xfId="12373"/>
    <cellStyle name="Comma 15 3 3 2 2 7" xfId="14825"/>
    <cellStyle name="Comma 15 3 3 2 2 8" xfId="17278"/>
    <cellStyle name="Comma 15 3 3 2 2 9" xfId="19726"/>
    <cellStyle name="Comma 15 3 3 2 3" xfId="2520"/>
    <cellStyle name="Comma 15 3 3 2 4" xfId="4979"/>
    <cellStyle name="Comma 15 3 3 2 5" xfId="7472"/>
    <cellStyle name="Comma 15 3 3 2 6" xfId="9920"/>
    <cellStyle name="Comma 15 3 3 2 7" xfId="12372"/>
    <cellStyle name="Comma 15 3 3 2 8" xfId="14824"/>
    <cellStyle name="Comma 15 3 3 2 9" xfId="17277"/>
    <cellStyle name="Comma 15 3 3 3" xfId="22226"/>
    <cellStyle name="Comma 15 3 3 3 2" xfId="2522"/>
    <cellStyle name="Comma 15 3 3 3 3" xfId="4981"/>
    <cellStyle name="Comma 15 3 3 3 4" xfId="7474"/>
    <cellStyle name="Comma 15 3 3 3 5" xfId="9922"/>
    <cellStyle name="Comma 15 3 3 3 6" xfId="12374"/>
    <cellStyle name="Comma 15 3 3 3 7" xfId="14826"/>
    <cellStyle name="Comma 15 3 3 3 8" xfId="17279"/>
    <cellStyle name="Comma 15 3 3 3 9" xfId="19727"/>
    <cellStyle name="Comma 15 3 3 4" xfId="22227"/>
    <cellStyle name="Comma 15 3 3 4 2" xfId="2523"/>
    <cellStyle name="Comma 15 3 3 4 3" xfId="4982"/>
    <cellStyle name="Comma 15 3 3 4 4" xfId="7475"/>
    <cellStyle name="Comma 15 3 3 4 5" xfId="9923"/>
    <cellStyle name="Comma 15 3 3 4 6" xfId="12375"/>
    <cellStyle name="Comma 15 3 3 4 7" xfId="14827"/>
    <cellStyle name="Comma 15 3 3 4 8" xfId="17280"/>
    <cellStyle name="Comma 15 3 3 4 9" xfId="19728"/>
    <cellStyle name="Comma 15 3 3 5" xfId="22228"/>
    <cellStyle name="Comma 15 3 3 5 2" xfId="2524"/>
    <cellStyle name="Comma 15 3 3 5 3" xfId="4983"/>
    <cellStyle name="Comma 15 3 3 5 4" xfId="7476"/>
    <cellStyle name="Comma 15 3 3 5 5" xfId="9924"/>
    <cellStyle name="Comma 15 3 3 5 6" xfId="12376"/>
    <cellStyle name="Comma 15 3 3 5 7" xfId="14828"/>
    <cellStyle name="Comma 15 3 3 5 8" xfId="17281"/>
    <cellStyle name="Comma 15 3 3 5 9" xfId="19729"/>
    <cellStyle name="Comma 15 3 3 6" xfId="22229"/>
    <cellStyle name="Comma 15 3 3 6 2" xfId="2525"/>
    <cellStyle name="Comma 15 3 3 6 3" xfId="4984"/>
    <cellStyle name="Comma 15 3 3 6 4" xfId="7477"/>
    <cellStyle name="Comma 15 3 3 6 5" xfId="9925"/>
    <cellStyle name="Comma 15 3 3 6 6" xfId="12377"/>
    <cellStyle name="Comma 15 3 3 6 7" xfId="14829"/>
    <cellStyle name="Comma 15 3 3 6 8" xfId="17282"/>
    <cellStyle name="Comma 15 3 3 6 9" xfId="19730"/>
    <cellStyle name="Comma 15 3 3 7" xfId="22230"/>
    <cellStyle name="Comma 15 3 3 7 2" xfId="2526"/>
    <cellStyle name="Comma 15 3 3 7 3" xfId="4985"/>
    <cellStyle name="Comma 15 3 3 7 4" xfId="7478"/>
    <cellStyle name="Comma 15 3 3 7 5" xfId="9926"/>
    <cellStyle name="Comma 15 3 3 7 6" xfId="12378"/>
    <cellStyle name="Comma 15 3 3 7 7" xfId="14830"/>
    <cellStyle name="Comma 15 3 3 7 8" xfId="17283"/>
    <cellStyle name="Comma 15 3 3 7 9" xfId="19731"/>
    <cellStyle name="Comma 15 3 3 8" xfId="22231"/>
    <cellStyle name="Comma 15 3 3 8 2" xfId="2527"/>
    <cellStyle name="Comma 15 3 3 8 3" xfId="4986"/>
    <cellStyle name="Comma 15 3 3 8 4" xfId="7479"/>
    <cellStyle name="Comma 15 3 3 8 5" xfId="9927"/>
    <cellStyle name="Comma 15 3 3 8 6" xfId="12379"/>
    <cellStyle name="Comma 15 3 3 8 7" xfId="14831"/>
    <cellStyle name="Comma 15 3 3 8 8" xfId="17284"/>
    <cellStyle name="Comma 15 3 3 8 9" xfId="19732"/>
    <cellStyle name="Comma 15 3 3 9" xfId="2519"/>
    <cellStyle name="Comma 15 3 4" xfId="22232"/>
    <cellStyle name="Comma 15 3 4 10" xfId="19733"/>
    <cellStyle name="Comma 15 3 4 2" xfId="22233"/>
    <cellStyle name="Comma 15 3 4 2 2" xfId="2529"/>
    <cellStyle name="Comma 15 3 4 2 3" xfId="4988"/>
    <cellStyle name="Comma 15 3 4 2 4" xfId="7481"/>
    <cellStyle name="Comma 15 3 4 2 5" xfId="9929"/>
    <cellStyle name="Comma 15 3 4 2 6" xfId="12381"/>
    <cellStyle name="Comma 15 3 4 2 7" xfId="14833"/>
    <cellStyle name="Comma 15 3 4 2 8" xfId="17286"/>
    <cellStyle name="Comma 15 3 4 2 9" xfId="19734"/>
    <cellStyle name="Comma 15 3 4 3" xfId="2528"/>
    <cellStyle name="Comma 15 3 4 4" xfId="4987"/>
    <cellStyle name="Comma 15 3 4 5" xfId="7480"/>
    <cellStyle name="Comma 15 3 4 6" xfId="9928"/>
    <cellStyle name="Comma 15 3 4 7" xfId="12380"/>
    <cellStyle name="Comma 15 3 4 8" xfId="14832"/>
    <cellStyle name="Comma 15 3 4 9" xfId="17285"/>
    <cellStyle name="Comma 15 3 5" xfId="22234"/>
    <cellStyle name="Comma 15 3 5 2" xfId="2530"/>
    <cellStyle name="Comma 15 3 5 3" xfId="4989"/>
    <cellStyle name="Comma 15 3 5 4" xfId="7482"/>
    <cellStyle name="Comma 15 3 5 5" xfId="9930"/>
    <cellStyle name="Comma 15 3 5 6" xfId="12382"/>
    <cellStyle name="Comma 15 3 5 7" xfId="14834"/>
    <cellStyle name="Comma 15 3 5 8" xfId="17287"/>
    <cellStyle name="Comma 15 3 5 9" xfId="19735"/>
    <cellStyle name="Comma 15 3 6" xfId="22235"/>
    <cellStyle name="Comma 15 3 6 2" xfId="2531"/>
    <cellStyle name="Comma 15 3 6 3" xfId="4990"/>
    <cellStyle name="Comma 15 3 6 4" xfId="7483"/>
    <cellStyle name="Comma 15 3 6 5" xfId="9931"/>
    <cellStyle name="Comma 15 3 6 6" xfId="12383"/>
    <cellStyle name="Comma 15 3 6 7" xfId="14835"/>
    <cellStyle name="Comma 15 3 6 8" xfId="17288"/>
    <cellStyle name="Comma 15 3 6 9" xfId="19736"/>
    <cellStyle name="Comma 15 3 7" xfId="22236"/>
    <cellStyle name="Comma 15 3 7 2" xfId="2532"/>
    <cellStyle name="Comma 15 3 7 3" xfId="4991"/>
    <cellStyle name="Comma 15 3 7 4" xfId="7484"/>
    <cellStyle name="Comma 15 3 7 5" xfId="9932"/>
    <cellStyle name="Comma 15 3 7 6" xfId="12384"/>
    <cellStyle name="Comma 15 3 7 7" xfId="14836"/>
    <cellStyle name="Comma 15 3 7 8" xfId="17289"/>
    <cellStyle name="Comma 15 3 7 9" xfId="19737"/>
    <cellStyle name="Comma 15 3 8" xfId="22237"/>
    <cellStyle name="Comma 15 3 8 2" xfId="2533"/>
    <cellStyle name="Comma 15 3 8 3" xfId="4992"/>
    <cellStyle name="Comma 15 3 8 4" xfId="7485"/>
    <cellStyle name="Comma 15 3 8 5" xfId="9933"/>
    <cellStyle name="Comma 15 3 8 6" xfId="12385"/>
    <cellStyle name="Comma 15 3 8 7" xfId="14837"/>
    <cellStyle name="Comma 15 3 8 8" xfId="17290"/>
    <cellStyle name="Comma 15 3 8 9" xfId="19738"/>
    <cellStyle name="Comma 15 3 9" xfId="22238"/>
    <cellStyle name="Comma 15 3 9 2" xfId="2534"/>
    <cellStyle name="Comma 15 3 9 3" xfId="4993"/>
    <cellStyle name="Comma 15 3 9 4" xfId="7486"/>
    <cellStyle name="Comma 15 3 9 5" xfId="9934"/>
    <cellStyle name="Comma 15 3 9 6" xfId="12386"/>
    <cellStyle name="Comma 15 3 9 7" xfId="14838"/>
    <cellStyle name="Comma 15 3 9 8" xfId="17291"/>
    <cellStyle name="Comma 15 3 9 9" xfId="19739"/>
    <cellStyle name="Comma 15 30" xfId="7375"/>
    <cellStyle name="Comma 15 31" xfId="9823"/>
    <cellStyle name="Comma 15 32" xfId="12275"/>
    <cellStyle name="Comma 15 33" xfId="14727"/>
    <cellStyle name="Comma 15 34" xfId="17180"/>
    <cellStyle name="Comma 15 35" xfId="19628"/>
    <cellStyle name="Comma 15 4" xfId="22239"/>
    <cellStyle name="Comma 15 4 10" xfId="2535"/>
    <cellStyle name="Comma 15 4 11" xfId="4994"/>
    <cellStyle name="Comma 15 4 12" xfId="7487"/>
    <cellStyle name="Comma 15 4 13" xfId="9935"/>
    <cellStyle name="Comma 15 4 14" xfId="12387"/>
    <cellStyle name="Comma 15 4 15" xfId="14839"/>
    <cellStyle name="Comma 15 4 16" xfId="17292"/>
    <cellStyle name="Comma 15 4 17" xfId="19740"/>
    <cellStyle name="Comma 15 4 2" xfId="22240"/>
    <cellStyle name="Comma 15 4 2 10" xfId="4995"/>
    <cellStyle name="Comma 15 4 2 11" xfId="7488"/>
    <cellStyle name="Comma 15 4 2 12" xfId="9936"/>
    <cellStyle name="Comma 15 4 2 13" xfId="12388"/>
    <cellStyle name="Comma 15 4 2 14" xfId="14840"/>
    <cellStyle name="Comma 15 4 2 15" xfId="17293"/>
    <cellStyle name="Comma 15 4 2 16" xfId="19741"/>
    <cellStyle name="Comma 15 4 2 2" xfId="22241"/>
    <cellStyle name="Comma 15 4 2 2 10" xfId="19742"/>
    <cellStyle name="Comma 15 4 2 2 2" xfId="22242"/>
    <cellStyle name="Comma 15 4 2 2 2 2" xfId="2538"/>
    <cellStyle name="Comma 15 4 2 2 2 3" xfId="4997"/>
    <cellStyle name="Comma 15 4 2 2 2 4" xfId="7490"/>
    <cellStyle name="Comma 15 4 2 2 2 5" xfId="9938"/>
    <cellStyle name="Comma 15 4 2 2 2 6" xfId="12390"/>
    <cellStyle name="Comma 15 4 2 2 2 7" xfId="14842"/>
    <cellStyle name="Comma 15 4 2 2 2 8" xfId="17295"/>
    <cellStyle name="Comma 15 4 2 2 2 9" xfId="19743"/>
    <cellStyle name="Comma 15 4 2 2 3" xfId="2537"/>
    <cellStyle name="Comma 15 4 2 2 4" xfId="4996"/>
    <cellStyle name="Comma 15 4 2 2 5" xfId="7489"/>
    <cellStyle name="Comma 15 4 2 2 6" xfId="9937"/>
    <cellStyle name="Comma 15 4 2 2 7" xfId="12389"/>
    <cellStyle name="Comma 15 4 2 2 8" xfId="14841"/>
    <cellStyle name="Comma 15 4 2 2 9" xfId="17294"/>
    <cellStyle name="Comma 15 4 2 3" xfId="22243"/>
    <cellStyle name="Comma 15 4 2 3 2" xfId="2539"/>
    <cellStyle name="Comma 15 4 2 3 3" xfId="4998"/>
    <cellStyle name="Comma 15 4 2 3 4" xfId="7491"/>
    <cellStyle name="Comma 15 4 2 3 5" xfId="9939"/>
    <cellStyle name="Comma 15 4 2 3 6" xfId="12391"/>
    <cellStyle name="Comma 15 4 2 3 7" xfId="14843"/>
    <cellStyle name="Comma 15 4 2 3 8" xfId="17296"/>
    <cellStyle name="Comma 15 4 2 3 9" xfId="19744"/>
    <cellStyle name="Comma 15 4 2 4" xfId="22244"/>
    <cellStyle name="Comma 15 4 2 4 2" xfId="2540"/>
    <cellStyle name="Comma 15 4 2 4 3" xfId="4999"/>
    <cellStyle name="Comma 15 4 2 4 4" xfId="7492"/>
    <cellStyle name="Comma 15 4 2 4 5" xfId="9940"/>
    <cellStyle name="Comma 15 4 2 4 6" xfId="12392"/>
    <cellStyle name="Comma 15 4 2 4 7" xfId="14844"/>
    <cellStyle name="Comma 15 4 2 4 8" xfId="17297"/>
    <cellStyle name="Comma 15 4 2 4 9" xfId="19745"/>
    <cellStyle name="Comma 15 4 2 5" xfId="22245"/>
    <cellStyle name="Comma 15 4 2 5 2" xfId="2541"/>
    <cellStyle name="Comma 15 4 2 5 3" xfId="5000"/>
    <cellStyle name="Comma 15 4 2 5 4" xfId="7493"/>
    <cellStyle name="Comma 15 4 2 5 5" xfId="9941"/>
    <cellStyle name="Comma 15 4 2 5 6" xfId="12393"/>
    <cellStyle name="Comma 15 4 2 5 7" xfId="14845"/>
    <cellStyle name="Comma 15 4 2 5 8" xfId="17298"/>
    <cellStyle name="Comma 15 4 2 5 9" xfId="19746"/>
    <cellStyle name="Comma 15 4 2 6" xfId="22246"/>
    <cellStyle name="Comma 15 4 2 6 2" xfId="2542"/>
    <cellStyle name="Comma 15 4 2 6 3" xfId="5001"/>
    <cellStyle name="Comma 15 4 2 6 4" xfId="7494"/>
    <cellStyle name="Comma 15 4 2 6 5" xfId="9942"/>
    <cellStyle name="Comma 15 4 2 6 6" xfId="12394"/>
    <cellStyle name="Comma 15 4 2 6 7" xfId="14846"/>
    <cellStyle name="Comma 15 4 2 6 8" xfId="17299"/>
    <cellStyle name="Comma 15 4 2 6 9" xfId="19747"/>
    <cellStyle name="Comma 15 4 2 7" xfId="22247"/>
    <cellStyle name="Comma 15 4 2 7 2" xfId="2543"/>
    <cellStyle name="Comma 15 4 2 7 3" xfId="5002"/>
    <cellStyle name="Comma 15 4 2 7 4" xfId="7495"/>
    <cellStyle name="Comma 15 4 2 7 5" xfId="9943"/>
    <cellStyle name="Comma 15 4 2 7 6" xfId="12395"/>
    <cellStyle name="Comma 15 4 2 7 7" xfId="14847"/>
    <cellStyle name="Comma 15 4 2 7 8" xfId="17300"/>
    <cellStyle name="Comma 15 4 2 7 9" xfId="19748"/>
    <cellStyle name="Comma 15 4 2 8" xfId="22248"/>
    <cellStyle name="Comma 15 4 2 8 2" xfId="2544"/>
    <cellStyle name="Comma 15 4 2 8 3" xfId="5003"/>
    <cellStyle name="Comma 15 4 2 8 4" xfId="7496"/>
    <cellStyle name="Comma 15 4 2 8 5" xfId="9944"/>
    <cellStyle name="Comma 15 4 2 8 6" xfId="12396"/>
    <cellStyle name="Comma 15 4 2 8 7" xfId="14848"/>
    <cellStyle name="Comma 15 4 2 8 8" xfId="17301"/>
    <cellStyle name="Comma 15 4 2 8 9" xfId="19749"/>
    <cellStyle name="Comma 15 4 2 9" xfId="2536"/>
    <cellStyle name="Comma 15 4 3" xfId="22249"/>
    <cellStyle name="Comma 15 4 3 10" xfId="19750"/>
    <cellStyle name="Comma 15 4 3 2" xfId="22250"/>
    <cellStyle name="Comma 15 4 3 2 2" xfId="2546"/>
    <cellStyle name="Comma 15 4 3 2 3" xfId="5005"/>
    <cellStyle name="Comma 15 4 3 2 4" xfId="7498"/>
    <cellStyle name="Comma 15 4 3 2 5" xfId="9946"/>
    <cellStyle name="Comma 15 4 3 2 6" xfId="12398"/>
    <cellStyle name="Comma 15 4 3 2 7" xfId="14850"/>
    <cellStyle name="Comma 15 4 3 2 8" xfId="17303"/>
    <cellStyle name="Comma 15 4 3 2 9" xfId="19751"/>
    <cellStyle name="Comma 15 4 3 3" xfId="2545"/>
    <cellStyle name="Comma 15 4 3 4" xfId="5004"/>
    <cellStyle name="Comma 15 4 3 5" xfId="7497"/>
    <cellStyle name="Comma 15 4 3 6" xfId="9945"/>
    <cellStyle name="Comma 15 4 3 7" xfId="12397"/>
    <cellStyle name="Comma 15 4 3 8" xfId="14849"/>
    <cellStyle name="Comma 15 4 3 9" xfId="17302"/>
    <cellStyle name="Comma 15 4 4" xfId="22251"/>
    <cellStyle name="Comma 15 4 4 2" xfId="2547"/>
    <cellStyle name="Comma 15 4 4 3" xfId="5006"/>
    <cellStyle name="Comma 15 4 4 4" xfId="7499"/>
    <cellStyle name="Comma 15 4 4 5" xfId="9947"/>
    <cellStyle name="Comma 15 4 4 6" xfId="12399"/>
    <cellStyle name="Comma 15 4 4 7" xfId="14851"/>
    <cellStyle name="Comma 15 4 4 8" xfId="17304"/>
    <cellStyle name="Comma 15 4 4 9" xfId="19752"/>
    <cellStyle name="Comma 15 4 5" xfId="22252"/>
    <cellStyle name="Comma 15 4 5 2" xfId="2548"/>
    <cellStyle name="Comma 15 4 5 3" xfId="5007"/>
    <cellStyle name="Comma 15 4 5 4" xfId="7500"/>
    <cellStyle name="Comma 15 4 5 5" xfId="9948"/>
    <cellStyle name="Comma 15 4 5 6" xfId="12400"/>
    <cellStyle name="Comma 15 4 5 7" xfId="14852"/>
    <cellStyle name="Comma 15 4 5 8" xfId="17305"/>
    <cellStyle name="Comma 15 4 5 9" xfId="19753"/>
    <cellStyle name="Comma 15 4 6" xfId="22253"/>
    <cellStyle name="Comma 15 4 6 2" xfId="2549"/>
    <cellStyle name="Comma 15 4 6 3" xfId="5008"/>
    <cellStyle name="Comma 15 4 6 4" xfId="7501"/>
    <cellStyle name="Comma 15 4 6 5" xfId="9949"/>
    <cellStyle name="Comma 15 4 6 6" xfId="12401"/>
    <cellStyle name="Comma 15 4 6 7" xfId="14853"/>
    <cellStyle name="Comma 15 4 6 8" xfId="17306"/>
    <cellStyle name="Comma 15 4 6 9" xfId="19754"/>
    <cellStyle name="Comma 15 4 7" xfId="22254"/>
    <cellStyle name="Comma 15 4 7 2" xfId="2550"/>
    <cellStyle name="Comma 15 4 7 3" xfId="5009"/>
    <cellStyle name="Comma 15 4 7 4" xfId="7502"/>
    <cellStyle name="Comma 15 4 7 5" xfId="9950"/>
    <cellStyle name="Comma 15 4 7 6" xfId="12402"/>
    <cellStyle name="Comma 15 4 7 7" xfId="14854"/>
    <cellStyle name="Comma 15 4 7 8" xfId="17307"/>
    <cellStyle name="Comma 15 4 7 9" xfId="19755"/>
    <cellStyle name="Comma 15 4 8" xfId="22255"/>
    <cellStyle name="Comma 15 4 8 2" xfId="2551"/>
    <cellStyle name="Comma 15 4 8 3" xfId="5010"/>
    <cellStyle name="Comma 15 4 8 4" xfId="7503"/>
    <cellStyle name="Comma 15 4 8 5" xfId="9951"/>
    <cellStyle name="Comma 15 4 8 6" xfId="12403"/>
    <cellStyle name="Comma 15 4 8 7" xfId="14855"/>
    <cellStyle name="Comma 15 4 8 8" xfId="17308"/>
    <cellStyle name="Comma 15 4 8 9" xfId="19756"/>
    <cellStyle name="Comma 15 4 9" xfId="22256"/>
    <cellStyle name="Comma 15 4 9 2" xfId="2552"/>
    <cellStyle name="Comma 15 4 9 3" xfId="5011"/>
    <cellStyle name="Comma 15 4 9 4" xfId="7504"/>
    <cellStyle name="Comma 15 4 9 5" xfId="9952"/>
    <cellStyle name="Comma 15 4 9 6" xfId="12404"/>
    <cellStyle name="Comma 15 4 9 7" xfId="14856"/>
    <cellStyle name="Comma 15 4 9 8" xfId="17309"/>
    <cellStyle name="Comma 15 4 9 9" xfId="19757"/>
    <cellStyle name="Comma 15 5" xfId="22257"/>
    <cellStyle name="Comma 15 5 10" xfId="5012"/>
    <cellStyle name="Comma 15 5 11" xfId="7505"/>
    <cellStyle name="Comma 15 5 12" xfId="9953"/>
    <cellStyle name="Comma 15 5 13" xfId="12405"/>
    <cellStyle name="Comma 15 5 14" xfId="14857"/>
    <cellStyle name="Comma 15 5 15" xfId="17310"/>
    <cellStyle name="Comma 15 5 16" xfId="19758"/>
    <cellStyle name="Comma 15 5 2" xfId="22258"/>
    <cellStyle name="Comma 15 5 2 10" xfId="19759"/>
    <cellStyle name="Comma 15 5 2 2" xfId="22259"/>
    <cellStyle name="Comma 15 5 2 2 2" xfId="2555"/>
    <cellStyle name="Comma 15 5 2 2 3" xfId="5014"/>
    <cellStyle name="Comma 15 5 2 2 4" xfId="7507"/>
    <cellStyle name="Comma 15 5 2 2 5" xfId="9955"/>
    <cellStyle name="Comma 15 5 2 2 6" xfId="12407"/>
    <cellStyle name="Comma 15 5 2 2 7" xfId="14859"/>
    <cellStyle name="Comma 15 5 2 2 8" xfId="17312"/>
    <cellStyle name="Comma 15 5 2 2 9" xfId="19760"/>
    <cellStyle name="Comma 15 5 2 3" xfId="2554"/>
    <cellStyle name="Comma 15 5 2 4" xfId="5013"/>
    <cellStyle name="Comma 15 5 2 5" xfId="7506"/>
    <cellStyle name="Comma 15 5 2 6" xfId="9954"/>
    <cellStyle name="Comma 15 5 2 7" xfId="12406"/>
    <cellStyle name="Comma 15 5 2 8" xfId="14858"/>
    <cellStyle name="Comma 15 5 2 9" xfId="17311"/>
    <cellStyle name="Comma 15 5 3" xfId="22260"/>
    <cellStyle name="Comma 15 5 3 2" xfId="2556"/>
    <cellStyle name="Comma 15 5 3 3" xfId="5015"/>
    <cellStyle name="Comma 15 5 3 4" xfId="7508"/>
    <cellStyle name="Comma 15 5 3 5" xfId="9956"/>
    <cellStyle name="Comma 15 5 3 6" xfId="12408"/>
    <cellStyle name="Comma 15 5 3 7" xfId="14860"/>
    <cellStyle name="Comma 15 5 3 8" xfId="17313"/>
    <cellStyle name="Comma 15 5 3 9" xfId="19761"/>
    <cellStyle name="Comma 15 5 4" xfId="22261"/>
    <cellStyle name="Comma 15 5 4 2" xfId="2557"/>
    <cellStyle name="Comma 15 5 4 3" xfId="5016"/>
    <cellStyle name="Comma 15 5 4 4" xfId="7509"/>
    <cellStyle name="Comma 15 5 4 5" xfId="9957"/>
    <cellStyle name="Comma 15 5 4 6" xfId="12409"/>
    <cellStyle name="Comma 15 5 4 7" xfId="14861"/>
    <cellStyle name="Comma 15 5 4 8" xfId="17314"/>
    <cellStyle name="Comma 15 5 4 9" xfId="19762"/>
    <cellStyle name="Comma 15 5 5" xfId="22262"/>
    <cellStyle name="Comma 15 5 5 2" xfId="2558"/>
    <cellStyle name="Comma 15 5 5 3" xfId="5017"/>
    <cellStyle name="Comma 15 5 5 4" xfId="7510"/>
    <cellStyle name="Comma 15 5 5 5" xfId="9958"/>
    <cellStyle name="Comma 15 5 5 6" xfId="12410"/>
    <cellStyle name="Comma 15 5 5 7" xfId="14862"/>
    <cellStyle name="Comma 15 5 5 8" xfId="17315"/>
    <cellStyle name="Comma 15 5 5 9" xfId="19763"/>
    <cellStyle name="Comma 15 5 6" xfId="22263"/>
    <cellStyle name="Comma 15 5 6 2" xfId="2559"/>
    <cellStyle name="Comma 15 5 6 3" xfId="5018"/>
    <cellStyle name="Comma 15 5 6 4" xfId="7511"/>
    <cellStyle name="Comma 15 5 6 5" xfId="9959"/>
    <cellStyle name="Comma 15 5 6 6" xfId="12411"/>
    <cellStyle name="Comma 15 5 6 7" xfId="14863"/>
    <cellStyle name="Comma 15 5 6 8" xfId="17316"/>
    <cellStyle name="Comma 15 5 6 9" xfId="19764"/>
    <cellStyle name="Comma 15 5 7" xfId="22264"/>
    <cellStyle name="Comma 15 5 7 2" xfId="2560"/>
    <cellStyle name="Comma 15 5 7 3" xfId="5019"/>
    <cellStyle name="Comma 15 5 7 4" xfId="7512"/>
    <cellStyle name="Comma 15 5 7 5" xfId="9960"/>
    <cellStyle name="Comma 15 5 7 6" xfId="12412"/>
    <cellStyle name="Comma 15 5 7 7" xfId="14864"/>
    <cellStyle name="Comma 15 5 7 8" xfId="17317"/>
    <cellStyle name="Comma 15 5 7 9" xfId="19765"/>
    <cellStyle name="Comma 15 5 8" xfId="22265"/>
    <cellStyle name="Comma 15 5 8 2" xfId="2561"/>
    <cellStyle name="Comma 15 5 8 3" xfId="5020"/>
    <cellStyle name="Comma 15 5 8 4" xfId="7513"/>
    <cellStyle name="Comma 15 5 8 5" xfId="9961"/>
    <cellStyle name="Comma 15 5 8 6" xfId="12413"/>
    <cellStyle name="Comma 15 5 8 7" xfId="14865"/>
    <cellStyle name="Comma 15 5 8 8" xfId="17318"/>
    <cellStyle name="Comma 15 5 8 9" xfId="19766"/>
    <cellStyle name="Comma 15 5 9" xfId="2553"/>
    <cellStyle name="Comma 15 6" xfId="184"/>
    <cellStyle name="Comma 15 6 10" xfId="19767"/>
    <cellStyle name="Comma 15 6 2" xfId="22266"/>
    <cellStyle name="Comma 15 6 2 2" xfId="2563"/>
    <cellStyle name="Comma 15 6 2 3" xfId="5022"/>
    <cellStyle name="Comma 15 6 2 4" xfId="7515"/>
    <cellStyle name="Comma 15 6 2 5" xfId="9963"/>
    <cellStyle name="Comma 15 6 2 6" xfId="12415"/>
    <cellStyle name="Comma 15 6 2 7" xfId="14867"/>
    <cellStyle name="Comma 15 6 2 8" xfId="17320"/>
    <cellStyle name="Comma 15 6 2 9" xfId="19768"/>
    <cellStyle name="Comma 15 6 3" xfId="2562"/>
    <cellStyle name="Comma 15 6 4" xfId="5021"/>
    <cellStyle name="Comma 15 6 5" xfId="7514"/>
    <cellStyle name="Comma 15 6 6" xfId="9962"/>
    <cellStyle name="Comma 15 6 7" xfId="12414"/>
    <cellStyle name="Comma 15 6 8" xfId="14866"/>
    <cellStyle name="Comma 15 6 9" xfId="17319"/>
    <cellStyle name="Comma 15 7" xfId="185"/>
    <cellStyle name="Comma 15 7 2" xfId="2564"/>
    <cellStyle name="Comma 15 7 3" xfId="5023"/>
    <cellStyle name="Comma 15 7 4" xfId="7516"/>
    <cellStyle name="Comma 15 7 5" xfId="9964"/>
    <cellStyle name="Comma 15 7 6" xfId="12416"/>
    <cellStyle name="Comma 15 7 7" xfId="14868"/>
    <cellStyle name="Comma 15 7 8" xfId="17321"/>
    <cellStyle name="Comma 15 7 9" xfId="19769"/>
    <cellStyle name="Comma 15 8" xfId="186"/>
    <cellStyle name="Comma 15 8 2" xfId="2565"/>
    <cellStyle name="Comma 15 8 3" xfId="5024"/>
    <cellStyle name="Comma 15 8 4" xfId="7517"/>
    <cellStyle name="Comma 15 8 5" xfId="9965"/>
    <cellStyle name="Comma 15 8 6" xfId="12417"/>
    <cellStyle name="Comma 15 8 7" xfId="14869"/>
    <cellStyle name="Comma 15 8 8" xfId="17322"/>
    <cellStyle name="Comma 15 8 9" xfId="19770"/>
    <cellStyle name="Comma 15 9" xfId="187"/>
    <cellStyle name="Comma 15 9 2" xfId="2566"/>
    <cellStyle name="Comma 15 9 3" xfId="5025"/>
    <cellStyle name="Comma 15 9 4" xfId="7518"/>
    <cellStyle name="Comma 15 9 5" xfId="9966"/>
    <cellStyle name="Comma 15 9 6" xfId="12418"/>
    <cellStyle name="Comma 15 9 7" xfId="14870"/>
    <cellStyle name="Comma 15 9 8" xfId="17323"/>
    <cellStyle name="Comma 15 9 9" xfId="19771"/>
    <cellStyle name="Comma 16" xfId="22267"/>
    <cellStyle name="Comma 16 10" xfId="188"/>
    <cellStyle name="Comma 16 10 2" xfId="2568"/>
    <cellStyle name="Comma 16 10 3" xfId="5027"/>
    <cellStyle name="Comma 16 10 4" xfId="7520"/>
    <cellStyle name="Comma 16 10 5" xfId="9968"/>
    <cellStyle name="Comma 16 10 6" xfId="12420"/>
    <cellStyle name="Comma 16 10 7" xfId="14872"/>
    <cellStyle name="Comma 16 10 8" xfId="17325"/>
    <cellStyle name="Comma 16 10 9" xfId="19773"/>
    <cellStyle name="Comma 16 11" xfId="189"/>
    <cellStyle name="Comma 16 11 2" xfId="2569"/>
    <cellStyle name="Comma 16 11 3" xfId="5028"/>
    <cellStyle name="Comma 16 11 4" xfId="7521"/>
    <cellStyle name="Comma 16 11 5" xfId="9969"/>
    <cellStyle name="Comma 16 11 6" xfId="12421"/>
    <cellStyle name="Comma 16 11 7" xfId="14873"/>
    <cellStyle name="Comma 16 11 8" xfId="17326"/>
    <cellStyle name="Comma 16 11 9" xfId="19774"/>
    <cellStyle name="Comma 16 12" xfId="190"/>
    <cellStyle name="Comma 16 12 2" xfId="2570"/>
    <cellStyle name="Comma 16 12 3" xfId="5029"/>
    <cellStyle name="Comma 16 12 4" xfId="7522"/>
    <cellStyle name="Comma 16 12 5" xfId="9970"/>
    <cellStyle name="Comma 16 12 6" xfId="12422"/>
    <cellStyle name="Comma 16 12 7" xfId="14874"/>
    <cellStyle name="Comma 16 12 8" xfId="17327"/>
    <cellStyle name="Comma 16 12 9" xfId="19775"/>
    <cellStyle name="Comma 16 13" xfId="191"/>
    <cellStyle name="Comma 16 14" xfId="192"/>
    <cellStyle name="Comma 16 15" xfId="193"/>
    <cellStyle name="Comma 16 16" xfId="194"/>
    <cellStyle name="Comma 16 17" xfId="195"/>
    <cellStyle name="Comma 16 18" xfId="196"/>
    <cellStyle name="Comma 16 19" xfId="197"/>
    <cellStyle name="Comma 16 2" xfId="22268"/>
    <cellStyle name="Comma 16 2 10" xfId="22269"/>
    <cellStyle name="Comma 16 2 10 2" xfId="2572"/>
    <cellStyle name="Comma 16 2 10 3" xfId="5031"/>
    <cellStyle name="Comma 16 2 10 4" xfId="7524"/>
    <cellStyle name="Comma 16 2 10 5" xfId="9972"/>
    <cellStyle name="Comma 16 2 10 6" xfId="12424"/>
    <cellStyle name="Comma 16 2 10 7" xfId="14876"/>
    <cellStyle name="Comma 16 2 10 8" xfId="17329"/>
    <cellStyle name="Comma 16 2 10 9" xfId="19777"/>
    <cellStyle name="Comma 16 2 11" xfId="22270"/>
    <cellStyle name="Comma 16 2 11 2" xfId="2573"/>
    <cellStyle name="Comma 16 2 11 3" xfId="5032"/>
    <cellStyle name="Comma 16 2 11 4" xfId="7525"/>
    <cellStyle name="Comma 16 2 11 5" xfId="9973"/>
    <cellStyle name="Comma 16 2 11 6" xfId="12425"/>
    <cellStyle name="Comma 16 2 11 7" xfId="14877"/>
    <cellStyle name="Comma 16 2 11 8" xfId="17330"/>
    <cellStyle name="Comma 16 2 11 9" xfId="19778"/>
    <cellStyle name="Comma 16 2 12" xfId="2571"/>
    <cellStyle name="Comma 16 2 13" xfId="5030"/>
    <cellStyle name="Comma 16 2 14" xfId="7523"/>
    <cellStyle name="Comma 16 2 15" xfId="9971"/>
    <cellStyle name="Comma 16 2 16" xfId="12423"/>
    <cellStyle name="Comma 16 2 17" xfId="14875"/>
    <cellStyle name="Comma 16 2 18" xfId="17328"/>
    <cellStyle name="Comma 16 2 19" xfId="19776"/>
    <cellStyle name="Comma 16 2 2" xfId="22271"/>
    <cellStyle name="Comma 16 2 2 10" xfId="22272"/>
    <cellStyle name="Comma 16 2 2 10 2" xfId="2575"/>
    <cellStyle name="Comma 16 2 2 10 3" xfId="5034"/>
    <cellStyle name="Comma 16 2 2 10 4" xfId="7527"/>
    <cellStyle name="Comma 16 2 2 10 5" xfId="9975"/>
    <cellStyle name="Comma 16 2 2 10 6" xfId="12427"/>
    <cellStyle name="Comma 16 2 2 10 7" xfId="14879"/>
    <cellStyle name="Comma 16 2 2 10 8" xfId="17332"/>
    <cellStyle name="Comma 16 2 2 10 9" xfId="19780"/>
    <cellStyle name="Comma 16 2 2 11" xfId="2574"/>
    <cellStyle name="Comma 16 2 2 12" xfId="5033"/>
    <cellStyle name="Comma 16 2 2 13" xfId="7526"/>
    <cellStyle name="Comma 16 2 2 14" xfId="9974"/>
    <cellStyle name="Comma 16 2 2 15" xfId="12426"/>
    <cellStyle name="Comma 16 2 2 16" xfId="14878"/>
    <cellStyle name="Comma 16 2 2 17" xfId="17331"/>
    <cellStyle name="Comma 16 2 2 18" xfId="19779"/>
    <cellStyle name="Comma 16 2 2 2" xfId="22273"/>
    <cellStyle name="Comma 16 2 2 2 10" xfId="2576"/>
    <cellStyle name="Comma 16 2 2 2 11" xfId="5035"/>
    <cellStyle name="Comma 16 2 2 2 12" xfId="7528"/>
    <cellStyle name="Comma 16 2 2 2 13" xfId="9976"/>
    <cellStyle name="Comma 16 2 2 2 14" xfId="12428"/>
    <cellStyle name="Comma 16 2 2 2 15" xfId="14880"/>
    <cellStyle name="Comma 16 2 2 2 16" xfId="17333"/>
    <cellStyle name="Comma 16 2 2 2 17" xfId="19781"/>
    <cellStyle name="Comma 16 2 2 2 2" xfId="22274"/>
    <cellStyle name="Comma 16 2 2 2 2 10" xfId="5036"/>
    <cellStyle name="Comma 16 2 2 2 2 11" xfId="7529"/>
    <cellStyle name="Comma 16 2 2 2 2 12" xfId="9977"/>
    <cellStyle name="Comma 16 2 2 2 2 13" xfId="12429"/>
    <cellStyle name="Comma 16 2 2 2 2 14" xfId="14881"/>
    <cellStyle name="Comma 16 2 2 2 2 15" xfId="17334"/>
    <cellStyle name="Comma 16 2 2 2 2 16" xfId="19782"/>
    <cellStyle name="Comma 16 2 2 2 2 2" xfId="22275"/>
    <cellStyle name="Comma 16 2 2 2 2 2 10" xfId="19783"/>
    <cellStyle name="Comma 16 2 2 2 2 2 2" xfId="22276"/>
    <cellStyle name="Comma 16 2 2 2 2 2 2 2" xfId="2579"/>
    <cellStyle name="Comma 16 2 2 2 2 2 2 3" xfId="5038"/>
    <cellStyle name="Comma 16 2 2 2 2 2 2 4" xfId="7531"/>
    <cellStyle name="Comma 16 2 2 2 2 2 2 5" xfId="9979"/>
    <cellStyle name="Comma 16 2 2 2 2 2 2 6" xfId="12431"/>
    <cellStyle name="Comma 16 2 2 2 2 2 2 7" xfId="14883"/>
    <cellStyle name="Comma 16 2 2 2 2 2 2 8" xfId="17336"/>
    <cellStyle name="Comma 16 2 2 2 2 2 2 9" xfId="19784"/>
    <cellStyle name="Comma 16 2 2 2 2 2 3" xfId="2578"/>
    <cellStyle name="Comma 16 2 2 2 2 2 4" xfId="5037"/>
    <cellStyle name="Comma 16 2 2 2 2 2 5" xfId="7530"/>
    <cellStyle name="Comma 16 2 2 2 2 2 6" xfId="9978"/>
    <cellStyle name="Comma 16 2 2 2 2 2 7" xfId="12430"/>
    <cellStyle name="Comma 16 2 2 2 2 2 8" xfId="14882"/>
    <cellStyle name="Comma 16 2 2 2 2 2 9" xfId="17335"/>
    <cellStyle name="Comma 16 2 2 2 2 3" xfId="22277"/>
    <cellStyle name="Comma 16 2 2 2 2 3 2" xfId="2580"/>
    <cellStyle name="Comma 16 2 2 2 2 3 3" xfId="5039"/>
    <cellStyle name="Comma 16 2 2 2 2 3 4" xfId="7532"/>
    <cellStyle name="Comma 16 2 2 2 2 3 5" xfId="9980"/>
    <cellStyle name="Comma 16 2 2 2 2 3 6" xfId="12432"/>
    <cellStyle name="Comma 16 2 2 2 2 3 7" xfId="14884"/>
    <cellStyle name="Comma 16 2 2 2 2 3 8" xfId="17337"/>
    <cellStyle name="Comma 16 2 2 2 2 3 9" xfId="19785"/>
    <cellStyle name="Comma 16 2 2 2 2 4" xfId="22278"/>
    <cellStyle name="Comma 16 2 2 2 2 4 2" xfId="2581"/>
    <cellStyle name="Comma 16 2 2 2 2 4 3" xfId="5040"/>
    <cellStyle name="Comma 16 2 2 2 2 4 4" xfId="7533"/>
    <cellStyle name="Comma 16 2 2 2 2 4 5" xfId="9981"/>
    <cellStyle name="Comma 16 2 2 2 2 4 6" xfId="12433"/>
    <cellStyle name="Comma 16 2 2 2 2 4 7" xfId="14885"/>
    <cellStyle name="Comma 16 2 2 2 2 4 8" xfId="17338"/>
    <cellStyle name="Comma 16 2 2 2 2 4 9" xfId="19786"/>
    <cellStyle name="Comma 16 2 2 2 2 5" xfId="22279"/>
    <cellStyle name="Comma 16 2 2 2 2 5 2" xfId="2582"/>
    <cellStyle name="Comma 16 2 2 2 2 5 3" xfId="5041"/>
    <cellStyle name="Comma 16 2 2 2 2 5 4" xfId="7534"/>
    <cellStyle name="Comma 16 2 2 2 2 5 5" xfId="9982"/>
    <cellStyle name="Comma 16 2 2 2 2 5 6" xfId="12434"/>
    <cellStyle name="Comma 16 2 2 2 2 5 7" xfId="14886"/>
    <cellStyle name="Comma 16 2 2 2 2 5 8" xfId="17339"/>
    <cellStyle name="Comma 16 2 2 2 2 5 9" xfId="19787"/>
    <cellStyle name="Comma 16 2 2 2 2 6" xfId="22280"/>
    <cellStyle name="Comma 16 2 2 2 2 6 2" xfId="2583"/>
    <cellStyle name="Comma 16 2 2 2 2 6 3" xfId="5042"/>
    <cellStyle name="Comma 16 2 2 2 2 6 4" xfId="7535"/>
    <cellStyle name="Comma 16 2 2 2 2 6 5" xfId="9983"/>
    <cellStyle name="Comma 16 2 2 2 2 6 6" xfId="12435"/>
    <cellStyle name="Comma 16 2 2 2 2 6 7" xfId="14887"/>
    <cellStyle name="Comma 16 2 2 2 2 6 8" xfId="17340"/>
    <cellStyle name="Comma 16 2 2 2 2 6 9" xfId="19788"/>
    <cellStyle name="Comma 16 2 2 2 2 7" xfId="22281"/>
    <cellStyle name="Comma 16 2 2 2 2 7 2" xfId="2584"/>
    <cellStyle name="Comma 16 2 2 2 2 7 3" xfId="5043"/>
    <cellStyle name="Comma 16 2 2 2 2 7 4" xfId="7536"/>
    <cellStyle name="Comma 16 2 2 2 2 7 5" xfId="9984"/>
    <cellStyle name="Comma 16 2 2 2 2 7 6" xfId="12436"/>
    <cellStyle name="Comma 16 2 2 2 2 7 7" xfId="14888"/>
    <cellStyle name="Comma 16 2 2 2 2 7 8" xfId="17341"/>
    <cellStyle name="Comma 16 2 2 2 2 7 9" xfId="19789"/>
    <cellStyle name="Comma 16 2 2 2 2 8" xfId="22282"/>
    <cellStyle name="Comma 16 2 2 2 2 8 2" xfId="2585"/>
    <cellStyle name="Comma 16 2 2 2 2 8 3" xfId="5044"/>
    <cellStyle name="Comma 16 2 2 2 2 8 4" xfId="7537"/>
    <cellStyle name="Comma 16 2 2 2 2 8 5" xfId="9985"/>
    <cellStyle name="Comma 16 2 2 2 2 8 6" xfId="12437"/>
    <cellStyle name="Comma 16 2 2 2 2 8 7" xfId="14889"/>
    <cellStyle name="Comma 16 2 2 2 2 8 8" xfId="17342"/>
    <cellStyle name="Comma 16 2 2 2 2 8 9" xfId="19790"/>
    <cellStyle name="Comma 16 2 2 2 2 9" xfId="2577"/>
    <cellStyle name="Comma 16 2 2 2 3" xfId="22283"/>
    <cellStyle name="Comma 16 2 2 2 3 10" xfId="19791"/>
    <cellStyle name="Comma 16 2 2 2 3 2" xfId="22284"/>
    <cellStyle name="Comma 16 2 2 2 3 2 2" xfId="2587"/>
    <cellStyle name="Comma 16 2 2 2 3 2 3" xfId="5046"/>
    <cellStyle name="Comma 16 2 2 2 3 2 4" xfId="7539"/>
    <cellStyle name="Comma 16 2 2 2 3 2 5" xfId="9987"/>
    <cellStyle name="Comma 16 2 2 2 3 2 6" xfId="12439"/>
    <cellStyle name="Comma 16 2 2 2 3 2 7" xfId="14891"/>
    <cellStyle name="Comma 16 2 2 2 3 2 8" xfId="17344"/>
    <cellStyle name="Comma 16 2 2 2 3 2 9" xfId="19792"/>
    <cellStyle name="Comma 16 2 2 2 3 3" xfId="2586"/>
    <cellStyle name="Comma 16 2 2 2 3 4" xfId="5045"/>
    <cellStyle name="Comma 16 2 2 2 3 5" xfId="7538"/>
    <cellStyle name="Comma 16 2 2 2 3 6" xfId="9986"/>
    <cellStyle name="Comma 16 2 2 2 3 7" xfId="12438"/>
    <cellStyle name="Comma 16 2 2 2 3 8" xfId="14890"/>
    <cellStyle name="Comma 16 2 2 2 3 9" xfId="17343"/>
    <cellStyle name="Comma 16 2 2 2 4" xfId="22285"/>
    <cellStyle name="Comma 16 2 2 2 4 2" xfId="2588"/>
    <cellStyle name="Comma 16 2 2 2 4 3" xfId="5047"/>
    <cellStyle name="Comma 16 2 2 2 4 4" xfId="7540"/>
    <cellStyle name="Comma 16 2 2 2 4 5" xfId="9988"/>
    <cellStyle name="Comma 16 2 2 2 4 6" xfId="12440"/>
    <cellStyle name="Comma 16 2 2 2 4 7" xfId="14892"/>
    <cellStyle name="Comma 16 2 2 2 4 8" xfId="17345"/>
    <cellStyle name="Comma 16 2 2 2 4 9" xfId="19793"/>
    <cellStyle name="Comma 16 2 2 2 5" xfId="22286"/>
    <cellStyle name="Comma 16 2 2 2 5 2" xfId="2589"/>
    <cellStyle name="Comma 16 2 2 2 5 3" xfId="5048"/>
    <cellStyle name="Comma 16 2 2 2 5 4" xfId="7541"/>
    <cellStyle name="Comma 16 2 2 2 5 5" xfId="9989"/>
    <cellStyle name="Comma 16 2 2 2 5 6" xfId="12441"/>
    <cellStyle name="Comma 16 2 2 2 5 7" xfId="14893"/>
    <cellStyle name="Comma 16 2 2 2 5 8" xfId="17346"/>
    <cellStyle name="Comma 16 2 2 2 5 9" xfId="19794"/>
    <cellStyle name="Comma 16 2 2 2 6" xfId="22287"/>
    <cellStyle name="Comma 16 2 2 2 6 2" xfId="2590"/>
    <cellStyle name="Comma 16 2 2 2 6 3" xfId="5049"/>
    <cellStyle name="Comma 16 2 2 2 6 4" xfId="7542"/>
    <cellStyle name="Comma 16 2 2 2 6 5" xfId="9990"/>
    <cellStyle name="Comma 16 2 2 2 6 6" xfId="12442"/>
    <cellStyle name="Comma 16 2 2 2 6 7" xfId="14894"/>
    <cellStyle name="Comma 16 2 2 2 6 8" xfId="17347"/>
    <cellStyle name="Comma 16 2 2 2 6 9" xfId="19795"/>
    <cellStyle name="Comma 16 2 2 2 7" xfId="22288"/>
    <cellStyle name="Comma 16 2 2 2 7 2" xfId="2591"/>
    <cellStyle name="Comma 16 2 2 2 7 3" xfId="5050"/>
    <cellStyle name="Comma 16 2 2 2 7 4" xfId="7543"/>
    <cellStyle name="Comma 16 2 2 2 7 5" xfId="9991"/>
    <cellStyle name="Comma 16 2 2 2 7 6" xfId="12443"/>
    <cellStyle name="Comma 16 2 2 2 7 7" xfId="14895"/>
    <cellStyle name="Comma 16 2 2 2 7 8" xfId="17348"/>
    <cellStyle name="Comma 16 2 2 2 7 9" xfId="19796"/>
    <cellStyle name="Comma 16 2 2 2 8" xfId="22289"/>
    <cellStyle name="Comma 16 2 2 2 8 2" xfId="2592"/>
    <cellStyle name="Comma 16 2 2 2 8 3" xfId="5051"/>
    <cellStyle name="Comma 16 2 2 2 8 4" xfId="7544"/>
    <cellStyle name="Comma 16 2 2 2 8 5" xfId="9992"/>
    <cellStyle name="Comma 16 2 2 2 8 6" xfId="12444"/>
    <cellStyle name="Comma 16 2 2 2 8 7" xfId="14896"/>
    <cellStyle name="Comma 16 2 2 2 8 8" xfId="17349"/>
    <cellStyle name="Comma 16 2 2 2 8 9" xfId="19797"/>
    <cellStyle name="Comma 16 2 2 2 9" xfId="22290"/>
    <cellStyle name="Comma 16 2 2 2 9 2" xfId="2593"/>
    <cellStyle name="Comma 16 2 2 2 9 3" xfId="5052"/>
    <cellStyle name="Comma 16 2 2 2 9 4" xfId="7545"/>
    <cellStyle name="Comma 16 2 2 2 9 5" xfId="9993"/>
    <cellStyle name="Comma 16 2 2 2 9 6" xfId="12445"/>
    <cellStyle name="Comma 16 2 2 2 9 7" xfId="14897"/>
    <cellStyle name="Comma 16 2 2 2 9 8" xfId="17350"/>
    <cellStyle name="Comma 16 2 2 2 9 9" xfId="19798"/>
    <cellStyle name="Comma 16 2 2 3" xfId="22291"/>
    <cellStyle name="Comma 16 2 2 3 10" xfId="5053"/>
    <cellStyle name="Comma 16 2 2 3 11" xfId="7546"/>
    <cellStyle name="Comma 16 2 2 3 12" xfId="9994"/>
    <cellStyle name="Comma 16 2 2 3 13" xfId="12446"/>
    <cellStyle name="Comma 16 2 2 3 14" xfId="14898"/>
    <cellStyle name="Comma 16 2 2 3 15" xfId="17351"/>
    <cellStyle name="Comma 16 2 2 3 16" xfId="19799"/>
    <cellStyle name="Comma 16 2 2 3 2" xfId="22292"/>
    <cellStyle name="Comma 16 2 2 3 2 10" xfId="19800"/>
    <cellStyle name="Comma 16 2 2 3 2 2" xfId="22293"/>
    <cellStyle name="Comma 16 2 2 3 2 2 2" xfId="2596"/>
    <cellStyle name="Comma 16 2 2 3 2 2 3" xfId="5055"/>
    <cellStyle name="Comma 16 2 2 3 2 2 4" xfId="7548"/>
    <cellStyle name="Comma 16 2 2 3 2 2 5" xfId="9996"/>
    <cellStyle name="Comma 16 2 2 3 2 2 6" xfId="12448"/>
    <cellStyle name="Comma 16 2 2 3 2 2 7" xfId="14900"/>
    <cellStyle name="Comma 16 2 2 3 2 2 8" xfId="17353"/>
    <cellStyle name="Comma 16 2 2 3 2 2 9" xfId="19801"/>
    <cellStyle name="Comma 16 2 2 3 2 3" xfId="2595"/>
    <cellStyle name="Comma 16 2 2 3 2 4" xfId="5054"/>
    <cellStyle name="Comma 16 2 2 3 2 5" xfId="7547"/>
    <cellStyle name="Comma 16 2 2 3 2 6" xfId="9995"/>
    <cellStyle name="Comma 16 2 2 3 2 7" xfId="12447"/>
    <cellStyle name="Comma 16 2 2 3 2 8" xfId="14899"/>
    <cellStyle name="Comma 16 2 2 3 2 9" xfId="17352"/>
    <cellStyle name="Comma 16 2 2 3 3" xfId="22294"/>
    <cellStyle name="Comma 16 2 2 3 3 2" xfId="2597"/>
    <cellStyle name="Comma 16 2 2 3 3 3" xfId="5056"/>
    <cellStyle name="Comma 16 2 2 3 3 4" xfId="7549"/>
    <cellStyle name="Comma 16 2 2 3 3 5" xfId="9997"/>
    <cellStyle name="Comma 16 2 2 3 3 6" xfId="12449"/>
    <cellStyle name="Comma 16 2 2 3 3 7" xfId="14901"/>
    <cellStyle name="Comma 16 2 2 3 3 8" xfId="17354"/>
    <cellStyle name="Comma 16 2 2 3 3 9" xfId="19802"/>
    <cellStyle name="Comma 16 2 2 3 4" xfId="22295"/>
    <cellStyle name="Comma 16 2 2 3 4 2" xfId="2598"/>
    <cellStyle name="Comma 16 2 2 3 4 3" xfId="5057"/>
    <cellStyle name="Comma 16 2 2 3 4 4" xfId="7550"/>
    <cellStyle name="Comma 16 2 2 3 4 5" xfId="9998"/>
    <cellStyle name="Comma 16 2 2 3 4 6" xfId="12450"/>
    <cellStyle name="Comma 16 2 2 3 4 7" xfId="14902"/>
    <cellStyle name="Comma 16 2 2 3 4 8" xfId="17355"/>
    <cellStyle name="Comma 16 2 2 3 4 9" xfId="19803"/>
    <cellStyle name="Comma 16 2 2 3 5" xfId="22296"/>
    <cellStyle name="Comma 16 2 2 3 5 2" xfId="2599"/>
    <cellStyle name="Comma 16 2 2 3 5 3" xfId="5058"/>
    <cellStyle name="Comma 16 2 2 3 5 4" xfId="7551"/>
    <cellStyle name="Comma 16 2 2 3 5 5" xfId="9999"/>
    <cellStyle name="Comma 16 2 2 3 5 6" xfId="12451"/>
    <cellStyle name="Comma 16 2 2 3 5 7" xfId="14903"/>
    <cellStyle name="Comma 16 2 2 3 5 8" xfId="17356"/>
    <cellStyle name="Comma 16 2 2 3 5 9" xfId="19804"/>
    <cellStyle name="Comma 16 2 2 3 6" xfId="22297"/>
    <cellStyle name="Comma 16 2 2 3 6 2" xfId="2600"/>
    <cellStyle name="Comma 16 2 2 3 6 3" xfId="5059"/>
    <cellStyle name="Comma 16 2 2 3 6 4" xfId="7552"/>
    <cellStyle name="Comma 16 2 2 3 6 5" xfId="10000"/>
    <cellStyle name="Comma 16 2 2 3 6 6" xfId="12452"/>
    <cellStyle name="Comma 16 2 2 3 6 7" xfId="14904"/>
    <cellStyle name="Comma 16 2 2 3 6 8" xfId="17357"/>
    <cellStyle name="Comma 16 2 2 3 6 9" xfId="19805"/>
    <cellStyle name="Comma 16 2 2 3 7" xfId="22298"/>
    <cellStyle name="Comma 16 2 2 3 7 2" xfId="2601"/>
    <cellStyle name="Comma 16 2 2 3 7 3" xfId="5060"/>
    <cellStyle name="Comma 16 2 2 3 7 4" xfId="7553"/>
    <cellStyle name="Comma 16 2 2 3 7 5" xfId="10001"/>
    <cellStyle name="Comma 16 2 2 3 7 6" xfId="12453"/>
    <cellStyle name="Comma 16 2 2 3 7 7" xfId="14905"/>
    <cellStyle name="Comma 16 2 2 3 7 8" xfId="17358"/>
    <cellStyle name="Comma 16 2 2 3 7 9" xfId="19806"/>
    <cellStyle name="Comma 16 2 2 3 8" xfId="22299"/>
    <cellStyle name="Comma 16 2 2 3 8 2" xfId="2602"/>
    <cellStyle name="Comma 16 2 2 3 8 3" xfId="5061"/>
    <cellStyle name="Comma 16 2 2 3 8 4" xfId="7554"/>
    <cellStyle name="Comma 16 2 2 3 8 5" xfId="10002"/>
    <cellStyle name="Comma 16 2 2 3 8 6" xfId="12454"/>
    <cellStyle name="Comma 16 2 2 3 8 7" xfId="14906"/>
    <cellStyle name="Comma 16 2 2 3 8 8" xfId="17359"/>
    <cellStyle name="Comma 16 2 2 3 8 9" xfId="19807"/>
    <cellStyle name="Comma 16 2 2 3 9" xfId="2594"/>
    <cellStyle name="Comma 16 2 2 4" xfId="22300"/>
    <cellStyle name="Comma 16 2 2 4 10" xfId="19808"/>
    <cellStyle name="Comma 16 2 2 4 2" xfId="22301"/>
    <cellStyle name="Comma 16 2 2 4 2 2" xfId="2604"/>
    <cellStyle name="Comma 16 2 2 4 2 3" xfId="5063"/>
    <cellStyle name="Comma 16 2 2 4 2 4" xfId="7556"/>
    <cellStyle name="Comma 16 2 2 4 2 5" xfId="10004"/>
    <cellStyle name="Comma 16 2 2 4 2 6" xfId="12456"/>
    <cellStyle name="Comma 16 2 2 4 2 7" xfId="14908"/>
    <cellStyle name="Comma 16 2 2 4 2 8" xfId="17361"/>
    <cellStyle name="Comma 16 2 2 4 2 9" xfId="19809"/>
    <cellStyle name="Comma 16 2 2 4 3" xfId="2603"/>
    <cellStyle name="Comma 16 2 2 4 4" xfId="5062"/>
    <cellStyle name="Comma 16 2 2 4 5" xfId="7555"/>
    <cellStyle name="Comma 16 2 2 4 6" xfId="10003"/>
    <cellStyle name="Comma 16 2 2 4 7" xfId="12455"/>
    <cellStyle name="Comma 16 2 2 4 8" xfId="14907"/>
    <cellStyle name="Comma 16 2 2 4 9" xfId="17360"/>
    <cellStyle name="Comma 16 2 2 5" xfId="22302"/>
    <cellStyle name="Comma 16 2 2 5 2" xfId="2605"/>
    <cellStyle name="Comma 16 2 2 5 3" xfId="5064"/>
    <cellStyle name="Comma 16 2 2 5 4" xfId="7557"/>
    <cellStyle name="Comma 16 2 2 5 5" xfId="10005"/>
    <cellStyle name="Comma 16 2 2 5 6" xfId="12457"/>
    <cellStyle name="Comma 16 2 2 5 7" xfId="14909"/>
    <cellStyle name="Comma 16 2 2 5 8" xfId="17362"/>
    <cellStyle name="Comma 16 2 2 5 9" xfId="19810"/>
    <cellStyle name="Comma 16 2 2 6" xfId="22303"/>
    <cellStyle name="Comma 16 2 2 6 2" xfId="2606"/>
    <cellStyle name="Comma 16 2 2 6 3" xfId="5065"/>
    <cellStyle name="Comma 16 2 2 6 4" xfId="7558"/>
    <cellStyle name="Comma 16 2 2 6 5" xfId="10006"/>
    <cellStyle name="Comma 16 2 2 6 6" xfId="12458"/>
    <cellStyle name="Comma 16 2 2 6 7" xfId="14910"/>
    <cellStyle name="Comma 16 2 2 6 8" xfId="17363"/>
    <cellStyle name="Comma 16 2 2 6 9" xfId="19811"/>
    <cellStyle name="Comma 16 2 2 7" xfId="22304"/>
    <cellStyle name="Comma 16 2 2 7 2" xfId="2607"/>
    <cellStyle name="Comma 16 2 2 7 3" xfId="5066"/>
    <cellStyle name="Comma 16 2 2 7 4" xfId="7559"/>
    <cellStyle name="Comma 16 2 2 7 5" xfId="10007"/>
    <cellStyle name="Comma 16 2 2 7 6" xfId="12459"/>
    <cellStyle name="Comma 16 2 2 7 7" xfId="14911"/>
    <cellStyle name="Comma 16 2 2 7 8" xfId="17364"/>
    <cellStyle name="Comma 16 2 2 7 9" xfId="19812"/>
    <cellStyle name="Comma 16 2 2 8" xfId="22305"/>
    <cellStyle name="Comma 16 2 2 8 2" xfId="2608"/>
    <cellStyle name="Comma 16 2 2 8 3" xfId="5067"/>
    <cellStyle name="Comma 16 2 2 8 4" xfId="7560"/>
    <cellStyle name="Comma 16 2 2 8 5" xfId="10008"/>
    <cellStyle name="Comma 16 2 2 8 6" xfId="12460"/>
    <cellStyle name="Comma 16 2 2 8 7" xfId="14912"/>
    <cellStyle name="Comma 16 2 2 8 8" xfId="17365"/>
    <cellStyle name="Comma 16 2 2 8 9" xfId="19813"/>
    <cellStyle name="Comma 16 2 2 9" xfId="22306"/>
    <cellStyle name="Comma 16 2 2 9 2" xfId="2609"/>
    <cellStyle name="Comma 16 2 2 9 3" xfId="5068"/>
    <cellStyle name="Comma 16 2 2 9 4" xfId="7561"/>
    <cellStyle name="Comma 16 2 2 9 5" xfId="10009"/>
    <cellStyle name="Comma 16 2 2 9 6" xfId="12461"/>
    <cellStyle name="Comma 16 2 2 9 7" xfId="14913"/>
    <cellStyle name="Comma 16 2 2 9 8" xfId="17366"/>
    <cellStyle name="Comma 16 2 2 9 9" xfId="19814"/>
    <cellStyle name="Comma 16 2 3" xfId="22307"/>
    <cellStyle name="Comma 16 2 3 10" xfId="2610"/>
    <cellStyle name="Comma 16 2 3 11" xfId="5069"/>
    <cellStyle name="Comma 16 2 3 12" xfId="7562"/>
    <cellStyle name="Comma 16 2 3 13" xfId="10010"/>
    <cellStyle name="Comma 16 2 3 14" xfId="12462"/>
    <cellStyle name="Comma 16 2 3 15" xfId="14914"/>
    <cellStyle name="Comma 16 2 3 16" xfId="17367"/>
    <cellStyle name="Comma 16 2 3 17" xfId="19815"/>
    <cellStyle name="Comma 16 2 3 2" xfId="22308"/>
    <cellStyle name="Comma 16 2 3 2 10" xfId="5070"/>
    <cellStyle name="Comma 16 2 3 2 11" xfId="7563"/>
    <cellStyle name="Comma 16 2 3 2 12" xfId="10011"/>
    <cellStyle name="Comma 16 2 3 2 13" xfId="12463"/>
    <cellStyle name="Comma 16 2 3 2 14" xfId="14915"/>
    <cellStyle name="Comma 16 2 3 2 15" xfId="17368"/>
    <cellStyle name="Comma 16 2 3 2 16" xfId="19816"/>
    <cellStyle name="Comma 16 2 3 2 2" xfId="22309"/>
    <cellStyle name="Comma 16 2 3 2 2 10" xfId="19817"/>
    <cellStyle name="Comma 16 2 3 2 2 2" xfId="22310"/>
    <cellStyle name="Comma 16 2 3 2 2 2 2" xfId="2613"/>
    <cellStyle name="Comma 16 2 3 2 2 2 3" xfId="5072"/>
    <cellStyle name="Comma 16 2 3 2 2 2 4" xfId="7565"/>
    <cellStyle name="Comma 16 2 3 2 2 2 5" xfId="10013"/>
    <cellStyle name="Comma 16 2 3 2 2 2 6" xfId="12465"/>
    <cellStyle name="Comma 16 2 3 2 2 2 7" xfId="14917"/>
    <cellStyle name="Comma 16 2 3 2 2 2 8" xfId="17370"/>
    <cellStyle name="Comma 16 2 3 2 2 2 9" xfId="19818"/>
    <cellStyle name="Comma 16 2 3 2 2 3" xfId="2612"/>
    <cellStyle name="Comma 16 2 3 2 2 4" xfId="5071"/>
    <cellStyle name="Comma 16 2 3 2 2 5" xfId="7564"/>
    <cellStyle name="Comma 16 2 3 2 2 6" xfId="10012"/>
    <cellStyle name="Comma 16 2 3 2 2 7" xfId="12464"/>
    <cellStyle name="Comma 16 2 3 2 2 8" xfId="14916"/>
    <cellStyle name="Comma 16 2 3 2 2 9" xfId="17369"/>
    <cellStyle name="Comma 16 2 3 2 3" xfId="22311"/>
    <cellStyle name="Comma 16 2 3 2 3 2" xfId="2614"/>
    <cellStyle name="Comma 16 2 3 2 3 3" xfId="5073"/>
    <cellStyle name="Comma 16 2 3 2 3 4" xfId="7566"/>
    <cellStyle name="Comma 16 2 3 2 3 5" xfId="10014"/>
    <cellStyle name="Comma 16 2 3 2 3 6" xfId="12466"/>
    <cellStyle name="Comma 16 2 3 2 3 7" xfId="14918"/>
    <cellStyle name="Comma 16 2 3 2 3 8" xfId="17371"/>
    <cellStyle name="Comma 16 2 3 2 3 9" xfId="19819"/>
    <cellStyle name="Comma 16 2 3 2 4" xfId="22312"/>
    <cellStyle name="Comma 16 2 3 2 4 2" xfId="2615"/>
    <cellStyle name="Comma 16 2 3 2 4 3" xfId="5074"/>
    <cellStyle name="Comma 16 2 3 2 4 4" xfId="7567"/>
    <cellStyle name="Comma 16 2 3 2 4 5" xfId="10015"/>
    <cellStyle name="Comma 16 2 3 2 4 6" xfId="12467"/>
    <cellStyle name="Comma 16 2 3 2 4 7" xfId="14919"/>
    <cellStyle name="Comma 16 2 3 2 4 8" xfId="17372"/>
    <cellStyle name="Comma 16 2 3 2 4 9" xfId="19820"/>
    <cellStyle name="Comma 16 2 3 2 5" xfId="22313"/>
    <cellStyle name="Comma 16 2 3 2 5 2" xfId="2616"/>
    <cellStyle name="Comma 16 2 3 2 5 3" xfId="5075"/>
    <cellStyle name="Comma 16 2 3 2 5 4" xfId="7568"/>
    <cellStyle name="Comma 16 2 3 2 5 5" xfId="10016"/>
    <cellStyle name="Comma 16 2 3 2 5 6" xfId="12468"/>
    <cellStyle name="Comma 16 2 3 2 5 7" xfId="14920"/>
    <cellStyle name="Comma 16 2 3 2 5 8" xfId="17373"/>
    <cellStyle name="Comma 16 2 3 2 5 9" xfId="19821"/>
    <cellStyle name="Comma 16 2 3 2 6" xfId="22314"/>
    <cellStyle name="Comma 16 2 3 2 6 2" xfId="2617"/>
    <cellStyle name="Comma 16 2 3 2 6 3" xfId="5076"/>
    <cellStyle name="Comma 16 2 3 2 6 4" xfId="7569"/>
    <cellStyle name="Comma 16 2 3 2 6 5" xfId="10017"/>
    <cellStyle name="Comma 16 2 3 2 6 6" xfId="12469"/>
    <cellStyle name="Comma 16 2 3 2 6 7" xfId="14921"/>
    <cellStyle name="Comma 16 2 3 2 6 8" xfId="17374"/>
    <cellStyle name="Comma 16 2 3 2 6 9" xfId="19822"/>
    <cellStyle name="Comma 16 2 3 2 7" xfId="22315"/>
    <cellStyle name="Comma 16 2 3 2 7 2" xfId="2618"/>
    <cellStyle name="Comma 16 2 3 2 7 3" xfId="5077"/>
    <cellStyle name="Comma 16 2 3 2 7 4" xfId="7570"/>
    <cellStyle name="Comma 16 2 3 2 7 5" xfId="10018"/>
    <cellStyle name="Comma 16 2 3 2 7 6" xfId="12470"/>
    <cellStyle name="Comma 16 2 3 2 7 7" xfId="14922"/>
    <cellStyle name="Comma 16 2 3 2 7 8" xfId="17375"/>
    <cellStyle name="Comma 16 2 3 2 7 9" xfId="19823"/>
    <cellStyle name="Comma 16 2 3 2 8" xfId="22316"/>
    <cellStyle name="Comma 16 2 3 2 8 2" xfId="2619"/>
    <cellStyle name="Comma 16 2 3 2 8 3" xfId="5078"/>
    <cellStyle name="Comma 16 2 3 2 8 4" xfId="7571"/>
    <cellStyle name="Comma 16 2 3 2 8 5" xfId="10019"/>
    <cellStyle name="Comma 16 2 3 2 8 6" xfId="12471"/>
    <cellStyle name="Comma 16 2 3 2 8 7" xfId="14923"/>
    <cellStyle name="Comma 16 2 3 2 8 8" xfId="17376"/>
    <cellStyle name="Comma 16 2 3 2 8 9" xfId="19824"/>
    <cellStyle name="Comma 16 2 3 2 9" xfId="2611"/>
    <cellStyle name="Comma 16 2 3 3" xfId="22317"/>
    <cellStyle name="Comma 16 2 3 3 10" xfId="19825"/>
    <cellStyle name="Comma 16 2 3 3 2" xfId="22318"/>
    <cellStyle name="Comma 16 2 3 3 2 2" xfId="2621"/>
    <cellStyle name="Comma 16 2 3 3 2 3" xfId="5080"/>
    <cellStyle name="Comma 16 2 3 3 2 4" xfId="7573"/>
    <cellStyle name="Comma 16 2 3 3 2 5" xfId="10021"/>
    <cellStyle name="Comma 16 2 3 3 2 6" xfId="12473"/>
    <cellStyle name="Comma 16 2 3 3 2 7" xfId="14925"/>
    <cellStyle name="Comma 16 2 3 3 2 8" xfId="17378"/>
    <cellStyle name="Comma 16 2 3 3 2 9" xfId="19826"/>
    <cellStyle name="Comma 16 2 3 3 3" xfId="2620"/>
    <cellStyle name="Comma 16 2 3 3 4" xfId="5079"/>
    <cellStyle name="Comma 16 2 3 3 5" xfId="7572"/>
    <cellStyle name="Comma 16 2 3 3 6" xfId="10020"/>
    <cellStyle name="Comma 16 2 3 3 7" xfId="12472"/>
    <cellStyle name="Comma 16 2 3 3 8" xfId="14924"/>
    <cellStyle name="Comma 16 2 3 3 9" xfId="17377"/>
    <cellStyle name="Comma 16 2 3 4" xfId="22319"/>
    <cellStyle name="Comma 16 2 3 4 2" xfId="2622"/>
    <cellStyle name="Comma 16 2 3 4 3" xfId="5081"/>
    <cellStyle name="Comma 16 2 3 4 4" xfId="7574"/>
    <cellStyle name="Comma 16 2 3 4 5" xfId="10022"/>
    <cellStyle name="Comma 16 2 3 4 6" xfId="12474"/>
    <cellStyle name="Comma 16 2 3 4 7" xfId="14926"/>
    <cellStyle name="Comma 16 2 3 4 8" xfId="17379"/>
    <cellStyle name="Comma 16 2 3 4 9" xfId="19827"/>
    <cellStyle name="Comma 16 2 3 5" xfId="22320"/>
    <cellStyle name="Comma 16 2 3 5 2" xfId="2623"/>
    <cellStyle name="Comma 16 2 3 5 3" xfId="5082"/>
    <cellStyle name="Comma 16 2 3 5 4" xfId="7575"/>
    <cellStyle name="Comma 16 2 3 5 5" xfId="10023"/>
    <cellStyle name="Comma 16 2 3 5 6" xfId="12475"/>
    <cellStyle name="Comma 16 2 3 5 7" xfId="14927"/>
    <cellStyle name="Comma 16 2 3 5 8" xfId="17380"/>
    <cellStyle name="Comma 16 2 3 5 9" xfId="19828"/>
    <cellStyle name="Comma 16 2 3 6" xfId="22321"/>
    <cellStyle name="Comma 16 2 3 6 2" xfId="2624"/>
    <cellStyle name="Comma 16 2 3 6 3" xfId="5083"/>
    <cellStyle name="Comma 16 2 3 6 4" xfId="7576"/>
    <cellStyle name="Comma 16 2 3 6 5" xfId="10024"/>
    <cellStyle name="Comma 16 2 3 6 6" xfId="12476"/>
    <cellStyle name="Comma 16 2 3 6 7" xfId="14928"/>
    <cellStyle name="Comma 16 2 3 6 8" xfId="17381"/>
    <cellStyle name="Comma 16 2 3 6 9" xfId="19829"/>
    <cellStyle name="Comma 16 2 3 7" xfId="22322"/>
    <cellStyle name="Comma 16 2 3 7 2" xfId="2625"/>
    <cellStyle name="Comma 16 2 3 7 3" xfId="5084"/>
    <cellStyle name="Comma 16 2 3 7 4" xfId="7577"/>
    <cellStyle name="Comma 16 2 3 7 5" xfId="10025"/>
    <cellStyle name="Comma 16 2 3 7 6" xfId="12477"/>
    <cellStyle name="Comma 16 2 3 7 7" xfId="14929"/>
    <cellStyle name="Comma 16 2 3 7 8" xfId="17382"/>
    <cellStyle name="Comma 16 2 3 7 9" xfId="19830"/>
    <cellStyle name="Comma 16 2 3 8" xfId="22323"/>
    <cellStyle name="Comma 16 2 3 8 2" xfId="2626"/>
    <cellStyle name="Comma 16 2 3 8 3" xfId="5085"/>
    <cellStyle name="Comma 16 2 3 8 4" xfId="7578"/>
    <cellStyle name="Comma 16 2 3 8 5" xfId="10026"/>
    <cellStyle name="Comma 16 2 3 8 6" xfId="12478"/>
    <cellStyle name="Comma 16 2 3 8 7" xfId="14930"/>
    <cellStyle name="Comma 16 2 3 8 8" xfId="17383"/>
    <cellStyle name="Comma 16 2 3 8 9" xfId="19831"/>
    <cellStyle name="Comma 16 2 3 9" xfId="22324"/>
    <cellStyle name="Comma 16 2 3 9 2" xfId="2627"/>
    <cellStyle name="Comma 16 2 3 9 3" xfId="5086"/>
    <cellStyle name="Comma 16 2 3 9 4" xfId="7579"/>
    <cellStyle name="Comma 16 2 3 9 5" xfId="10027"/>
    <cellStyle name="Comma 16 2 3 9 6" xfId="12479"/>
    <cellStyle name="Comma 16 2 3 9 7" xfId="14931"/>
    <cellStyle name="Comma 16 2 3 9 8" xfId="17384"/>
    <cellStyle name="Comma 16 2 3 9 9" xfId="19832"/>
    <cellStyle name="Comma 16 2 4" xfId="22325"/>
    <cellStyle name="Comma 16 2 4 10" xfId="5087"/>
    <cellStyle name="Comma 16 2 4 11" xfId="7580"/>
    <cellStyle name="Comma 16 2 4 12" xfId="10028"/>
    <cellStyle name="Comma 16 2 4 13" xfId="12480"/>
    <cellStyle name="Comma 16 2 4 14" xfId="14932"/>
    <cellStyle name="Comma 16 2 4 15" xfId="17385"/>
    <cellStyle name="Comma 16 2 4 16" xfId="19833"/>
    <cellStyle name="Comma 16 2 4 2" xfId="22326"/>
    <cellStyle name="Comma 16 2 4 2 10" xfId="19834"/>
    <cellStyle name="Comma 16 2 4 2 2" xfId="22327"/>
    <cellStyle name="Comma 16 2 4 2 2 2" xfId="2630"/>
    <cellStyle name="Comma 16 2 4 2 2 3" xfId="5089"/>
    <cellStyle name="Comma 16 2 4 2 2 4" xfId="7582"/>
    <cellStyle name="Comma 16 2 4 2 2 5" xfId="10030"/>
    <cellStyle name="Comma 16 2 4 2 2 6" xfId="12482"/>
    <cellStyle name="Comma 16 2 4 2 2 7" xfId="14934"/>
    <cellStyle name="Comma 16 2 4 2 2 8" xfId="17387"/>
    <cellStyle name="Comma 16 2 4 2 2 9" xfId="19835"/>
    <cellStyle name="Comma 16 2 4 2 3" xfId="2629"/>
    <cellStyle name="Comma 16 2 4 2 4" xfId="5088"/>
    <cellStyle name="Comma 16 2 4 2 5" xfId="7581"/>
    <cellStyle name="Comma 16 2 4 2 6" xfId="10029"/>
    <cellStyle name="Comma 16 2 4 2 7" xfId="12481"/>
    <cellStyle name="Comma 16 2 4 2 8" xfId="14933"/>
    <cellStyle name="Comma 16 2 4 2 9" xfId="17386"/>
    <cellStyle name="Comma 16 2 4 3" xfId="22328"/>
    <cellStyle name="Comma 16 2 4 3 2" xfId="2631"/>
    <cellStyle name="Comma 16 2 4 3 3" xfId="5090"/>
    <cellStyle name="Comma 16 2 4 3 4" xfId="7583"/>
    <cellStyle name="Comma 16 2 4 3 5" xfId="10031"/>
    <cellStyle name="Comma 16 2 4 3 6" xfId="12483"/>
    <cellStyle name="Comma 16 2 4 3 7" xfId="14935"/>
    <cellStyle name="Comma 16 2 4 3 8" xfId="17388"/>
    <cellStyle name="Comma 16 2 4 3 9" xfId="19836"/>
    <cellStyle name="Comma 16 2 4 4" xfId="22329"/>
    <cellStyle name="Comma 16 2 4 4 2" xfId="2632"/>
    <cellStyle name="Comma 16 2 4 4 3" xfId="5091"/>
    <cellStyle name="Comma 16 2 4 4 4" xfId="7584"/>
    <cellStyle name="Comma 16 2 4 4 5" xfId="10032"/>
    <cellStyle name="Comma 16 2 4 4 6" xfId="12484"/>
    <cellStyle name="Comma 16 2 4 4 7" xfId="14936"/>
    <cellStyle name="Comma 16 2 4 4 8" xfId="17389"/>
    <cellStyle name="Comma 16 2 4 4 9" xfId="19837"/>
    <cellStyle name="Comma 16 2 4 5" xfId="22330"/>
    <cellStyle name="Comma 16 2 4 5 2" xfId="2633"/>
    <cellStyle name="Comma 16 2 4 5 3" xfId="5092"/>
    <cellStyle name="Comma 16 2 4 5 4" xfId="7585"/>
    <cellStyle name="Comma 16 2 4 5 5" xfId="10033"/>
    <cellStyle name="Comma 16 2 4 5 6" xfId="12485"/>
    <cellStyle name="Comma 16 2 4 5 7" xfId="14937"/>
    <cellStyle name="Comma 16 2 4 5 8" xfId="17390"/>
    <cellStyle name="Comma 16 2 4 5 9" xfId="19838"/>
    <cellStyle name="Comma 16 2 4 6" xfId="22331"/>
    <cellStyle name="Comma 16 2 4 6 2" xfId="2634"/>
    <cellStyle name="Comma 16 2 4 6 3" xfId="5093"/>
    <cellStyle name="Comma 16 2 4 6 4" xfId="7586"/>
    <cellStyle name="Comma 16 2 4 6 5" xfId="10034"/>
    <cellStyle name="Comma 16 2 4 6 6" xfId="12486"/>
    <cellStyle name="Comma 16 2 4 6 7" xfId="14938"/>
    <cellStyle name="Comma 16 2 4 6 8" xfId="17391"/>
    <cellStyle name="Comma 16 2 4 6 9" xfId="19839"/>
    <cellStyle name="Comma 16 2 4 7" xfId="22332"/>
    <cellStyle name="Comma 16 2 4 7 2" xfId="2635"/>
    <cellStyle name="Comma 16 2 4 7 3" xfId="5094"/>
    <cellStyle name="Comma 16 2 4 7 4" xfId="7587"/>
    <cellStyle name="Comma 16 2 4 7 5" xfId="10035"/>
    <cellStyle name="Comma 16 2 4 7 6" xfId="12487"/>
    <cellStyle name="Comma 16 2 4 7 7" xfId="14939"/>
    <cellStyle name="Comma 16 2 4 7 8" xfId="17392"/>
    <cellStyle name="Comma 16 2 4 7 9" xfId="19840"/>
    <cellStyle name="Comma 16 2 4 8" xfId="22333"/>
    <cellStyle name="Comma 16 2 4 8 2" xfId="2636"/>
    <cellStyle name="Comma 16 2 4 8 3" xfId="5095"/>
    <cellStyle name="Comma 16 2 4 8 4" xfId="7588"/>
    <cellStyle name="Comma 16 2 4 8 5" xfId="10036"/>
    <cellStyle name="Comma 16 2 4 8 6" xfId="12488"/>
    <cellStyle name="Comma 16 2 4 8 7" xfId="14940"/>
    <cellStyle name="Comma 16 2 4 8 8" xfId="17393"/>
    <cellStyle name="Comma 16 2 4 8 9" xfId="19841"/>
    <cellStyle name="Comma 16 2 4 9" xfId="2628"/>
    <cellStyle name="Comma 16 2 5" xfId="22334"/>
    <cellStyle name="Comma 16 2 5 10" xfId="19842"/>
    <cellStyle name="Comma 16 2 5 2" xfId="22335"/>
    <cellStyle name="Comma 16 2 5 2 2" xfId="2638"/>
    <cellStyle name="Comma 16 2 5 2 3" xfId="5097"/>
    <cellStyle name="Comma 16 2 5 2 4" xfId="7590"/>
    <cellStyle name="Comma 16 2 5 2 5" xfId="10038"/>
    <cellStyle name="Comma 16 2 5 2 6" xfId="12490"/>
    <cellStyle name="Comma 16 2 5 2 7" xfId="14942"/>
    <cellStyle name="Comma 16 2 5 2 8" xfId="17395"/>
    <cellStyle name="Comma 16 2 5 2 9" xfId="19843"/>
    <cellStyle name="Comma 16 2 5 3" xfId="2637"/>
    <cellStyle name="Comma 16 2 5 4" xfId="5096"/>
    <cellStyle name="Comma 16 2 5 5" xfId="7589"/>
    <cellStyle name="Comma 16 2 5 6" xfId="10037"/>
    <cellStyle name="Comma 16 2 5 7" xfId="12489"/>
    <cellStyle name="Comma 16 2 5 8" xfId="14941"/>
    <cellStyle name="Comma 16 2 5 9" xfId="17394"/>
    <cellStyle name="Comma 16 2 6" xfId="22336"/>
    <cellStyle name="Comma 16 2 6 2" xfId="2639"/>
    <cellStyle name="Comma 16 2 6 3" xfId="5098"/>
    <cellStyle name="Comma 16 2 6 4" xfId="7591"/>
    <cellStyle name="Comma 16 2 6 5" xfId="10039"/>
    <cellStyle name="Comma 16 2 6 6" xfId="12491"/>
    <cellStyle name="Comma 16 2 6 7" xfId="14943"/>
    <cellStyle name="Comma 16 2 6 8" xfId="17396"/>
    <cellStyle name="Comma 16 2 6 9" xfId="19844"/>
    <cellStyle name="Comma 16 2 7" xfId="22337"/>
    <cellStyle name="Comma 16 2 7 2" xfId="2640"/>
    <cellStyle name="Comma 16 2 7 3" xfId="5099"/>
    <cellStyle name="Comma 16 2 7 4" xfId="7592"/>
    <cellStyle name="Comma 16 2 7 5" xfId="10040"/>
    <cellStyle name="Comma 16 2 7 6" xfId="12492"/>
    <cellStyle name="Comma 16 2 7 7" xfId="14944"/>
    <cellStyle name="Comma 16 2 7 8" xfId="17397"/>
    <cellStyle name="Comma 16 2 7 9" xfId="19845"/>
    <cellStyle name="Comma 16 2 8" xfId="22338"/>
    <cellStyle name="Comma 16 2 8 2" xfId="2641"/>
    <cellStyle name="Comma 16 2 8 3" xfId="5100"/>
    <cellStyle name="Comma 16 2 8 4" xfId="7593"/>
    <cellStyle name="Comma 16 2 8 5" xfId="10041"/>
    <cellStyle name="Comma 16 2 8 6" xfId="12493"/>
    <cellStyle name="Comma 16 2 8 7" xfId="14945"/>
    <cellStyle name="Comma 16 2 8 8" xfId="17398"/>
    <cellStyle name="Comma 16 2 8 9" xfId="19846"/>
    <cellStyle name="Comma 16 2 9" xfId="22339"/>
    <cellStyle name="Comma 16 2 9 2" xfId="2642"/>
    <cellStyle name="Comma 16 2 9 3" xfId="5101"/>
    <cellStyle name="Comma 16 2 9 4" xfId="7594"/>
    <cellStyle name="Comma 16 2 9 5" xfId="10042"/>
    <cellStyle name="Comma 16 2 9 6" xfId="12494"/>
    <cellStyle name="Comma 16 2 9 7" xfId="14946"/>
    <cellStyle name="Comma 16 2 9 8" xfId="17399"/>
    <cellStyle name="Comma 16 2 9 9" xfId="19847"/>
    <cellStyle name="Comma 16 20" xfId="198"/>
    <cellStyle name="Comma 16 21" xfId="199"/>
    <cellStyle name="Comma 16 22" xfId="200"/>
    <cellStyle name="Comma 16 23" xfId="201"/>
    <cellStyle name="Comma 16 24" xfId="202"/>
    <cellStyle name="Comma 16 25" xfId="203"/>
    <cellStyle name="Comma 16 26" xfId="204"/>
    <cellStyle name="Comma 16 27" xfId="205"/>
    <cellStyle name="Comma 16 28" xfId="2567"/>
    <cellStyle name="Comma 16 29" xfId="5026"/>
    <cellStyle name="Comma 16 3" xfId="22340"/>
    <cellStyle name="Comma 16 3 10" xfId="22341"/>
    <cellStyle name="Comma 16 3 10 2" xfId="2644"/>
    <cellStyle name="Comma 16 3 10 3" xfId="5103"/>
    <cellStyle name="Comma 16 3 10 4" xfId="7596"/>
    <cellStyle name="Comma 16 3 10 5" xfId="10044"/>
    <cellStyle name="Comma 16 3 10 6" xfId="12496"/>
    <cellStyle name="Comma 16 3 10 7" xfId="14948"/>
    <cellStyle name="Comma 16 3 10 8" xfId="17401"/>
    <cellStyle name="Comma 16 3 10 9" xfId="19849"/>
    <cellStyle name="Comma 16 3 11" xfId="2643"/>
    <cellStyle name="Comma 16 3 12" xfId="5102"/>
    <cellStyle name="Comma 16 3 13" xfId="7595"/>
    <cellStyle name="Comma 16 3 14" xfId="10043"/>
    <cellStyle name="Comma 16 3 15" xfId="12495"/>
    <cellStyle name="Comma 16 3 16" xfId="14947"/>
    <cellStyle name="Comma 16 3 17" xfId="17400"/>
    <cellStyle name="Comma 16 3 18" xfId="19848"/>
    <cellStyle name="Comma 16 3 2" xfId="22342"/>
    <cellStyle name="Comma 16 3 2 10" xfId="2645"/>
    <cellStyle name="Comma 16 3 2 11" xfId="5104"/>
    <cellStyle name="Comma 16 3 2 12" xfId="7597"/>
    <cellStyle name="Comma 16 3 2 13" xfId="10045"/>
    <cellStyle name="Comma 16 3 2 14" xfId="12497"/>
    <cellStyle name="Comma 16 3 2 15" xfId="14949"/>
    <cellStyle name="Comma 16 3 2 16" xfId="17402"/>
    <cellStyle name="Comma 16 3 2 17" xfId="19850"/>
    <cellStyle name="Comma 16 3 2 2" xfId="22343"/>
    <cellStyle name="Comma 16 3 2 2 10" xfId="5105"/>
    <cellStyle name="Comma 16 3 2 2 11" xfId="7598"/>
    <cellStyle name="Comma 16 3 2 2 12" xfId="10046"/>
    <cellStyle name="Comma 16 3 2 2 13" xfId="12498"/>
    <cellStyle name="Comma 16 3 2 2 14" xfId="14950"/>
    <cellStyle name="Comma 16 3 2 2 15" xfId="17403"/>
    <cellStyle name="Comma 16 3 2 2 16" xfId="19851"/>
    <cellStyle name="Comma 16 3 2 2 2" xfId="22344"/>
    <cellStyle name="Comma 16 3 2 2 2 10" xfId="19852"/>
    <cellStyle name="Comma 16 3 2 2 2 2" xfId="22345"/>
    <cellStyle name="Comma 16 3 2 2 2 2 2" xfId="2648"/>
    <cellStyle name="Comma 16 3 2 2 2 2 3" xfId="5107"/>
    <cellStyle name="Comma 16 3 2 2 2 2 4" xfId="7600"/>
    <cellStyle name="Comma 16 3 2 2 2 2 5" xfId="10048"/>
    <cellStyle name="Comma 16 3 2 2 2 2 6" xfId="12500"/>
    <cellStyle name="Comma 16 3 2 2 2 2 7" xfId="14952"/>
    <cellStyle name="Comma 16 3 2 2 2 2 8" xfId="17405"/>
    <cellStyle name="Comma 16 3 2 2 2 2 9" xfId="19853"/>
    <cellStyle name="Comma 16 3 2 2 2 3" xfId="2647"/>
    <cellStyle name="Comma 16 3 2 2 2 4" xfId="5106"/>
    <cellStyle name="Comma 16 3 2 2 2 5" xfId="7599"/>
    <cellStyle name="Comma 16 3 2 2 2 6" xfId="10047"/>
    <cellStyle name="Comma 16 3 2 2 2 7" xfId="12499"/>
    <cellStyle name="Comma 16 3 2 2 2 8" xfId="14951"/>
    <cellStyle name="Comma 16 3 2 2 2 9" xfId="17404"/>
    <cellStyle name="Comma 16 3 2 2 3" xfId="22346"/>
    <cellStyle name="Comma 16 3 2 2 3 2" xfId="2649"/>
    <cellStyle name="Comma 16 3 2 2 3 3" xfId="5108"/>
    <cellStyle name="Comma 16 3 2 2 3 4" xfId="7601"/>
    <cellStyle name="Comma 16 3 2 2 3 5" xfId="10049"/>
    <cellStyle name="Comma 16 3 2 2 3 6" xfId="12501"/>
    <cellStyle name="Comma 16 3 2 2 3 7" xfId="14953"/>
    <cellStyle name="Comma 16 3 2 2 3 8" xfId="17406"/>
    <cellStyle name="Comma 16 3 2 2 3 9" xfId="19854"/>
    <cellStyle name="Comma 16 3 2 2 4" xfId="22347"/>
    <cellStyle name="Comma 16 3 2 2 4 2" xfId="2650"/>
    <cellStyle name="Comma 16 3 2 2 4 3" xfId="5109"/>
    <cellStyle name="Comma 16 3 2 2 4 4" xfId="7602"/>
    <cellStyle name="Comma 16 3 2 2 4 5" xfId="10050"/>
    <cellStyle name="Comma 16 3 2 2 4 6" xfId="12502"/>
    <cellStyle name="Comma 16 3 2 2 4 7" xfId="14954"/>
    <cellStyle name="Comma 16 3 2 2 4 8" xfId="17407"/>
    <cellStyle name="Comma 16 3 2 2 4 9" xfId="19855"/>
    <cellStyle name="Comma 16 3 2 2 5" xfId="22348"/>
    <cellStyle name="Comma 16 3 2 2 5 2" xfId="2651"/>
    <cellStyle name="Comma 16 3 2 2 5 3" xfId="5110"/>
    <cellStyle name="Comma 16 3 2 2 5 4" xfId="7603"/>
    <cellStyle name="Comma 16 3 2 2 5 5" xfId="10051"/>
    <cellStyle name="Comma 16 3 2 2 5 6" xfId="12503"/>
    <cellStyle name="Comma 16 3 2 2 5 7" xfId="14955"/>
    <cellStyle name="Comma 16 3 2 2 5 8" xfId="17408"/>
    <cellStyle name="Comma 16 3 2 2 5 9" xfId="19856"/>
    <cellStyle name="Comma 16 3 2 2 6" xfId="22349"/>
    <cellStyle name="Comma 16 3 2 2 6 2" xfId="2652"/>
    <cellStyle name="Comma 16 3 2 2 6 3" xfId="5111"/>
    <cellStyle name="Comma 16 3 2 2 6 4" xfId="7604"/>
    <cellStyle name="Comma 16 3 2 2 6 5" xfId="10052"/>
    <cellStyle name="Comma 16 3 2 2 6 6" xfId="12504"/>
    <cellStyle name="Comma 16 3 2 2 6 7" xfId="14956"/>
    <cellStyle name="Comma 16 3 2 2 6 8" xfId="17409"/>
    <cellStyle name="Comma 16 3 2 2 6 9" xfId="19857"/>
    <cellStyle name="Comma 16 3 2 2 7" xfId="22350"/>
    <cellStyle name="Comma 16 3 2 2 7 2" xfId="2653"/>
    <cellStyle name="Comma 16 3 2 2 7 3" xfId="5112"/>
    <cellStyle name="Comma 16 3 2 2 7 4" xfId="7605"/>
    <cellStyle name="Comma 16 3 2 2 7 5" xfId="10053"/>
    <cellStyle name="Comma 16 3 2 2 7 6" xfId="12505"/>
    <cellStyle name="Comma 16 3 2 2 7 7" xfId="14957"/>
    <cellStyle name="Comma 16 3 2 2 7 8" xfId="17410"/>
    <cellStyle name="Comma 16 3 2 2 7 9" xfId="19858"/>
    <cellStyle name="Comma 16 3 2 2 8" xfId="22351"/>
    <cellStyle name="Comma 16 3 2 2 8 2" xfId="2654"/>
    <cellStyle name="Comma 16 3 2 2 8 3" xfId="5113"/>
    <cellStyle name="Comma 16 3 2 2 8 4" xfId="7606"/>
    <cellStyle name="Comma 16 3 2 2 8 5" xfId="10054"/>
    <cellStyle name="Comma 16 3 2 2 8 6" xfId="12506"/>
    <cellStyle name="Comma 16 3 2 2 8 7" xfId="14958"/>
    <cellStyle name="Comma 16 3 2 2 8 8" xfId="17411"/>
    <cellStyle name="Comma 16 3 2 2 8 9" xfId="19859"/>
    <cellStyle name="Comma 16 3 2 2 9" xfId="2646"/>
    <cellStyle name="Comma 16 3 2 3" xfId="22352"/>
    <cellStyle name="Comma 16 3 2 3 10" xfId="19860"/>
    <cellStyle name="Comma 16 3 2 3 2" xfId="22353"/>
    <cellStyle name="Comma 16 3 2 3 2 2" xfId="2656"/>
    <cellStyle name="Comma 16 3 2 3 2 3" xfId="5115"/>
    <cellStyle name="Comma 16 3 2 3 2 4" xfId="7608"/>
    <cellStyle name="Comma 16 3 2 3 2 5" xfId="10056"/>
    <cellStyle name="Comma 16 3 2 3 2 6" xfId="12508"/>
    <cellStyle name="Comma 16 3 2 3 2 7" xfId="14960"/>
    <cellStyle name="Comma 16 3 2 3 2 8" xfId="17413"/>
    <cellStyle name="Comma 16 3 2 3 2 9" xfId="19861"/>
    <cellStyle name="Comma 16 3 2 3 3" xfId="2655"/>
    <cellStyle name="Comma 16 3 2 3 4" xfId="5114"/>
    <cellStyle name="Comma 16 3 2 3 5" xfId="7607"/>
    <cellStyle name="Comma 16 3 2 3 6" xfId="10055"/>
    <cellStyle name="Comma 16 3 2 3 7" xfId="12507"/>
    <cellStyle name="Comma 16 3 2 3 8" xfId="14959"/>
    <cellStyle name="Comma 16 3 2 3 9" xfId="17412"/>
    <cellStyle name="Comma 16 3 2 4" xfId="22354"/>
    <cellStyle name="Comma 16 3 2 4 2" xfId="2657"/>
    <cellStyle name="Comma 16 3 2 4 3" xfId="5116"/>
    <cellStyle name="Comma 16 3 2 4 4" xfId="7609"/>
    <cellStyle name="Comma 16 3 2 4 5" xfId="10057"/>
    <cellStyle name="Comma 16 3 2 4 6" xfId="12509"/>
    <cellStyle name="Comma 16 3 2 4 7" xfId="14961"/>
    <cellStyle name="Comma 16 3 2 4 8" xfId="17414"/>
    <cellStyle name="Comma 16 3 2 4 9" xfId="19862"/>
    <cellStyle name="Comma 16 3 2 5" xfId="22355"/>
    <cellStyle name="Comma 16 3 2 5 2" xfId="2658"/>
    <cellStyle name="Comma 16 3 2 5 3" xfId="5117"/>
    <cellStyle name="Comma 16 3 2 5 4" xfId="7610"/>
    <cellStyle name="Comma 16 3 2 5 5" xfId="10058"/>
    <cellStyle name="Comma 16 3 2 5 6" xfId="12510"/>
    <cellStyle name="Comma 16 3 2 5 7" xfId="14962"/>
    <cellStyle name="Comma 16 3 2 5 8" xfId="17415"/>
    <cellStyle name="Comma 16 3 2 5 9" xfId="19863"/>
    <cellStyle name="Comma 16 3 2 6" xfId="22356"/>
    <cellStyle name="Comma 16 3 2 6 2" xfId="2659"/>
    <cellStyle name="Comma 16 3 2 6 3" xfId="5118"/>
    <cellStyle name="Comma 16 3 2 6 4" xfId="7611"/>
    <cellStyle name="Comma 16 3 2 6 5" xfId="10059"/>
    <cellStyle name="Comma 16 3 2 6 6" xfId="12511"/>
    <cellStyle name="Comma 16 3 2 6 7" xfId="14963"/>
    <cellStyle name="Comma 16 3 2 6 8" xfId="17416"/>
    <cellStyle name="Comma 16 3 2 6 9" xfId="19864"/>
    <cellStyle name="Comma 16 3 2 7" xfId="22357"/>
    <cellStyle name="Comma 16 3 2 7 2" xfId="2660"/>
    <cellStyle name="Comma 16 3 2 7 3" xfId="5119"/>
    <cellStyle name="Comma 16 3 2 7 4" xfId="7612"/>
    <cellStyle name="Comma 16 3 2 7 5" xfId="10060"/>
    <cellStyle name="Comma 16 3 2 7 6" xfId="12512"/>
    <cellStyle name="Comma 16 3 2 7 7" xfId="14964"/>
    <cellStyle name="Comma 16 3 2 7 8" xfId="17417"/>
    <cellStyle name="Comma 16 3 2 7 9" xfId="19865"/>
    <cellStyle name="Comma 16 3 2 8" xfId="22358"/>
    <cellStyle name="Comma 16 3 2 8 2" xfId="2661"/>
    <cellStyle name="Comma 16 3 2 8 3" xfId="5120"/>
    <cellStyle name="Comma 16 3 2 8 4" xfId="7613"/>
    <cellStyle name="Comma 16 3 2 8 5" xfId="10061"/>
    <cellStyle name="Comma 16 3 2 8 6" xfId="12513"/>
    <cellStyle name="Comma 16 3 2 8 7" xfId="14965"/>
    <cellStyle name="Comma 16 3 2 8 8" xfId="17418"/>
    <cellStyle name="Comma 16 3 2 8 9" xfId="19866"/>
    <cellStyle name="Comma 16 3 2 9" xfId="22359"/>
    <cellStyle name="Comma 16 3 2 9 2" xfId="2662"/>
    <cellStyle name="Comma 16 3 2 9 3" xfId="5121"/>
    <cellStyle name="Comma 16 3 2 9 4" xfId="7614"/>
    <cellStyle name="Comma 16 3 2 9 5" xfId="10062"/>
    <cellStyle name="Comma 16 3 2 9 6" xfId="12514"/>
    <cellStyle name="Comma 16 3 2 9 7" xfId="14966"/>
    <cellStyle name="Comma 16 3 2 9 8" xfId="17419"/>
    <cellStyle name="Comma 16 3 2 9 9" xfId="19867"/>
    <cellStyle name="Comma 16 3 3" xfId="22360"/>
    <cellStyle name="Comma 16 3 3 10" xfId="5122"/>
    <cellStyle name="Comma 16 3 3 11" xfId="7615"/>
    <cellStyle name="Comma 16 3 3 12" xfId="10063"/>
    <cellStyle name="Comma 16 3 3 13" xfId="12515"/>
    <cellStyle name="Comma 16 3 3 14" xfId="14967"/>
    <cellStyle name="Comma 16 3 3 15" xfId="17420"/>
    <cellStyle name="Comma 16 3 3 16" xfId="19868"/>
    <cellStyle name="Comma 16 3 3 2" xfId="22361"/>
    <cellStyle name="Comma 16 3 3 2 10" xfId="19869"/>
    <cellStyle name="Comma 16 3 3 2 2" xfId="22362"/>
    <cellStyle name="Comma 16 3 3 2 2 2" xfId="2665"/>
    <cellStyle name="Comma 16 3 3 2 2 3" xfId="5124"/>
    <cellStyle name="Comma 16 3 3 2 2 4" xfId="7617"/>
    <cellStyle name="Comma 16 3 3 2 2 5" xfId="10065"/>
    <cellStyle name="Comma 16 3 3 2 2 6" xfId="12517"/>
    <cellStyle name="Comma 16 3 3 2 2 7" xfId="14969"/>
    <cellStyle name="Comma 16 3 3 2 2 8" xfId="17422"/>
    <cellStyle name="Comma 16 3 3 2 2 9" xfId="19870"/>
    <cellStyle name="Comma 16 3 3 2 3" xfId="2664"/>
    <cellStyle name="Comma 16 3 3 2 4" xfId="5123"/>
    <cellStyle name="Comma 16 3 3 2 5" xfId="7616"/>
    <cellStyle name="Comma 16 3 3 2 6" xfId="10064"/>
    <cellStyle name="Comma 16 3 3 2 7" xfId="12516"/>
    <cellStyle name="Comma 16 3 3 2 8" xfId="14968"/>
    <cellStyle name="Comma 16 3 3 2 9" xfId="17421"/>
    <cellStyle name="Comma 16 3 3 3" xfId="22363"/>
    <cellStyle name="Comma 16 3 3 3 2" xfId="2666"/>
    <cellStyle name="Comma 16 3 3 3 3" xfId="5125"/>
    <cellStyle name="Comma 16 3 3 3 4" xfId="7618"/>
    <cellStyle name="Comma 16 3 3 3 5" xfId="10066"/>
    <cellStyle name="Comma 16 3 3 3 6" xfId="12518"/>
    <cellStyle name="Comma 16 3 3 3 7" xfId="14970"/>
    <cellStyle name="Comma 16 3 3 3 8" xfId="17423"/>
    <cellStyle name="Comma 16 3 3 3 9" xfId="19871"/>
    <cellStyle name="Comma 16 3 3 4" xfId="22364"/>
    <cellStyle name="Comma 16 3 3 4 2" xfId="2667"/>
    <cellStyle name="Comma 16 3 3 4 3" xfId="5126"/>
    <cellStyle name="Comma 16 3 3 4 4" xfId="7619"/>
    <cellStyle name="Comma 16 3 3 4 5" xfId="10067"/>
    <cellStyle name="Comma 16 3 3 4 6" xfId="12519"/>
    <cellStyle name="Comma 16 3 3 4 7" xfId="14971"/>
    <cellStyle name="Comma 16 3 3 4 8" xfId="17424"/>
    <cellStyle name="Comma 16 3 3 4 9" xfId="19872"/>
    <cellStyle name="Comma 16 3 3 5" xfId="22365"/>
    <cellStyle name="Comma 16 3 3 5 2" xfId="2668"/>
    <cellStyle name="Comma 16 3 3 5 3" xfId="5127"/>
    <cellStyle name="Comma 16 3 3 5 4" xfId="7620"/>
    <cellStyle name="Comma 16 3 3 5 5" xfId="10068"/>
    <cellStyle name="Comma 16 3 3 5 6" xfId="12520"/>
    <cellStyle name="Comma 16 3 3 5 7" xfId="14972"/>
    <cellStyle name="Comma 16 3 3 5 8" xfId="17425"/>
    <cellStyle name="Comma 16 3 3 5 9" xfId="19873"/>
    <cellStyle name="Comma 16 3 3 6" xfId="22366"/>
    <cellStyle name="Comma 16 3 3 6 2" xfId="2669"/>
    <cellStyle name="Comma 16 3 3 6 3" xfId="5128"/>
    <cellStyle name="Comma 16 3 3 6 4" xfId="7621"/>
    <cellStyle name="Comma 16 3 3 6 5" xfId="10069"/>
    <cellStyle name="Comma 16 3 3 6 6" xfId="12521"/>
    <cellStyle name="Comma 16 3 3 6 7" xfId="14973"/>
    <cellStyle name="Comma 16 3 3 6 8" xfId="17426"/>
    <cellStyle name="Comma 16 3 3 6 9" xfId="19874"/>
    <cellStyle name="Comma 16 3 3 7" xfId="22367"/>
    <cellStyle name="Comma 16 3 3 7 2" xfId="2670"/>
    <cellStyle name="Comma 16 3 3 7 3" xfId="5129"/>
    <cellStyle name="Comma 16 3 3 7 4" xfId="7622"/>
    <cellStyle name="Comma 16 3 3 7 5" xfId="10070"/>
    <cellStyle name="Comma 16 3 3 7 6" xfId="12522"/>
    <cellStyle name="Comma 16 3 3 7 7" xfId="14974"/>
    <cellStyle name="Comma 16 3 3 7 8" xfId="17427"/>
    <cellStyle name="Comma 16 3 3 7 9" xfId="19875"/>
    <cellStyle name="Comma 16 3 3 8" xfId="22368"/>
    <cellStyle name="Comma 16 3 3 8 2" xfId="2671"/>
    <cellStyle name="Comma 16 3 3 8 3" xfId="5130"/>
    <cellStyle name="Comma 16 3 3 8 4" xfId="7623"/>
    <cellStyle name="Comma 16 3 3 8 5" xfId="10071"/>
    <cellStyle name="Comma 16 3 3 8 6" xfId="12523"/>
    <cellStyle name="Comma 16 3 3 8 7" xfId="14975"/>
    <cellStyle name="Comma 16 3 3 8 8" xfId="17428"/>
    <cellStyle name="Comma 16 3 3 8 9" xfId="19876"/>
    <cellStyle name="Comma 16 3 3 9" xfId="2663"/>
    <cellStyle name="Comma 16 3 4" xfId="22369"/>
    <cellStyle name="Comma 16 3 4 10" xfId="19877"/>
    <cellStyle name="Comma 16 3 4 2" xfId="22370"/>
    <cellStyle name="Comma 16 3 4 2 2" xfId="2673"/>
    <cellStyle name="Comma 16 3 4 2 3" xfId="5132"/>
    <cellStyle name="Comma 16 3 4 2 4" xfId="7625"/>
    <cellStyle name="Comma 16 3 4 2 5" xfId="10073"/>
    <cellStyle name="Comma 16 3 4 2 6" xfId="12525"/>
    <cellStyle name="Comma 16 3 4 2 7" xfId="14977"/>
    <cellStyle name="Comma 16 3 4 2 8" xfId="17430"/>
    <cellStyle name="Comma 16 3 4 2 9" xfId="19878"/>
    <cellStyle name="Comma 16 3 4 3" xfId="2672"/>
    <cellStyle name="Comma 16 3 4 4" xfId="5131"/>
    <cellStyle name="Comma 16 3 4 5" xfId="7624"/>
    <cellStyle name="Comma 16 3 4 6" xfId="10072"/>
    <cellStyle name="Comma 16 3 4 7" xfId="12524"/>
    <cellStyle name="Comma 16 3 4 8" xfId="14976"/>
    <cellStyle name="Comma 16 3 4 9" xfId="17429"/>
    <cellStyle name="Comma 16 3 5" xfId="22371"/>
    <cellStyle name="Comma 16 3 5 2" xfId="2674"/>
    <cellStyle name="Comma 16 3 5 3" xfId="5133"/>
    <cellStyle name="Comma 16 3 5 4" xfId="7626"/>
    <cellStyle name="Comma 16 3 5 5" xfId="10074"/>
    <cellStyle name="Comma 16 3 5 6" xfId="12526"/>
    <cellStyle name="Comma 16 3 5 7" xfId="14978"/>
    <cellStyle name="Comma 16 3 5 8" xfId="17431"/>
    <cellStyle name="Comma 16 3 5 9" xfId="19879"/>
    <cellStyle name="Comma 16 3 6" xfId="22372"/>
    <cellStyle name="Comma 16 3 6 2" xfId="2675"/>
    <cellStyle name="Comma 16 3 6 3" xfId="5134"/>
    <cellStyle name="Comma 16 3 6 4" xfId="7627"/>
    <cellStyle name="Comma 16 3 6 5" xfId="10075"/>
    <cellStyle name="Comma 16 3 6 6" xfId="12527"/>
    <cellStyle name="Comma 16 3 6 7" xfId="14979"/>
    <cellStyle name="Comma 16 3 6 8" xfId="17432"/>
    <cellStyle name="Comma 16 3 6 9" xfId="19880"/>
    <cellStyle name="Comma 16 3 7" xfId="22373"/>
    <cellStyle name="Comma 16 3 7 2" xfId="2676"/>
    <cellStyle name="Comma 16 3 7 3" xfId="5135"/>
    <cellStyle name="Comma 16 3 7 4" xfId="7628"/>
    <cellStyle name="Comma 16 3 7 5" xfId="10076"/>
    <cellStyle name="Comma 16 3 7 6" xfId="12528"/>
    <cellStyle name="Comma 16 3 7 7" xfId="14980"/>
    <cellStyle name="Comma 16 3 7 8" xfId="17433"/>
    <cellStyle name="Comma 16 3 7 9" xfId="19881"/>
    <cellStyle name="Comma 16 3 8" xfId="22374"/>
    <cellStyle name="Comma 16 3 8 2" xfId="2677"/>
    <cellStyle name="Comma 16 3 8 3" xfId="5136"/>
    <cellStyle name="Comma 16 3 8 4" xfId="7629"/>
    <cellStyle name="Comma 16 3 8 5" xfId="10077"/>
    <cellStyle name="Comma 16 3 8 6" xfId="12529"/>
    <cellStyle name="Comma 16 3 8 7" xfId="14981"/>
    <cellStyle name="Comma 16 3 8 8" xfId="17434"/>
    <cellStyle name="Comma 16 3 8 9" xfId="19882"/>
    <cellStyle name="Comma 16 3 9" xfId="22375"/>
    <cellStyle name="Comma 16 3 9 2" xfId="2678"/>
    <cellStyle name="Comma 16 3 9 3" xfId="5137"/>
    <cellStyle name="Comma 16 3 9 4" xfId="7630"/>
    <cellStyle name="Comma 16 3 9 5" xfId="10078"/>
    <cellStyle name="Comma 16 3 9 6" xfId="12530"/>
    <cellStyle name="Comma 16 3 9 7" xfId="14982"/>
    <cellStyle name="Comma 16 3 9 8" xfId="17435"/>
    <cellStyle name="Comma 16 3 9 9" xfId="19883"/>
    <cellStyle name="Comma 16 30" xfId="7519"/>
    <cellStyle name="Comma 16 31" xfId="9967"/>
    <cellStyle name="Comma 16 32" xfId="12419"/>
    <cellStyle name="Comma 16 33" xfId="14871"/>
    <cellStyle name="Comma 16 34" xfId="17324"/>
    <cellStyle name="Comma 16 35" xfId="19772"/>
    <cellStyle name="Comma 16 4" xfId="22376"/>
    <cellStyle name="Comma 16 4 10" xfId="2679"/>
    <cellStyle name="Comma 16 4 11" xfId="5138"/>
    <cellStyle name="Comma 16 4 12" xfId="7631"/>
    <cellStyle name="Comma 16 4 13" xfId="10079"/>
    <cellStyle name="Comma 16 4 14" xfId="12531"/>
    <cellStyle name="Comma 16 4 15" xfId="14983"/>
    <cellStyle name="Comma 16 4 16" xfId="17436"/>
    <cellStyle name="Comma 16 4 17" xfId="19884"/>
    <cellStyle name="Comma 16 4 2" xfId="22377"/>
    <cellStyle name="Comma 16 4 2 10" xfId="5139"/>
    <cellStyle name="Comma 16 4 2 11" xfId="7632"/>
    <cellStyle name="Comma 16 4 2 12" xfId="10080"/>
    <cellStyle name="Comma 16 4 2 13" xfId="12532"/>
    <cellStyle name="Comma 16 4 2 14" xfId="14984"/>
    <cellStyle name="Comma 16 4 2 15" xfId="17437"/>
    <cellStyle name="Comma 16 4 2 16" xfId="19885"/>
    <cellStyle name="Comma 16 4 2 2" xfId="22378"/>
    <cellStyle name="Comma 16 4 2 2 10" xfId="19886"/>
    <cellStyle name="Comma 16 4 2 2 2" xfId="22379"/>
    <cellStyle name="Comma 16 4 2 2 2 2" xfId="2682"/>
    <cellStyle name="Comma 16 4 2 2 2 3" xfId="5141"/>
    <cellStyle name="Comma 16 4 2 2 2 4" xfId="7634"/>
    <cellStyle name="Comma 16 4 2 2 2 5" xfId="10082"/>
    <cellStyle name="Comma 16 4 2 2 2 6" xfId="12534"/>
    <cellStyle name="Comma 16 4 2 2 2 7" xfId="14986"/>
    <cellStyle name="Comma 16 4 2 2 2 8" xfId="17439"/>
    <cellStyle name="Comma 16 4 2 2 2 9" xfId="19887"/>
    <cellStyle name="Comma 16 4 2 2 3" xfId="2681"/>
    <cellStyle name="Comma 16 4 2 2 4" xfId="5140"/>
    <cellStyle name="Comma 16 4 2 2 5" xfId="7633"/>
    <cellStyle name="Comma 16 4 2 2 6" xfId="10081"/>
    <cellStyle name="Comma 16 4 2 2 7" xfId="12533"/>
    <cellStyle name="Comma 16 4 2 2 8" xfId="14985"/>
    <cellStyle name="Comma 16 4 2 2 9" xfId="17438"/>
    <cellStyle name="Comma 16 4 2 3" xfId="22380"/>
    <cellStyle name="Comma 16 4 2 3 2" xfId="2683"/>
    <cellStyle name="Comma 16 4 2 3 3" xfId="5142"/>
    <cellStyle name="Comma 16 4 2 3 4" xfId="7635"/>
    <cellStyle name="Comma 16 4 2 3 5" xfId="10083"/>
    <cellStyle name="Comma 16 4 2 3 6" xfId="12535"/>
    <cellStyle name="Comma 16 4 2 3 7" xfId="14987"/>
    <cellStyle name="Comma 16 4 2 3 8" xfId="17440"/>
    <cellStyle name="Comma 16 4 2 3 9" xfId="19888"/>
    <cellStyle name="Comma 16 4 2 4" xfId="22381"/>
    <cellStyle name="Comma 16 4 2 4 2" xfId="2684"/>
    <cellStyle name="Comma 16 4 2 4 3" xfId="5143"/>
    <cellStyle name="Comma 16 4 2 4 4" xfId="7636"/>
    <cellStyle name="Comma 16 4 2 4 5" xfId="10084"/>
    <cellStyle name="Comma 16 4 2 4 6" xfId="12536"/>
    <cellStyle name="Comma 16 4 2 4 7" xfId="14988"/>
    <cellStyle name="Comma 16 4 2 4 8" xfId="17441"/>
    <cellStyle name="Comma 16 4 2 4 9" xfId="19889"/>
    <cellStyle name="Comma 16 4 2 5" xfId="22382"/>
    <cellStyle name="Comma 16 4 2 5 2" xfId="2685"/>
    <cellStyle name="Comma 16 4 2 5 3" xfId="5144"/>
    <cellStyle name="Comma 16 4 2 5 4" xfId="7637"/>
    <cellStyle name="Comma 16 4 2 5 5" xfId="10085"/>
    <cellStyle name="Comma 16 4 2 5 6" xfId="12537"/>
    <cellStyle name="Comma 16 4 2 5 7" xfId="14989"/>
    <cellStyle name="Comma 16 4 2 5 8" xfId="17442"/>
    <cellStyle name="Comma 16 4 2 5 9" xfId="19890"/>
    <cellStyle name="Comma 16 4 2 6" xfId="22383"/>
    <cellStyle name="Comma 16 4 2 6 2" xfId="2686"/>
    <cellStyle name="Comma 16 4 2 6 3" xfId="5145"/>
    <cellStyle name="Comma 16 4 2 6 4" xfId="7638"/>
    <cellStyle name="Comma 16 4 2 6 5" xfId="10086"/>
    <cellStyle name="Comma 16 4 2 6 6" xfId="12538"/>
    <cellStyle name="Comma 16 4 2 6 7" xfId="14990"/>
    <cellStyle name="Comma 16 4 2 6 8" xfId="17443"/>
    <cellStyle name="Comma 16 4 2 6 9" xfId="19891"/>
    <cellStyle name="Comma 16 4 2 7" xfId="22384"/>
    <cellStyle name="Comma 16 4 2 7 2" xfId="2687"/>
    <cellStyle name="Comma 16 4 2 7 3" xfId="5146"/>
    <cellStyle name="Comma 16 4 2 7 4" xfId="7639"/>
    <cellStyle name="Comma 16 4 2 7 5" xfId="10087"/>
    <cellStyle name="Comma 16 4 2 7 6" xfId="12539"/>
    <cellStyle name="Comma 16 4 2 7 7" xfId="14991"/>
    <cellStyle name="Comma 16 4 2 7 8" xfId="17444"/>
    <cellStyle name="Comma 16 4 2 7 9" xfId="19892"/>
    <cellStyle name="Comma 16 4 2 8" xfId="22385"/>
    <cellStyle name="Comma 16 4 2 8 2" xfId="2688"/>
    <cellStyle name="Comma 16 4 2 8 3" xfId="5147"/>
    <cellStyle name="Comma 16 4 2 8 4" xfId="7640"/>
    <cellStyle name="Comma 16 4 2 8 5" xfId="10088"/>
    <cellStyle name="Comma 16 4 2 8 6" xfId="12540"/>
    <cellStyle name="Comma 16 4 2 8 7" xfId="14992"/>
    <cellStyle name="Comma 16 4 2 8 8" xfId="17445"/>
    <cellStyle name="Comma 16 4 2 8 9" xfId="19893"/>
    <cellStyle name="Comma 16 4 2 9" xfId="2680"/>
    <cellStyle name="Comma 16 4 3" xfId="22386"/>
    <cellStyle name="Comma 16 4 3 10" xfId="19894"/>
    <cellStyle name="Comma 16 4 3 2" xfId="22387"/>
    <cellStyle name="Comma 16 4 3 2 2" xfId="2690"/>
    <cellStyle name="Comma 16 4 3 2 3" xfId="5149"/>
    <cellStyle name="Comma 16 4 3 2 4" xfId="7642"/>
    <cellStyle name="Comma 16 4 3 2 5" xfId="10090"/>
    <cellStyle name="Comma 16 4 3 2 6" xfId="12542"/>
    <cellStyle name="Comma 16 4 3 2 7" xfId="14994"/>
    <cellStyle name="Comma 16 4 3 2 8" xfId="17447"/>
    <cellStyle name="Comma 16 4 3 2 9" xfId="19895"/>
    <cellStyle name="Comma 16 4 3 3" xfId="2689"/>
    <cellStyle name="Comma 16 4 3 4" xfId="5148"/>
    <cellStyle name="Comma 16 4 3 5" xfId="7641"/>
    <cellStyle name="Comma 16 4 3 6" xfId="10089"/>
    <cellStyle name="Comma 16 4 3 7" xfId="12541"/>
    <cellStyle name="Comma 16 4 3 8" xfId="14993"/>
    <cellStyle name="Comma 16 4 3 9" xfId="17446"/>
    <cellStyle name="Comma 16 4 4" xfId="22388"/>
    <cellStyle name="Comma 16 4 4 2" xfId="2691"/>
    <cellStyle name="Comma 16 4 4 3" xfId="5150"/>
    <cellStyle name="Comma 16 4 4 4" xfId="7643"/>
    <cellStyle name="Comma 16 4 4 5" xfId="10091"/>
    <cellStyle name="Comma 16 4 4 6" xfId="12543"/>
    <cellStyle name="Comma 16 4 4 7" xfId="14995"/>
    <cellStyle name="Comma 16 4 4 8" xfId="17448"/>
    <cellStyle name="Comma 16 4 4 9" xfId="19896"/>
    <cellStyle name="Comma 16 4 5" xfId="22389"/>
    <cellStyle name="Comma 16 4 5 2" xfId="2692"/>
    <cellStyle name="Comma 16 4 5 3" xfId="5151"/>
    <cellStyle name="Comma 16 4 5 4" xfId="7644"/>
    <cellStyle name="Comma 16 4 5 5" xfId="10092"/>
    <cellStyle name="Comma 16 4 5 6" xfId="12544"/>
    <cellStyle name="Comma 16 4 5 7" xfId="14996"/>
    <cellStyle name="Comma 16 4 5 8" xfId="17449"/>
    <cellStyle name="Comma 16 4 5 9" xfId="19897"/>
    <cellStyle name="Comma 16 4 6" xfId="22390"/>
    <cellStyle name="Comma 16 4 6 2" xfId="2693"/>
    <cellStyle name="Comma 16 4 6 3" xfId="5152"/>
    <cellStyle name="Comma 16 4 6 4" xfId="7645"/>
    <cellStyle name="Comma 16 4 6 5" xfId="10093"/>
    <cellStyle name="Comma 16 4 6 6" xfId="12545"/>
    <cellStyle name="Comma 16 4 6 7" xfId="14997"/>
    <cellStyle name="Comma 16 4 6 8" xfId="17450"/>
    <cellStyle name="Comma 16 4 6 9" xfId="19898"/>
    <cellStyle name="Comma 16 4 7" xfId="22391"/>
    <cellStyle name="Comma 16 4 7 2" xfId="2694"/>
    <cellStyle name="Comma 16 4 7 3" xfId="5153"/>
    <cellStyle name="Comma 16 4 7 4" xfId="7646"/>
    <cellStyle name="Comma 16 4 7 5" xfId="10094"/>
    <cellStyle name="Comma 16 4 7 6" xfId="12546"/>
    <cellStyle name="Comma 16 4 7 7" xfId="14998"/>
    <cellStyle name="Comma 16 4 7 8" xfId="17451"/>
    <cellStyle name="Comma 16 4 7 9" xfId="19899"/>
    <cellStyle name="Comma 16 4 8" xfId="22392"/>
    <cellStyle name="Comma 16 4 8 2" xfId="2695"/>
    <cellStyle name="Comma 16 4 8 3" xfId="5154"/>
    <cellStyle name="Comma 16 4 8 4" xfId="7647"/>
    <cellStyle name="Comma 16 4 8 5" xfId="10095"/>
    <cellStyle name="Comma 16 4 8 6" xfId="12547"/>
    <cellStyle name="Comma 16 4 8 7" xfId="14999"/>
    <cellStyle name="Comma 16 4 8 8" xfId="17452"/>
    <cellStyle name="Comma 16 4 8 9" xfId="19900"/>
    <cellStyle name="Comma 16 4 9" xfId="22393"/>
    <cellStyle name="Comma 16 4 9 2" xfId="2696"/>
    <cellStyle name="Comma 16 4 9 3" xfId="5155"/>
    <cellStyle name="Comma 16 4 9 4" xfId="7648"/>
    <cellStyle name="Comma 16 4 9 5" xfId="10096"/>
    <cellStyle name="Comma 16 4 9 6" xfId="12548"/>
    <cellStyle name="Comma 16 4 9 7" xfId="15000"/>
    <cellStyle name="Comma 16 4 9 8" xfId="17453"/>
    <cellStyle name="Comma 16 4 9 9" xfId="19901"/>
    <cellStyle name="Comma 16 5" xfId="22394"/>
    <cellStyle name="Comma 16 5 10" xfId="5156"/>
    <cellStyle name="Comma 16 5 11" xfId="7649"/>
    <cellStyle name="Comma 16 5 12" xfId="10097"/>
    <cellStyle name="Comma 16 5 13" xfId="12549"/>
    <cellStyle name="Comma 16 5 14" xfId="15001"/>
    <cellStyle name="Comma 16 5 15" xfId="17454"/>
    <cellStyle name="Comma 16 5 16" xfId="19902"/>
    <cellStyle name="Comma 16 5 2" xfId="22395"/>
    <cellStyle name="Comma 16 5 2 10" xfId="19903"/>
    <cellStyle name="Comma 16 5 2 2" xfId="22396"/>
    <cellStyle name="Comma 16 5 2 2 2" xfId="2699"/>
    <cellStyle name="Comma 16 5 2 2 3" xfId="5158"/>
    <cellStyle name="Comma 16 5 2 2 4" xfId="7651"/>
    <cellStyle name="Comma 16 5 2 2 5" xfId="10099"/>
    <cellStyle name="Comma 16 5 2 2 6" xfId="12551"/>
    <cellStyle name="Comma 16 5 2 2 7" xfId="15003"/>
    <cellStyle name="Comma 16 5 2 2 8" xfId="17456"/>
    <cellStyle name="Comma 16 5 2 2 9" xfId="19904"/>
    <cellStyle name="Comma 16 5 2 3" xfId="2698"/>
    <cellStyle name="Comma 16 5 2 4" xfId="5157"/>
    <cellStyle name="Comma 16 5 2 5" xfId="7650"/>
    <cellStyle name="Comma 16 5 2 6" xfId="10098"/>
    <cellStyle name="Comma 16 5 2 7" xfId="12550"/>
    <cellStyle name="Comma 16 5 2 8" xfId="15002"/>
    <cellStyle name="Comma 16 5 2 9" xfId="17455"/>
    <cellStyle name="Comma 16 5 3" xfId="22397"/>
    <cellStyle name="Comma 16 5 3 2" xfId="2700"/>
    <cellStyle name="Comma 16 5 3 3" xfId="5159"/>
    <cellStyle name="Comma 16 5 3 4" xfId="7652"/>
    <cellStyle name="Comma 16 5 3 5" xfId="10100"/>
    <cellStyle name="Comma 16 5 3 6" xfId="12552"/>
    <cellStyle name="Comma 16 5 3 7" xfId="15004"/>
    <cellStyle name="Comma 16 5 3 8" xfId="17457"/>
    <cellStyle name="Comma 16 5 3 9" xfId="19905"/>
    <cellStyle name="Comma 16 5 4" xfId="22398"/>
    <cellStyle name="Comma 16 5 4 2" xfId="2701"/>
    <cellStyle name="Comma 16 5 4 3" xfId="5160"/>
    <cellStyle name="Comma 16 5 4 4" xfId="7653"/>
    <cellStyle name="Comma 16 5 4 5" xfId="10101"/>
    <cellStyle name="Comma 16 5 4 6" xfId="12553"/>
    <cellStyle name="Comma 16 5 4 7" xfId="15005"/>
    <cellStyle name="Comma 16 5 4 8" xfId="17458"/>
    <cellStyle name="Comma 16 5 4 9" xfId="19906"/>
    <cellStyle name="Comma 16 5 5" xfId="22399"/>
    <cellStyle name="Comma 16 5 5 2" xfId="2702"/>
    <cellStyle name="Comma 16 5 5 3" xfId="5161"/>
    <cellStyle name="Comma 16 5 5 4" xfId="7654"/>
    <cellStyle name="Comma 16 5 5 5" xfId="10102"/>
    <cellStyle name="Comma 16 5 5 6" xfId="12554"/>
    <cellStyle name="Comma 16 5 5 7" xfId="15006"/>
    <cellStyle name="Comma 16 5 5 8" xfId="17459"/>
    <cellStyle name="Comma 16 5 5 9" xfId="19907"/>
    <cellStyle name="Comma 16 5 6" xfId="22400"/>
    <cellStyle name="Comma 16 5 6 2" xfId="2703"/>
    <cellStyle name="Comma 16 5 6 3" xfId="5162"/>
    <cellStyle name="Comma 16 5 6 4" xfId="7655"/>
    <cellStyle name="Comma 16 5 6 5" xfId="10103"/>
    <cellStyle name="Comma 16 5 6 6" xfId="12555"/>
    <cellStyle name="Comma 16 5 6 7" xfId="15007"/>
    <cellStyle name="Comma 16 5 6 8" xfId="17460"/>
    <cellStyle name="Comma 16 5 6 9" xfId="19908"/>
    <cellStyle name="Comma 16 5 7" xfId="22401"/>
    <cellStyle name="Comma 16 5 7 2" xfId="2704"/>
    <cellStyle name="Comma 16 5 7 3" xfId="5163"/>
    <cellStyle name="Comma 16 5 7 4" xfId="7656"/>
    <cellStyle name="Comma 16 5 7 5" xfId="10104"/>
    <cellStyle name="Comma 16 5 7 6" xfId="12556"/>
    <cellStyle name="Comma 16 5 7 7" xfId="15008"/>
    <cellStyle name="Comma 16 5 7 8" xfId="17461"/>
    <cellStyle name="Comma 16 5 7 9" xfId="19909"/>
    <cellStyle name="Comma 16 5 8" xfId="22402"/>
    <cellStyle name="Comma 16 5 8 2" xfId="2705"/>
    <cellStyle name="Comma 16 5 8 3" xfId="5164"/>
    <cellStyle name="Comma 16 5 8 4" xfId="7657"/>
    <cellStyle name="Comma 16 5 8 5" xfId="10105"/>
    <cellStyle name="Comma 16 5 8 6" xfId="12557"/>
    <cellStyle name="Comma 16 5 8 7" xfId="15009"/>
    <cellStyle name="Comma 16 5 8 8" xfId="17462"/>
    <cellStyle name="Comma 16 5 8 9" xfId="19910"/>
    <cellStyle name="Comma 16 5 9" xfId="2697"/>
    <cellStyle name="Comma 16 6" xfId="206"/>
    <cellStyle name="Comma 16 6 10" xfId="19911"/>
    <cellStyle name="Comma 16 6 2" xfId="22403"/>
    <cellStyle name="Comma 16 6 2 2" xfId="2707"/>
    <cellStyle name="Comma 16 6 2 3" xfId="5166"/>
    <cellStyle name="Comma 16 6 2 4" xfId="7659"/>
    <cellStyle name="Comma 16 6 2 5" xfId="10107"/>
    <cellStyle name="Comma 16 6 2 6" xfId="12559"/>
    <cellStyle name="Comma 16 6 2 7" xfId="15011"/>
    <cellStyle name="Comma 16 6 2 8" xfId="17464"/>
    <cellStyle name="Comma 16 6 2 9" xfId="19912"/>
    <cellStyle name="Comma 16 6 3" xfId="2706"/>
    <cellStyle name="Comma 16 6 4" xfId="5165"/>
    <cellStyle name="Comma 16 6 5" xfId="7658"/>
    <cellStyle name="Comma 16 6 6" xfId="10106"/>
    <cellStyle name="Comma 16 6 7" xfId="12558"/>
    <cellStyle name="Comma 16 6 8" xfId="15010"/>
    <cellStyle name="Comma 16 6 9" xfId="17463"/>
    <cellStyle name="Comma 16 7" xfId="207"/>
    <cellStyle name="Comma 16 7 2" xfId="2708"/>
    <cellStyle name="Comma 16 7 3" xfId="5167"/>
    <cellStyle name="Comma 16 7 4" xfId="7660"/>
    <cellStyle name="Comma 16 7 5" xfId="10108"/>
    <cellStyle name="Comma 16 7 6" xfId="12560"/>
    <cellStyle name="Comma 16 7 7" xfId="15012"/>
    <cellStyle name="Comma 16 7 8" xfId="17465"/>
    <cellStyle name="Comma 16 7 9" xfId="19913"/>
    <cellStyle name="Comma 16 8" xfId="208"/>
    <cellStyle name="Comma 16 8 2" xfId="2709"/>
    <cellStyle name="Comma 16 8 3" xfId="5168"/>
    <cellStyle name="Comma 16 8 4" xfId="7661"/>
    <cellStyle name="Comma 16 8 5" xfId="10109"/>
    <cellStyle name="Comma 16 8 6" xfId="12561"/>
    <cellStyle name="Comma 16 8 7" xfId="15013"/>
    <cellStyle name="Comma 16 8 8" xfId="17466"/>
    <cellStyle name="Comma 16 8 9" xfId="19914"/>
    <cellStyle name="Comma 16 9" xfId="209"/>
    <cellStyle name="Comma 16 9 2" xfId="2710"/>
    <cellStyle name="Comma 16 9 3" xfId="5169"/>
    <cellStyle name="Comma 16 9 4" xfId="7662"/>
    <cellStyle name="Comma 16 9 5" xfId="10110"/>
    <cellStyle name="Comma 16 9 6" xfId="12562"/>
    <cellStyle name="Comma 16 9 7" xfId="15014"/>
    <cellStyle name="Comma 16 9 8" xfId="17467"/>
    <cellStyle name="Comma 16 9 9" xfId="19915"/>
    <cellStyle name="Comma 17" xfId="22404"/>
    <cellStyle name="Comma 17 10" xfId="22405"/>
    <cellStyle name="Comma 17 10 2" xfId="2712"/>
    <cellStyle name="Comma 17 10 3" xfId="5171"/>
    <cellStyle name="Comma 17 10 4" xfId="7664"/>
    <cellStyle name="Comma 17 10 5" xfId="10112"/>
    <cellStyle name="Comma 17 10 6" xfId="12564"/>
    <cellStyle name="Comma 17 10 7" xfId="15016"/>
    <cellStyle name="Comma 17 10 8" xfId="17469"/>
    <cellStyle name="Comma 17 10 9" xfId="19917"/>
    <cellStyle name="Comma 17 11" xfId="22406"/>
    <cellStyle name="Comma 17 11 2" xfId="2713"/>
    <cellStyle name="Comma 17 11 3" xfId="5172"/>
    <cellStyle name="Comma 17 11 4" xfId="7665"/>
    <cellStyle name="Comma 17 11 5" xfId="10113"/>
    <cellStyle name="Comma 17 11 6" xfId="12565"/>
    <cellStyle name="Comma 17 11 7" xfId="15017"/>
    <cellStyle name="Comma 17 11 8" xfId="17470"/>
    <cellStyle name="Comma 17 11 9" xfId="19918"/>
    <cellStyle name="Comma 17 12" xfId="22407"/>
    <cellStyle name="Comma 17 12 2" xfId="2714"/>
    <cellStyle name="Comma 17 12 3" xfId="5173"/>
    <cellStyle name="Comma 17 12 4" xfId="7666"/>
    <cellStyle name="Comma 17 12 5" xfId="10114"/>
    <cellStyle name="Comma 17 12 6" xfId="12566"/>
    <cellStyle name="Comma 17 12 7" xfId="15018"/>
    <cellStyle name="Comma 17 12 8" xfId="17471"/>
    <cellStyle name="Comma 17 12 9" xfId="19919"/>
    <cellStyle name="Comma 17 13" xfId="2711"/>
    <cellStyle name="Comma 17 14" xfId="5170"/>
    <cellStyle name="Comma 17 15" xfId="7663"/>
    <cellStyle name="Comma 17 16" xfId="10111"/>
    <cellStyle name="Comma 17 17" xfId="12563"/>
    <cellStyle name="Comma 17 18" xfId="15015"/>
    <cellStyle name="Comma 17 19" xfId="17468"/>
    <cellStyle name="Comma 17 2" xfId="22408"/>
    <cellStyle name="Comma 17 2 10" xfId="22409"/>
    <cellStyle name="Comma 17 2 10 2" xfId="2716"/>
    <cellStyle name="Comma 17 2 10 3" xfId="5175"/>
    <cellStyle name="Comma 17 2 10 4" xfId="7668"/>
    <cellStyle name="Comma 17 2 10 5" xfId="10116"/>
    <cellStyle name="Comma 17 2 10 6" xfId="12568"/>
    <cellStyle name="Comma 17 2 10 7" xfId="15020"/>
    <cellStyle name="Comma 17 2 10 8" xfId="17473"/>
    <cellStyle name="Comma 17 2 10 9" xfId="19921"/>
    <cellStyle name="Comma 17 2 11" xfId="22410"/>
    <cellStyle name="Comma 17 2 11 2" xfId="2717"/>
    <cellStyle name="Comma 17 2 11 3" xfId="5176"/>
    <cellStyle name="Comma 17 2 11 4" xfId="7669"/>
    <cellStyle name="Comma 17 2 11 5" xfId="10117"/>
    <cellStyle name="Comma 17 2 11 6" xfId="12569"/>
    <cellStyle name="Comma 17 2 11 7" xfId="15021"/>
    <cellStyle name="Comma 17 2 11 8" xfId="17474"/>
    <cellStyle name="Comma 17 2 11 9" xfId="19922"/>
    <cellStyle name="Comma 17 2 12" xfId="2715"/>
    <cellStyle name="Comma 17 2 13" xfId="5174"/>
    <cellStyle name="Comma 17 2 14" xfId="7667"/>
    <cellStyle name="Comma 17 2 15" xfId="10115"/>
    <cellStyle name="Comma 17 2 16" xfId="12567"/>
    <cellStyle name="Comma 17 2 17" xfId="15019"/>
    <cellStyle name="Comma 17 2 18" xfId="17472"/>
    <cellStyle name="Comma 17 2 19" xfId="19920"/>
    <cellStyle name="Comma 17 2 2" xfId="22411"/>
    <cellStyle name="Comma 17 2 2 10" xfId="22412"/>
    <cellStyle name="Comma 17 2 2 10 2" xfId="2719"/>
    <cellStyle name="Comma 17 2 2 10 3" xfId="5178"/>
    <cellStyle name="Comma 17 2 2 10 4" xfId="7671"/>
    <cellStyle name="Comma 17 2 2 10 5" xfId="10119"/>
    <cellStyle name="Comma 17 2 2 10 6" xfId="12571"/>
    <cellStyle name="Comma 17 2 2 10 7" xfId="15023"/>
    <cellStyle name="Comma 17 2 2 10 8" xfId="17476"/>
    <cellStyle name="Comma 17 2 2 10 9" xfId="19924"/>
    <cellStyle name="Comma 17 2 2 11" xfId="2718"/>
    <cellStyle name="Comma 17 2 2 12" xfId="5177"/>
    <cellStyle name="Comma 17 2 2 13" xfId="7670"/>
    <cellStyle name="Comma 17 2 2 14" xfId="10118"/>
    <cellStyle name="Comma 17 2 2 15" xfId="12570"/>
    <cellStyle name="Comma 17 2 2 16" xfId="15022"/>
    <cellStyle name="Comma 17 2 2 17" xfId="17475"/>
    <cellStyle name="Comma 17 2 2 18" xfId="19923"/>
    <cellStyle name="Comma 17 2 2 2" xfId="22413"/>
    <cellStyle name="Comma 17 2 2 2 10" xfId="2720"/>
    <cellStyle name="Comma 17 2 2 2 11" xfId="5179"/>
    <cellStyle name="Comma 17 2 2 2 12" xfId="7672"/>
    <cellStyle name="Comma 17 2 2 2 13" xfId="10120"/>
    <cellStyle name="Comma 17 2 2 2 14" xfId="12572"/>
    <cellStyle name="Comma 17 2 2 2 15" xfId="15024"/>
    <cellStyle name="Comma 17 2 2 2 16" xfId="17477"/>
    <cellStyle name="Comma 17 2 2 2 17" xfId="19925"/>
    <cellStyle name="Comma 17 2 2 2 2" xfId="22414"/>
    <cellStyle name="Comma 17 2 2 2 2 10" xfId="5180"/>
    <cellStyle name="Comma 17 2 2 2 2 11" xfId="7673"/>
    <cellStyle name="Comma 17 2 2 2 2 12" xfId="10121"/>
    <cellStyle name="Comma 17 2 2 2 2 13" xfId="12573"/>
    <cellStyle name="Comma 17 2 2 2 2 14" xfId="15025"/>
    <cellStyle name="Comma 17 2 2 2 2 15" xfId="17478"/>
    <cellStyle name="Comma 17 2 2 2 2 16" xfId="19926"/>
    <cellStyle name="Comma 17 2 2 2 2 2" xfId="22415"/>
    <cellStyle name="Comma 17 2 2 2 2 2 10" xfId="19927"/>
    <cellStyle name="Comma 17 2 2 2 2 2 2" xfId="22416"/>
    <cellStyle name="Comma 17 2 2 2 2 2 2 2" xfId="2723"/>
    <cellStyle name="Comma 17 2 2 2 2 2 2 3" xfId="5182"/>
    <cellStyle name="Comma 17 2 2 2 2 2 2 4" xfId="7675"/>
    <cellStyle name="Comma 17 2 2 2 2 2 2 5" xfId="10123"/>
    <cellStyle name="Comma 17 2 2 2 2 2 2 6" xfId="12575"/>
    <cellStyle name="Comma 17 2 2 2 2 2 2 7" xfId="15027"/>
    <cellStyle name="Comma 17 2 2 2 2 2 2 8" xfId="17480"/>
    <cellStyle name="Comma 17 2 2 2 2 2 2 9" xfId="19928"/>
    <cellStyle name="Comma 17 2 2 2 2 2 3" xfId="2722"/>
    <cellStyle name="Comma 17 2 2 2 2 2 4" xfId="5181"/>
    <cellStyle name="Comma 17 2 2 2 2 2 5" xfId="7674"/>
    <cellStyle name="Comma 17 2 2 2 2 2 6" xfId="10122"/>
    <cellStyle name="Comma 17 2 2 2 2 2 7" xfId="12574"/>
    <cellStyle name="Comma 17 2 2 2 2 2 8" xfId="15026"/>
    <cellStyle name="Comma 17 2 2 2 2 2 9" xfId="17479"/>
    <cellStyle name="Comma 17 2 2 2 2 3" xfId="22417"/>
    <cellStyle name="Comma 17 2 2 2 2 3 2" xfId="2724"/>
    <cellStyle name="Comma 17 2 2 2 2 3 3" xfId="5183"/>
    <cellStyle name="Comma 17 2 2 2 2 3 4" xfId="7676"/>
    <cellStyle name="Comma 17 2 2 2 2 3 5" xfId="10124"/>
    <cellStyle name="Comma 17 2 2 2 2 3 6" xfId="12576"/>
    <cellStyle name="Comma 17 2 2 2 2 3 7" xfId="15028"/>
    <cellStyle name="Comma 17 2 2 2 2 3 8" xfId="17481"/>
    <cellStyle name="Comma 17 2 2 2 2 3 9" xfId="19929"/>
    <cellStyle name="Comma 17 2 2 2 2 4" xfId="22418"/>
    <cellStyle name="Comma 17 2 2 2 2 4 2" xfId="2725"/>
    <cellStyle name="Comma 17 2 2 2 2 4 3" xfId="5184"/>
    <cellStyle name="Comma 17 2 2 2 2 4 4" xfId="7677"/>
    <cellStyle name="Comma 17 2 2 2 2 4 5" xfId="10125"/>
    <cellStyle name="Comma 17 2 2 2 2 4 6" xfId="12577"/>
    <cellStyle name="Comma 17 2 2 2 2 4 7" xfId="15029"/>
    <cellStyle name="Comma 17 2 2 2 2 4 8" xfId="17482"/>
    <cellStyle name="Comma 17 2 2 2 2 4 9" xfId="19930"/>
    <cellStyle name="Comma 17 2 2 2 2 5" xfId="22419"/>
    <cellStyle name="Comma 17 2 2 2 2 5 2" xfId="2726"/>
    <cellStyle name="Comma 17 2 2 2 2 5 3" xfId="5185"/>
    <cellStyle name="Comma 17 2 2 2 2 5 4" xfId="7678"/>
    <cellStyle name="Comma 17 2 2 2 2 5 5" xfId="10126"/>
    <cellStyle name="Comma 17 2 2 2 2 5 6" xfId="12578"/>
    <cellStyle name="Comma 17 2 2 2 2 5 7" xfId="15030"/>
    <cellStyle name="Comma 17 2 2 2 2 5 8" xfId="17483"/>
    <cellStyle name="Comma 17 2 2 2 2 5 9" xfId="19931"/>
    <cellStyle name="Comma 17 2 2 2 2 6" xfId="22420"/>
    <cellStyle name="Comma 17 2 2 2 2 6 2" xfId="2727"/>
    <cellStyle name="Comma 17 2 2 2 2 6 3" xfId="5186"/>
    <cellStyle name="Comma 17 2 2 2 2 6 4" xfId="7679"/>
    <cellStyle name="Comma 17 2 2 2 2 6 5" xfId="10127"/>
    <cellStyle name="Comma 17 2 2 2 2 6 6" xfId="12579"/>
    <cellStyle name="Comma 17 2 2 2 2 6 7" xfId="15031"/>
    <cellStyle name="Comma 17 2 2 2 2 6 8" xfId="17484"/>
    <cellStyle name="Comma 17 2 2 2 2 6 9" xfId="19932"/>
    <cellStyle name="Comma 17 2 2 2 2 7" xfId="22421"/>
    <cellStyle name="Comma 17 2 2 2 2 7 2" xfId="2728"/>
    <cellStyle name="Comma 17 2 2 2 2 7 3" xfId="5187"/>
    <cellStyle name="Comma 17 2 2 2 2 7 4" xfId="7680"/>
    <cellStyle name="Comma 17 2 2 2 2 7 5" xfId="10128"/>
    <cellStyle name="Comma 17 2 2 2 2 7 6" xfId="12580"/>
    <cellStyle name="Comma 17 2 2 2 2 7 7" xfId="15032"/>
    <cellStyle name="Comma 17 2 2 2 2 7 8" xfId="17485"/>
    <cellStyle name="Comma 17 2 2 2 2 7 9" xfId="19933"/>
    <cellStyle name="Comma 17 2 2 2 2 8" xfId="22422"/>
    <cellStyle name="Comma 17 2 2 2 2 8 2" xfId="2729"/>
    <cellStyle name="Comma 17 2 2 2 2 8 3" xfId="5188"/>
    <cellStyle name="Comma 17 2 2 2 2 8 4" xfId="7681"/>
    <cellStyle name="Comma 17 2 2 2 2 8 5" xfId="10129"/>
    <cellStyle name="Comma 17 2 2 2 2 8 6" xfId="12581"/>
    <cellStyle name="Comma 17 2 2 2 2 8 7" xfId="15033"/>
    <cellStyle name="Comma 17 2 2 2 2 8 8" xfId="17486"/>
    <cellStyle name="Comma 17 2 2 2 2 8 9" xfId="19934"/>
    <cellStyle name="Comma 17 2 2 2 2 9" xfId="2721"/>
    <cellStyle name="Comma 17 2 2 2 3" xfId="22423"/>
    <cellStyle name="Comma 17 2 2 2 3 10" xfId="19935"/>
    <cellStyle name="Comma 17 2 2 2 3 2" xfId="22424"/>
    <cellStyle name="Comma 17 2 2 2 3 2 2" xfId="2731"/>
    <cellStyle name="Comma 17 2 2 2 3 2 3" xfId="5190"/>
    <cellStyle name="Comma 17 2 2 2 3 2 4" xfId="7683"/>
    <cellStyle name="Comma 17 2 2 2 3 2 5" xfId="10131"/>
    <cellStyle name="Comma 17 2 2 2 3 2 6" xfId="12583"/>
    <cellStyle name="Comma 17 2 2 2 3 2 7" xfId="15035"/>
    <cellStyle name="Comma 17 2 2 2 3 2 8" xfId="17488"/>
    <cellStyle name="Comma 17 2 2 2 3 2 9" xfId="19936"/>
    <cellStyle name="Comma 17 2 2 2 3 3" xfId="2730"/>
    <cellStyle name="Comma 17 2 2 2 3 4" xfId="5189"/>
    <cellStyle name="Comma 17 2 2 2 3 5" xfId="7682"/>
    <cellStyle name="Comma 17 2 2 2 3 6" xfId="10130"/>
    <cellStyle name="Comma 17 2 2 2 3 7" xfId="12582"/>
    <cellStyle name="Comma 17 2 2 2 3 8" xfId="15034"/>
    <cellStyle name="Comma 17 2 2 2 3 9" xfId="17487"/>
    <cellStyle name="Comma 17 2 2 2 4" xfId="22425"/>
    <cellStyle name="Comma 17 2 2 2 4 2" xfId="2732"/>
    <cellStyle name="Comma 17 2 2 2 4 3" xfId="5191"/>
    <cellStyle name="Comma 17 2 2 2 4 4" xfId="7684"/>
    <cellStyle name="Comma 17 2 2 2 4 5" xfId="10132"/>
    <cellStyle name="Comma 17 2 2 2 4 6" xfId="12584"/>
    <cellStyle name="Comma 17 2 2 2 4 7" xfId="15036"/>
    <cellStyle name="Comma 17 2 2 2 4 8" xfId="17489"/>
    <cellStyle name="Comma 17 2 2 2 4 9" xfId="19937"/>
    <cellStyle name="Comma 17 2 2 2 5" xfId="22426"/>
    <cellStyle name="Comma 17 2 2 2 5 2" xfId="2733"/>
    <cellStyle name="Comma 17 2 2 2 5 3" xfId="5192"/>
    <cellStyle name="Comma 17 2 2 2 5 4" xfId="7685"/>
    <cellStyle name="Comma 17 2 2 2 5 5" xfId="10133"/>
    <cellStyle name="Comma 17 2 2 2 5 6" xfId="12585"/>
    <cellStyle name="Comma 17 2 2 2 5 7" xfId="15037"/>
    <cellStyle name="Comma 17 2 2 2 5 8" xfId="17490"/>
    <cellStyle name="Comma 17 2 2 2 5 9" xfId="19938"/>
    <cellStyle name="Comma 17 2 2 2 6" xfId="22427"/>
    <cellStyle name="Comma 17 2 2 2 6 2" xfId="2734"/>
    <cellStyle name="Comma 17 2 2 2 6 3" xfId="5193"/>
    <cellStyle name="Comma 17 2 2 2 6 4" xfId="7686"/>
    <cellStyle name="Comma 17 2 2 2 6 5" xfId="10134"/>
    <cellStyle name="Comma 17 2 2 2 6 6" xfId="12586"/>
    <cellStyle name="Comma 17 2 2 2 6 7" xfId="15038"/>
    <cellStyle name="Comma 17 2 2 2 6 8" xfId="17491"/>
    <cellStyle name="Comma 17 2 2 2 6 9" xfId="19939"/>
    <cellStyle name="Comma 17 2 2 2 7" xfId="22428"/>
    <cellStyle name="Comma 17 2 2 2 7 2" xfId="2735"/>
    <cellStyle name="Comma 17 2 2 2 7 3" xfId="5194"/>
    <cellStyle name="Comma 17 2 2 2 7 4" xfId="7687"/>
    <cellStyle name="Comma 17 2 2 2 7 5" xfId="10135"/>
    <cellStyle name="Comma 17 2 2 2 7 6" xfId="12587"/>
    <cellStyle name="Comma 17 2 2 2 7 7" xfId="15039"/>
    <cellStyle name="Comma 17 2 2 2 7 8" xfId="17492"/>
    <cellStyle name="Comma 17 2 2 2 7 9" xfId="19940"/>
    <cellStyle name="Comma 17 2 2 2 8" xfId="22429"/>
    <cellStyle name="Comma 17 2 2 2 8 2" xfId="2736"/>
    <cellStyle name="Comma 17 2 2 2 8 3" xfId="5195"/>
    <cellStyle name="Comma 17 2 2 2 8 4" xfId="7688"/>
    <cellStyle name="Comma 17 2 2 2 8 5" xfId="10136"/>
    <cellStyle name="Comma 17 2 2 2 8 6" xfId="12588"/>
    <cellStyle name="Comma 17 2 2 2 8 7" xfId="15040"/>
    <cellStyle name="Comma 17 2 2 2 8 8" xfId="17493"/>
    <cellStyle name="Comma 17 2 2 2 8 9" xfId="19941"/>
    <cellStyle name="Comma 17 2 2 2 9" xfId="22430"/>
    <cellStyle name="Comma 17 2 2 2 9 2" xfId="2737"/>
    <cellStyle name="Comma 17 2 2 2 9 3" xfId="5196"/>
    <cellStyle name="Comma 17 2 2 2 9 4" xfId="7689"/>
    <cellStyle name="Comma 17 2 2 2 9 5" xfId="10137"/>
    <cellStyle name="Comma 17 2 2 2 9 6" xfId="12589"/>
    <cellStyle name="Comma 17 2 2 2 9 7" xfId="15041"/>
    <cellStyle name="Comma 17 2 2 2 9 8" xfId="17494"/>
    <cellStyle name="Comma 17 2 2 2 9 9" xfId="19942"/>
    <cellStyle name="Comma 17 2 2 3" xfId="22431"/>
    <cellStyle name="Comma 17 2 2 3 10" xfId="5197"/>
    <cellStyle name="Comma 17 2 2 3 11" xfId="7690"/>
    <cellStyle name="Comma 17 2 2 3 12" xfId="10138"/>
    <cellStyle name="Comma 17 2 2 3 13" xfId="12590"/>
    <cellStyle name="Comma 17 2 2 3 14" xfId="15042"/>
    <cellStyle name="Comma 17 2 2 3 15" xfId="17495"/>
    <cellStyle name="Comma 17 2 2 3 16" xfId="19943"/>
    <cellStyle name="Comma 17 2 2 3 2" xfId="22432"/>
    <cellStyle name="Comma 17 2 2 3 2 10" xfId="19944"/>
    <cellStyle name="Comma 17 2 2 3 2 2" xfId="22433"/>
    <cellStyle name="Comma 17 2 2 3 2 2 2" xfId="2740"/>
    <cellStyle name="Comma 17 2 2 3 2 2 3" xfId="5199"/>
    <cellStyle name="Comma 17 2 2 3 2 2 4" xfId="7692"/>
    <cellStyle name="Comma 17 2 2 3 2 2 5" xfId="10140"/>
    <cellStyle name="Comma 17 2 2 3 2 2 6" xfId="12592"/>
    <cellStyle name="Comma 17 2 2 3 2 2 7" xfId="15044"/>
    <cellStyle name="Comma 17 2 2 3 2 2 8" xfId="17497"/>
    <cellStyle name="Comma 17 2 2 3 2 2 9" xfId="19945"/>
    <cellStyle name="Comma 17 2 2 3 2 3" xfId="2739"/>
    <cellStyle name="Comma 17 2 2 3 2 4" xfId="5198"/>
    <cellStyle name="Comma 17 2 2 3 2 5" xfId="7691"/>
    <cellStyle name="Comma 17 2 2 3 2 6" xfId="10139"/>
    <cellStyle name="Comma 17 2 2 3 2 7" xfId="12591"/>
    <cellStyle name="Comma 17 2 2 3 2 8" xfId="15043"/>
    <cellStyle name="Comma 17 2 2 3 2 9" xfId="17496"/>
    <cellStyle name="Comma 17 2 2 3 3" xfId="22434"/>
    <cellStyle name="Comma 17 2 2 3 3 2" xfId="2741"/>
    <cellStyle name="Comma 17 2 2 3 3 3" xfId="5200"/>
    <cellStyle name="Comma 17 2 2 3 3 4" xfId="7693"/>
    <cellStyle name="Comma 17 2 2 3 3 5" xfId="10141"/>
    <cellStyle name="Comma 17 2 2 3 3 6" xfId="12593"/>
    <cellStyle name="Comma 17 2 2 3 3 7" xfId="15045"/>
    <cellStyle name="Comma 17 2 2 3 3 8" xfId="17498"/>
    <cellStyle name="Comma 17 2 2 3 3 9" xfId="19946"/>
    <cellStyle name="Comma 17 2 2 3 4" xfId="22435"/>
    <cellStyle name="Comma 17 2 2 3 4 2" xfId="2742"/>
    <cellStyle name="Comma 17 2 2 3 4 3" xfId="5201"/>
    <cellStyle name="Comma 17 2 2 3 4 4" xfId="7694"/>
    <cellStyle name="Comma 17 2 2 3 4 5" xfId="10142"/>
    <cellStyle name="Comma 17 2 2 3 4 6" xfId="12594"/>
    <cellStyle name="Comma 17 2 2 3 4 7" xfId="15046"/>
    <cellStyle name="Comma 17 2 2 3 4 8" xfId="17499"/>
    <cellStyle name="Comma 17 2 2 3 4 9" xfId="19947"/>
    <cellStyle name="Comma 17 2 2 3 5" xfId="22436"/>
    <cellStyle name="Comma 17 2 2 3 5 2" xfId="2743"/>
    <cellStyle name="Comma 17 2 2 3 5 3" xfId="5202"/>
    <cellStyle name="Comma 17 2 2 3 5 4" xfId="7695"/>
    <cellStyle name="Comma 17 2 2 3 5 5" xfId="10143"/>
    <cellStyle name="Comma 17 2 2 3 5 6" xfId="12595"/>
    <cellStyle name="Comma 17 2 2 3 5 7" xfId="15047"/>
    <cellStyle name="Comma 17 2 2 3 5 8" xfId="17500"/>
    <cellStyle name="Comma 17 2 2 3 5 9" xfId="19948"/>
    <cellStyle name="Comma 17 2 2 3 6" xfId="22437"/>
    <cellStyle name="Comma 17 2 2 3 6 2" xfId="2744"/>
    <cellStyle name="Comma 17 2 2 3 6 3" xfId="5203"/>
    <cellStyle name="Comma 17 2 2 3 6 4" xfId="7696"/>
    <cellStyle name="Comma 17 2 2 3 6 5" xfId="10144"/>
    <cellStyle name="Comma 17 2 2 3 6 6" xfId="12596"/>
    <cellStyle name="Comma 17 2 2 3 6 7" xfId="15048"/>
    <cellStyle name="Comma 17 2 2 3 6 8" xfId="17501"/>
    <cellStyle name="Comma 17 2 2 3 6 9" xfId="19949"/>
    <cellStyle name="Comma 17 2 2 3 7" xfId="22438"/>
    <cellStyle name="Comma 17 2 2 3 7 2" xfId="2745"/>
    <cellStyle name="Comma 17 2 2 3 7 3" xfId="5204"/>
    <cellStyle name="Comma 17 2 2 3 7 4" xfId="7697"/>
    <cellStyle name="Comma 17 2 2 3 7 5" xfId="10145"/>
    <cellStyle name="Comma 17 2 2 3 7 6" xfId="12597"/>
    <cellStyle name="Comma 17 2 2 3 7 7" xfId="15049"/>
    <cellStyle name="Comma 17 2 2 3 7 8" xfId="17502"/>
    <cellStyle name="Comma 17 2 2 3 7 9" xfId="19950"/>
    <cellStyle name="Comma 17 2 2 3 8" xfId="22439"/>
    <cellStyle name="Comma 17 2 2 3 8 2" xfId="2746"/>
    <cellStyle name="Comma 17 2 2 3 8 3" xfId="5205"/>
    <cellStyle name="Comma 17 2 2 3 8 4" xfId="7698"/>
    <cellStyle name="Comma 17 2 2 3 8 5" xfId="10146"/>
    <cellStyle name="Comma 17 2 2 3 8 6" xfId="12598"/>
    <cellStyle name="Comma 17 2 2 3 8 7" xfId="15050"/>
    <cellStyle name="Comma 17 2 2 3 8 8" xfId="17503"/>
    <cellStyle name="Comma 17 2 2 3 8 9" xfId="19951"/>
    <cellStyle name="Comma 17 2 2 3 9" xfId="2738"/>
    <cellStyle name="Comma 17 2 2 4" xfId="22440"/>
    <cellStyle name="Comma 17 2 2 4 10" xfId="19952"/>
    <cellStyle name="Comma 17 2 2 4 2" xfId="22441"/>
    <cellStyle name="Comma 17 2 2 4 2 2" xfId="2748"/>
    <cellStyle name="Comma 17 2 2 4 2 3" xfId="5207"/>
    <cellStyle name="Comma 17 2 2 4 2 4" xfId="7700"/>
    <cellStyle name="Comma 17 2 2 4 2 5" xfId="10148"/>
    <cellStyle name="Comma 17 2 2 4 2 6" xfId="12600"/>
    <cellStyle name="Comma 17 2 2 4 2 7" xfId="15052"/>
    <cellStyle name="Comma 17 2 2 4 2 8" xfId="17505"/>
    <cellStyle name="Comma 17 2 2 4 2 9" xfId="19953"/>
    <cellStyle name="Comma 17 2 2 4 3" xfId="2747"/>
    <cellStyle name="Comma 17 2 2 4 4" xfId="5206"/>
    <cellStyle name="Comma 17 2 2 4 5" xfId="7699"/>
    <cellStyle name="Comma 17 2 2 4 6" xfId="10147"/>
    <cellStyle name="Comma 17 2 2 4 7" xfId="12599"/>
    <cellStyle name="Comma 17 2 2 4 8" xfId="15051"/>
    <cellStyle name="Comma 17 2 2 4 9" xfId="17504"/>
    <cellStyle name="Comma 17 2 2 5" xfId="22442"/>
    <cellStyle name="Comma 17 2 2 5 2" xfId="2749"/>
    <cellStyle name="Comma 17 2 2 5 3" xfId="5208"/>
    <cellStyle name="Comma 17 2 2 5 4" xfId="7701"/>
    <cellStyle name="Comma 17 2 2 5 5" xfId="10149"/>
    <cellStyle name="Comma 17 2 2 5 6" xfId="12601"/>
    <cellStyle name="Comma 17 2 2 5 7" xfId="15053"/>
    <cellStyle name="Comma 17 2 2 5 8" xfId="17506"/>
    <cellStyle name="Comma 17 2 2 5 9" xfId="19954"/>
    <cellStyle name="Comma 17 2 2 6" xfId="22443"/>
    <cellStyle name="Comma 17 2 2 6 2" xfId="2750"/>
    <cellStyle name="Comma 17 2 2 6 3" xfId="5209"/>
    <cellStyle name="Comma 17 2 2 6 4" xfId="7702"/>
    <cellStyle name="Comma 17 2 2 6 5" xfId="10150"/>
    <cellStyle name="Comma 17 2 2 6 6" xfId="12602"/>
    <cellStyle name="Comma 17 2 2 6 7" xfId="15054"/>
    <cellStyle name="Comma 17 2 2 6 8" xfId="17507"/>
    <cellStyle name="Comma 17 2 2 6 9" xfId="19955"/>
    <cellStyle name="Comma 17 2 2 7" xfId="22444"/>
    <cellStyle name="Comma 17 2 2 7 2" xfId="2751"/>
    <cellStyle name="Comma 17 2 2 7 3" xfId="5210"/>
    <cellStyle name="Comma 17 2 2 7 4" xfId="7703"/>
    <cellStyle name="Comma 17 2 2 7 5" xfId="10151"/>
    <cellStyle name="Comma 17 2 2 7 6" xfId="12603"/>
    <cellStyle name="Comma 17 2 2 7 7" xfId="15055"/>
    <cellStyle name="Comma 17 2 2 7 8" xfId="17508"/>
    <cellStyle name="Comma 17 2 2 7 9" xfId="19956"/>
    <cellStyle name="Comma 17 2 2 8" xfId="22445"/>
    <cellStyle name="Comma 17 2 2 8 2" xfId="2752"/>
    <cellStyle name="Comma 17 2 2 8 3" xfId="5211"/>
    <cellStyle name="Comma 17 2 2 8 4" xfId="7704"/>
    <cellStyle name="Comma 17 2 2 8 5" xfId="10152"/>
    <cellStyle name="Comma 17 2 2 8 6" xfId="12604"/>
    <cellStyle name="Comma 17 2 2 8 7" xfId="15056"/>
    <cellStyle name="Comma 17 2 2 8 8" xfId="17509"/>
    <cellStyle name="Comma 17 2 2 8 9" xfId="19957"/>
    <cellStyle name="Comma 17 2 2 9" xfId="22446"/>
    <cellStyle name="Comma 17 2 2 9 2" xfId="2753"/>
    <cellStyle name="Comma 17 2 2 9 3" xfId="5212"/>
    <cellStyle name="Comma 17 2 2 9 4" xfId="7705"/>
    <cellStyle name="Comma 17 2 2 9 5" xfId="10153"/>
    <cellStyle name="Comma 17 2 2 9 6" xfId="12605"/>
    <cellStyle name="Comma 17 2 2 9 7" xfId="15057"/>
    <cellStyle name="Comma 17 2 2 9 8" xfId="17510"/>
    <cellStyle name="Comma 17 2 2 9 9" xfId="19958"/>
    <cellStyle name="Comma 17 2 3" xfId="22447"/>
    <cellStyle name="Comma 17 2 3 10" xfId="2754"/>
    <cellStyle name="Comma 17 2 3 11" xfId="5213"/>
    <cellStyle name="Comma 17 2 3 12" xfId="7706"/>
    <cellStyle name="Comma 17 2 3 13" xfId="10154"/>
    <cellStyle name="Comma 17 2 3 14" xfId="12606"/>
    <cellStyle name="Comma 17 2 3 15" xfId="15058"/>
    <cellStyle name="Comma 17 2 3 16" xfId="17511"/>
    <cellStyle name="Comma 17 2 3 17" xfId="19959"/>
    <cellStyle name="Comma 17 2 3 2" xfId="22448"/>
    <cellStyle name="Comma 17 2 3 2 10" xfId="5214"/>
    <cellStyle name="Comma 17 2 3 2 11" xfId="7707"/>
    <cellStyle name="Comma 17 2 3 2 12" xfId="10155"/>
    <cellStyle name="Comma 17 2 3 2 13" xfId="12607"/>
    <cellStyle name="Comma 17 2 3 2 14" xfId="15059"/>
    <cellStyle name="Comma 17 2 3 2 15" xfId="17512"/>
    <cellStyle name="Comma 17 2 3 2 16" xfId="19960"/>
    <cellStyle name="Comma 17 2 3 2 2" xfId="22449"/>
    <cellStyle name="Comma 17 2 3 2 2 10" xfId="19961"/>
    <cellStyle name="Comma 17 2 3 2 2 2" xfId="22450"/>
    <cellStyle name="Comma 17 2 3 2 2 2 2" xfId="2757"/>
    <cellStyle name="Comma 17 2 3 2 2 2 3" xfId="5216"/>
    <cellStyle name="Comma 17 2 3 2 2 2 4" xfId="7709"/>
    <cellStyle name="Comma 17 2 3 2 2 2 5" xfId="10157"/>
    <cellStyle name="Comma 17 2 3 2 2 2 6" xfId="12609"/>
    <cellStyle name="Comma 17 2 3 2 2 2 7" xfId="15061"/>
    <cellStyle name="Comma 17 2 3 2 2 2 8" xfId="17514"/>
    <cellStyle name="Comma 17 2 3 2 2 2 9" xfId="19962"/>
    <cellStyle name="Comma 17 2 3 2 2 3" xfId="2756"/>
    <cellStyle name="Comma 17 2 3 2 2 4" xfId="5215"/>
    <cellStyle name="Comma 17 2 3 2 2 5" xfId="7708"/>
    <cellStyle name="Comma 17 2 3 2 2 6" xfId="10156"/>
    <cellStyle name="Comma 17 2 3 2 2 7" xfId="12608"/>
    <cellStyle name="Comma 17 2 3 2 2 8" xfId="15060"/>
    <cellStyle name="Comma 17 2 3 2 2 9" xfId="17513"/>
    <cellStyle name="Comma 17 2 3 2 3" xfId="22451"/>
    <cellStyle name="Comma 17 2 3 2 3 2" xfId="2758"/>
    <cellStyle name="Comma 17 2 3 2 3 3" xfId="5217"/>
    <cellStyle name="Comma 17 2 3 2 3 4" xfId="7710"/>
    <cellStyle name="Comma 17 2 3 2 3 5" xfId="10158"/>
    <cellStyle name="Comma 17 2 3 2 3 6" xfId="12610"/>
    <cellStyle name="Comma 17 2 3 2 3 7" xfId="15062"/>
    <cellStyle name="Comma 17 2 3 2 3 8" xfId="17515"/>
    <cellStyle name="Comma 17 2 3 2 3 9" xfId="19963"/>
    <cellStyle name="Comma 17 2 3 2 4" xfId="22452"/>
    <cellStyle name="Comma 17 2 3 2 4 2" xfId="2759"/>
    <cellStyle name="Comma 17 2 3 2 4 3" xfId="5218"/>
    <cellStyle name="Comma 17 2 3 2 4 4" xfId="7711"/>
    <cellStyle name="Comma 17 2 3 2 4 5" xfId="10159"/>
    <cellStyle name="Comma 17 2 3 2 4 6" xfId="12611"/>
    <cellStyle name="Comma 17 2 3 2 4 7" xfId="15063"/>
    <cellStyle name="Comma 17 2 3 2 4 8" xfId="17516"/>
    <cellStyle name="Comma 17 2 3 2 4 9" xfId="19964"/>
    <cellStyle name="Comma 17 2 3 2 5" xfId="22453"/>
    <cellStyle name="Comma 17 2 3 2 5 2" xfId="2760"/>
    <cellStyle name="Comma 17 2 3 2 5 3" xfId="5219"/>
    <cellStyle name="Comma 17 2 3 2 5 4" xfId="7712"/>
    <cellStyle name="Comma 17 2 3 2 5 5" xfId="10160"/>
    <cellStyle name="Comma 17 2 3 2 5 6" xfId="12612"/>
    <cellStyle name="Comma 17 2 3 2 5 7" xfId="15064"/>
    <cellStyle name="Comma 17 2 3 2 5 8" xfId="17517"/>
    <cellStyle name="Comma 17 2 3 2 5 9" xfId="19965"/>
    <cellStyle name="Comma 17 2 3 2 6" xfId="22454"/>
    <cellStyle name="Comma 17 2 3 2 6 2" xfId="2761"/>
    <cellStyle name="Comma 17 2 3 2 6 3" xfId="5220"/>
    <cellStyle name="Comma 17 2 3 2 6 4" xfId="7713"/>
    <cellStyle name="Comma 17 2 3 2 6 5" xfId="10161"/>
    <cellStyle name="Comma 17 2 3 2 6 6" xfId="12613"/>
    <cellStyle name="Comma 17 2 3 2 6 7" xfId="15065"/>
    <cellStyle name="Comma 17 2 3 2 6 8" xfId="17518"/>
    <cellStyle name="Comma 17 2 3 2 6 9" xfId="19966"/>
    <cellStyle name="Comma 17 2 3 2 7" xfId="22455"/>
    <cellStyle name="Comma 17 2 3 2 7 2" xfId="2762"/>
    <cellStyle name="Comma 17 2 3 2 7 3" xfId="5221"/>
    <cellStyle name="Comma 17 2 3 2 7 4" xfId="7714"/>
    <cellStyle name="Comma 17 2 3 2 7 5" xfId="10162"/>
    <cellStyle name="Comma 17 2 3 2 7 6" xfId="12614"/>
    <cellStyle name="Comma 17 2 3 2 7 7" xfId="15066"/>
    <cellStyle name="Comma 17 2 3 2 7 8" xfId="17519"/>
    <cellStyle name="Comma 17 2 3 2 7 9" xfId="19967"/>
    <cellStyle name="Comma 17 2 3 2 8" xfId="22456"/>
    <cellStyle name="Comma 17 2 3 2 8 2" xfId="2763"/>
    <cellStyle name="Comma 17 2 3 2 8 3" xfId="5222"/>
    <cellStyle name="Comma 17 2 3 2 8 4" xfId="7715"/>
    <cellStyle name="Comma 17 2 3 2 8 5" xfId="10163"/>
    <cellStyle name="Comma 17 2 3 2 8 6" xfId="12615"/>
    <cellStyle name="Comma 17 2 3 2 8 7" xfId="15067"/>
    <cellStyle name="Comma 17 2 3 2 8 8" xfId="17520"/>
    <cellStyle name="Comma 17 2 3 2 8 9" xfId="19968"/>
    <cellStyle name="Comma 17 2 3 2 9" xfId="2755"/>
    <cellStyle name="Comma 17 2 3 3" xfId="22457"/>
    <cellStyle name="Comma 17 2 3 3 10" xfId="19969"/>
    <cellStyle name="Comma 17 2 3 3 2" xfId="22458"/>
    <cellStyle name="Comma 17 2 3 3 2 2" xfId="2765"/>
    <cellStyle name="Comma 17 2 3 3 2 3" xfId="5224"/>
    <cellStyle name="Comma 17 2 3 3 2 4" xfId="7717"/>
    <cellStyle name="Comma 17 2 3 3 2 5" xfId="10165"/>
    <cellStyle name="Comma 17 2 3 3 2 6" xfId="12617"/>
    <cellStyle name="Comma 17 2 3 3 2 7" xfId="15069"/>
    <cellStyle name="Comma 17 2 3 3 2 8" xfId="17522"/>
    <cellStyle name="Comma 17 2 3 3 2 9" xfId="19970"/>
    <cellStyle name="Comma 17 2 3 3 3" xfId="2764"/>
    <cellStyle name="Comma 17 2 3 3 4" xfId="5223"/>
    <cellStyle name="Comma 17 2 3 3 5" xfId="7716"/>
    <cellStyle name="Comma 17 2 3 3 6" xfId="10164"/>
    <cellStyle name="Comma 17 2 3 3 7" xfId="12616"/>
    <cellStyle name="Comma 17 2 3 3 8" xfId="15068"/>
    <cellStyle name="Comma 17 2 3 3 9" xfId="17521"/>
    <cellStyle name="Comma 17 2 3 4" xfId="22459"/>
    <cellStyle name="Comma 17 2 3 4 2" xfId="2766"/>
    <cellStyle name="Comma 17 2 3 4 3" xfId="5225"/>
    <cellStyle name="Comma 17 2 3 4 4" xfId="7718"/>
    <cellStyle name="Comma 17 2 3 4 5" xfId="10166"/>
    <cellStyle name="Comma 17 2 3 4 6" xfId="12618"/>
    <cellStyle name="Comma 17 2 3 4 7" xfId="15070"/>
    <cellStyle name="Comma 17 2 3 4 8" xfId="17523"/>
    <cellStyle name="Comma 17 2 3 4 9" xfId="19971"/>
    <cellStyle name="Comma 17 2 3 5" xfId="22460"/>
    <cellStyle name="Comma 17 2 3 5 2" xfId="2767"/>
    <cellStyle name="Comma 17 2 3 5 3" xfId="5226"/>
    <cellStyle name="Comma 17 2 3 5 4" xfId="7719"/>
    <cellStyle name="Comma 17 2 3 5 5" xfId="10167"/>
    <cellStyle name="Comma 17 2 3 5 6" xfId="12619"/>
    <cellStyle name="Comma 17 2 3 5 7" xfId="15071"/>
    <cellStyle name="Comma 17 2 3 5 8" xfId="17524"/>
    <cellStyle name="Comma 17 2 3 5 9" xfId="19972"/>
    <cellStyle name="Comma 17 2 3 6" xfId="22461"/>
    <cellStyle name="Comma 17 2 3 6 2" xfId="2768"/>
    <cellStyle name="Comma 17 2 3 6 3" xfId="5227"/>
    <cellStyle name="Comma 17 2 3 6 4" xfId="7720"/>
    <cellStyle name="Comma 17 2 3 6 5" xfId="10168"/>
    <cellStyle name="Comma 17 2 3 6 6" xfId="12620"/>
    <cellStyle name="Comma 17 2 3 6 7" xfId="15072"/>
    <cellStyle name="Comma 17 2 3 6 8" xfId="17525"/>
    <cellStyle name="Comma 17 2 3 6 9" xfId="19973"/>
    <cellStyle name="Comma 17 2 3 7" xfId="22462"/>
    <cellStyle name="Comma 17 2 3 7 2" xfId="2769"/>
    <cellStyle name="Comma 17 2 3 7 3" xfId="5228"/>
    <cellStyle name="Comma 17 2 3 7 4" xfId="7721"/>
    <cellStyle name="Comma 17 2 3 7 5" xfId="10169"/>
    <cellStyle name="Comma 17 2 3 7 6" xfId="12621"/>
    <cellStyle name="Comma 17 2 3 7 7" xfId="15073"/>
    <cellStyle name="Comma 17 2 3 7 8" xfId="17526"/>
    <cellStyle name="Comma 17 2 3 7 9" xfId="19974"/>
    <cellStyle name="Comma 17 2 3 8" xfId="22463"/>
    <cellStyle name="Comma 17 2 3 8 2" xfId="2770"/>
    <cellStyle name="Comma 17 2 3 8 3" xfId="5229"/>
    <cellStyle name="Comma 17 2 3 8 4" xfId="7722"/>
    <cellStyle name="Comma 17 2 3 8 5" xfId="10170"/>
    <cellStyle name="Comma 17 2 3 8 6" xfId="12622"/>
    <cellStyle name="Comma 17 2 3 8 7" xfId="15074"/>
    <cellStyle name="Comma 17 2 3 8 8" xfId="17527"/>
    <cellStyle name="Comma 17 2 3 8 9" xfId="19975"/>
    <cellStyle name="Comma 17 2 3 9" xfId="22464"/>
    <cellStyle name="Comma 17 2 3 9 2" xfId="2771"/>
    <cellStyle name="Comma 17 2 3 9 3" xfId="5230"/>
    <cellStyle name="Comma 17 2 3 9 4" xfId="7723"/>
    <cellStyle name="Comma 17 2 3 9 5" xfId="10171"/>
    <cellStyle name="Comma 17 2 3 9 6" xfId="12623"/>
    <cellStyle name="Comma 17 2 3 9 7" xfId="15075"/>
    <cellStyle name="Comma 17 2 3 9 8" xfId="17528"/>
    <cellStyle name="Comma 17 2 3 9 9" xfId="19976"/>
    <cellStyle name="Comma 17 2 4" xfId="22465"/>
    <cellStyle name="Comma 17 2 4 10" xfId="5231"/>
    <cellStyle name="Comma 17 2 4 11" xfId="7724"/>
    <cellStyle name="Comma 17 2 4 12" xfId="10172"/>
    <cellStyle name="Comma 17 2 4 13" xfId="12624"/>
    <cellStyle name="Comma 17 2 4 14" xfId="15076"/>
    <cellStyle name="Comma 17 2 4 15" xfId="17529"/>
    <cellStyle name="Comma 17 2 4 16" xfId="19977"/>
    <cellStyle name="Comma 17 2 4 2" xfId="22466"/>
    <cellStyle name="Comma 17 2 4 2 10" xfId="19978"/>
    <cellStyle name="Comma 17 2 4 2 2" xfId="22467"/>
    <cellStyle name="Comma 17 2 4 2 2 2" xfId="2774"/>
    <cellStyle name="Comma 17 2 4 2 2 3" xfId="5233"/>
    <cellStyle name="Comma 17 2 4 2 2 4" xfId="7726"/>
    <cellStyle name="Comma 17 2 4 2 2 5" xfId="10174"/>
    <cellStyle name="Comma 17 2 4 2 2 6" xfId="12626"/>
    <cellStyle name="Comma 17 2 4 2 2 7" xfId="15078"/>
    <cellStyle name="Comma 17 2 4 2 2 8" xfId="17531"/>
    <cellStyle name="Comma 17 2 4 2 2 9" xfId="19979"/>
    <cellStyle name="Comma 17 2 4 2 3" xfId="2773"/>
    <cellStyle name="Comma 17 2 4 2 4" xfId="5232"/>
    <cellStyle name="Comma 17 2 4 2 5" xfId="7725"/>
    <cellStyle name="Comma 17 2 4 2 6" xfId="10173"/>
    <cellStyle name="Comma 17 2 4 2 7" xfId="12625"/>
    <cellStyle name="Comma 17 2 4 2 8" xfId="15077"/>
    <cellStyle name="Comma 17 2 4 2 9" xfId="17530"/>
    <cellStyle name="Comma 17 2 4 3" xfId="22468"/>
    <cellStyle name="Comma 17 2 4 3 2" xfId="2775"/>
    <cellStyle name="Comma 17 2 4 3 3" xfId="5234"/>
    <cellStyle name="Comma 17 2 4 3 4" xfId="7727"/>
    <cellStyle name="Comma 17 2 4 3 5" xfId="10175"/>
    <cellStyle name="Comma 17 2 4 3 6" xfId="12627"/>
    <cellStyle name="Comma 17 2 4 3 7" xfId="15079"/>
    <cellStyle name="Comma 17 2 4 3 8" xfId="17532"/>
    <cellStyle name="Comma 17 2 4 3 9" xfId="19980"/>
    <cellStyle name="Comma 17 2 4 4" xfId="22469"/>
    <cellStyle name="Comma 17 2 4 4 2" xfId="2776"/>
    <cellStyle name="Comma 17 2 4 4 3" xfId="5235"/>
    <cellStyle name="Comma 17 2 4 4 4" xfId="7728"/>
    <cellStyle name="Comma 17 2 4 4 5" xfId="10176"/>
    <cellStyle name="Comma 17 2 4 4 6" xfId="12628"/>
    <cellStyle name="Comma 17 2 4 4 7" xfId="15080"/>
    <cellStyle name="Comma 17 2 4 4 8" xfId="17533"/>
    <cellStyle name="Comma 17 2 4 4 9" xfId="19981"/>
    <cellStyle name="Comma 17 2 4 5" xfId="22470"/>
    <cellStyle name="Comma 17 2 4 5 2" xfId="2777"/>
    <cellStyle name="Comma 17 2 4 5 3" xfId="5236"/>
    <cellStyle name="Comma 17 2 4 5 4" xfId="7729"/>
    <cellStyle name="Comma 17 2 4 5 5" xfId="10177"/>
    <cellStyle name="Comma 17 2 4 5 6" xfId="12629"/>
    <cellStyle name="Comma 17 2 4 5 7" xfId="15081"/>
    <cellStyle name="Comma 17 2 4 5 8" xfId="17534"/>
    <cellStyle name="Comma 17 2 4 5 9" xfId="19982"/>
    <cellStyle name="Comma 17 2 4 6" xfId="22471"/>
    <cellStyle name="Comma 17 2 4 6 2" xfId="2778"/>
    <cellStyle name="Comma 17 2 4 6 3" xfId="5237"/>
    <cellStyle name="Comma 17 2 4 6 4" xfId="7730"/>
    <cellStyle name="Comma 17 2 4 6 5" xfId="10178"/>
    <cellStyle name="Comma 17 2 4 6 6" xfId="12630"/>
    <cellStyle name="Comma 17 2 4 6 7" xfId="15082"/>
    <cellStyle name="Comma 17 2 4 6 8" xfId="17535"/>
    <cellStyle name="Comma 17 2 4 6 9" xfId="19983"/>
    <cellStyle name="Comma 17 2 4 7" xfId="22472"/>
    <cellStyle name="Comma 17 2 4 7 2" xfId="2779"/>
    <cellStyle name="Comma 17 2 4 7 3" xfId="5238"/>
    <cellStyle name="Comma 17 2 4 7 4" xfId="7731"/>
    <cellStyle name="Comma 17 2 4 7 5" xfId="10179"/>
    <cellStyle name="Comma 17 2 4 7 6" xfId="12631"/>
    <cellStyle name="Comma 17 2 4 7 7" xfId="15083"/>
    <cellStyle name="Comma 17 2 4 7 8" xfId="17536"/>
    <cellStyle name="Comma 17 2 4 7 9" xfId="19984"/>
    <cellStyle name="Comma 17 2 4 8" xfId="22473"/>
    <cellStyle name="Comma 17 2 4 8 2" xfId="2780"/>
    <cellStyle name="Comma 17 2 4 8 3" xfId="5239"/>
    <cellStyle name="Comma 17 2 4 8 4" xfId="7732"/>
    <cellStyle name="Comma 17 2 4 8 5" xfId="10180"/>
    <cellStyle name="Comma 17 2 4 8 6" xfId="12632"/>
    <cellStyle name="Comma 17 2 4 8 7" xfId="15084"/>
    <cellStyle name="Comma 17 2 4 8 8" xfId="17537"/>
    <cellStyle name="Comma 17 2 4 8 9" xfId="19985"/>
    <cellStyle name="Comma 17 2 4 9" xfId="2772"/>
    <cellStyle name="Comma 17 2 5" xfId="22474"/>
    <cellStyle name="Comma 17 2 5 10" xfId="19986"/>
    <cellStyle name="Comma 17 2 5 2" xfId="22475"/>
    <cellStyle name="Comma 17 2 5 2 2" xfId="2782"/>
    <cellStyle name="Comma 17 2 5 2 3" xfId="5241"/>
    <cellStyle name="Comma 17 2 5 2 4" xfId="7734"/>
    <cellStyle name="Comma 17 2 5 2 5" xfId="10182"/>
    <cellStyle name="Comma 17 2 5 2 6" xfId="12634"/>
    <cellStyle name="Comma 17 2 5 2 7" xfId="15086"/>
    <cellStyle name="Comma 17 2 5 2 8" xfId="17539"/>
    <cellStyle name="Comma 17 2 5 2 9" xfId="19987"/>
    <cellStyle name="Comma 17 2 5 3" xfId="2781"/>
    <cellStyle name="Comma 17 2 5 4" xfId="5240"/>
    <cellStyle name="Comma 17 2 5 5" xfId="7733"/>
    <cellStyle name="Comma 17 2 5 6" xfId="10181"/>
    <cellStyle name="Comma 17 2 5 7" xfId="12633"/>
    <cellStyle name="Comma 17 2 5 8" xfId="15085"/>
    <cellStyle name="Comma 17 2 5 9" xfId="17538"/>
    <cellStyle name="Comma 17 2 6" xfId="22476"/>
    <cellStyle name="Comma 17 2 6 2" xfId="2783"/>
    <cellStyle name="Comma 17 2 6 3" xfId="5242"/>
    <cellStyle name="Comma 17 2 6 4" xfId="7735"/>
    <cellStyle name="Comma 17 2 6 5" xfId="10183"/>
    <cellStyle name="Comma 17 2 6 6" xfId="12635"/>
    <cellStyle name="Comma 17 2 6 7" xfId="15087"/>
    <cellStyle name="Comma 17 2 6 8" xfId="17540"/>
    <cellStyle name="Comma 17 2 6 9" xfId="19988"/>
    <cellStyle name="Comma 17 2 7" xfId="22477"/>
    <cellStyle name="Comma 17 2 7 2" xfId="2784"/>
    <cellStyle name="Comma 17 2 7 3" xfId="5243"/>
    <cellStyle name="Comma 17 2 7 4" xfId="7736"/>
    <cellStyle name="Comma 17 2 7 5" xfId="10184"/>
    <cellStyle name="Comma 17 2 7 6" xfId="12636"/>
    <cellStyle name="Comma 17 2 7 7" xfId="15088"/>
    <cellStyle name="Comma 17 2 7 8" xfId="17541"/>
    <cellStyle name="Comma 17 2 7 9" xfId="19989"/>
    <cellStyle name="Comma 17 2 8" xfId="22478"/>
    <cellStyle name="Comma 17 2 8 2" xfId="2785"/>
    <cellStyle name="Comma 17 2 8 3" xfId="5244"/>
    <cellStyle name="Comma 17 2 8 4" xfId="7737"/>
    <cellStyle name="Comma 17 2 8 5" xfId="10185"/>
    <cellStyle name="Comma 17 2 8 6" xfId="12637"/>
    <cellStyle name="Comma 17 2 8 7" xfId="15089"/>
    <cellStyle name="Comma 17 2 8 8" xfId="17542"/>
    <cellStyle name="Comma 17 2 8 9" xfId="19990"/>
    <cellStyle name="Comma 17 2 9" xfId="22479"/>
    <cellStyle name="Comma 17 2 9 2" xfId="2786"/>
    <cellStyle name="Comma 17 2 9 3" xfId="5245"/>
    <cellStyle name="Comma 17 2 9 4" xfId="7738"/>
    <cellStyle name="Comma 17 2 9 5" xfId="10186"/>
    <cellStyle name="Comma 17 2 9 6" xfId="12638"/>
    <cellStyle name="Comma 17 2 9 7" xfId="15090"/>
    <cellStyle name="Comma 17 2 9 8" xfId="17543"/>
    <cellStyle name="Comma 17 2 9 9" xfId="19991"/>
    <cellStyle name="Comma 17 20" xfId="19916"/>
    <cellStyle name="Comma 17 3" xfId="22480"/>
    <cellStyle name="Comma 17 3 10" xfId="22481"/>
    <cellStyle name="Comma 17 3 10 2" xfId="2788"/>
    <cellStyle name="Comma 17 3 10 3" xfId="5247"/>
    <cellStyle name="Comma 17 3 10 4" xfId="7740"/>
    <cellStyle name="Comma 17 3 10 5" xfId="10188"/>
    <cellStyle name="Comma 17 3 10 6" xfId="12640"/>
    <cellStyle name="Comma 17 3 10 7" xfId="15092"/>
    <cellStyle name="Comma 17 3 10 8" xfId="17545"/>
    <cellStyle name="Comma 17 3 10 9" xfId="19993"/>
    <cellStyle name="Comma 17 3 11" xfId="2787"/>
    <cellStyle name="Comma 17 3 12" xfId="5246"/>
    <cellStyle name="Comma 17 3 13" xfId="7739"/>
    <cellStyle name="Comma 17 3 14" xfId="10187"/>
    <cellStyle name="Comma 17 3 15" xfId="12639"/>
    <cellStyle name="Comma 17 3 16" xfId="15091"/>
    <cellStyle name="Comma 17 3 17" xfId="17544"/>
    <cellStyle name="Comma 17 3 18" xfId="19992"/>
    <cellStyle name="Comma 17 3 2" xfId="22482"/>
    <cellStyle name="Comma 17 3 2 10" xfId="2789"/>
    <cellStyle name="Comma 17 3 2 11" xfId="5248"/>
    <cellStyle name="Comma 17 3 2 12" xfId="7741"/>
    <cellStyle name="Comma 17 3 2 13" xfId="10189"/>
    <cellStyle name="Comma 17 3 2 14" xfId="12641"/>
    <cellStyle name="Comma 17 3 2 15" xfId="15093"/>
    <cellStyle name="Comma 17 3 2 16" xfId="17546"/>
    <cellStyle name="Comma 17 3 2 17" xfId="19994"/>
    <cellStyle name="Comma 17 3 2 2" xfId="22483"/>
    <cellStyle name="Comma 17 3 2 2 10" xfId="5249"/>
    <cellStyle name="Comma 17 3 2 2 11" xfId="7742"/>
    <cellStyle name="Comma 17 3 2 2 12" xfId="10190"/>
    <cellStyle name="Comma 17 3 2 2 13" xfId="12642"/>
    <cellStyle name="Comma 17 3 2 2 14" xfId="15094"/>
    <cellStyle name="Comma 17 3 2 2 15" xfId="17547"/>
    <cellStyle name="Comma 17 3 2 2 16" xfId="19995"/>
    <cellStyle name="Comma 17 3 2 2 2" xfId="22484"/>
    <cellStyle name="Comma 17 3 2 2 2 10" xfId="19996"/>
    <cellStyle name="Comma 17 3 2 2 2 2" xfId="22485"/>
    <cellStyle name="Comma 17 3 2 2 2 2 2" xfId="2792"/>
    <cellStyle name="Comma 17 3 2 2 2 2 3" xfId="5251"/>
    <cellStyle name="Comma 17 3 2 2 2 2 4" xfId="7744"/>
    <cellStyle name="Comma 17 3 2 2 2 2 5" xfId="10192"/>
    <cellStyle name="Comma 17 3 2 2 2 2 6" xfId="12644"/>
    <cellStyle name="Comma 17 3 2 2 2 2 7" xfId="15096"/>
    <cellStyle name="Comma 17 3 2 2 2 2 8" xfId="17549"/>
    <cellStyle name="Comma 17 3 2 2 2 2 9" xfId="19997"/>
    <cellStyle name="Comma 17 3 2 2 2 3" xfId="2791"/>
    <cellStyle name="Comma 17 3 2 2 2 4" xfId="5250"/>
    <cellStyle name="Comma 17 3 2 2 2 5" xfId="7743"/>
    <cellStyle name="Comma 17 3 2 2 2 6" xfId="10191"/>
    <cellStyle name="Comma 17 3 2 2 2 7" xfId="12643"/>
    <cellStyle name="Comma 17 3 2 2 2 8" xfId="15095"/>
    <cellStyle name="Comma 17 3 2 2 2 9" xfId="17548"/>
    <cellStyle name="Comma 17 3 2 2 3" xfId="22486"/>
    <cellStyle name="Comma 17 3 2 2 3 2" xfId="2793"/>
    <cellStyle name="Comma 17 3 2 2 3 3" xfId="5252"/>
    <cellStyle name="Comma 17 3 2 2 3 4" xfId="7745"/>
    <cellStyle name="Comma 17 3 2 2 3 5" xfId="10193"/>
    <cellStyle name="Comma 17 3 2 2 3 6" xfId="12645"/>
    <cellStyle name="Comma 17 3 2 2 3 7" xfId="15097"/>
    <cellStyle name="Comma 17 3 2 2 3 8" xfId="17550"/>
    <cellStyle name="Comma 17 3 2 2 3 9" xfId="19998"/>
    <cellStyle name="Comma 17 3 2 2 4" xfId="22487"/>
    <cellStyle name="Comma 17 3 2 2 4 2" xfId="2794"/>
    <cellStyle name="Comma 17 3 2 2 4 3" xfId="5253"/>
    <cellStyle name="Comma 17 3 2 2 4 4" xfId="7746"/>
    <cellStyle name="Comma 17 3 2 2 4 5" xfId="10194"/>
    <cellStyle name="Comma 17 3 2 2 4 6" xfId="12646"/>
    <cellStyle name="Comma 17 3 2 2 4 7" xfId="15098"/>
    <cellStyle name="Comma 17 3 2 2 4 8" xfId="17551"/>
    <cellStyle name="Comma 17 3 2 2 4 9" xfId="19999"/>
    <cellStyle name="Comma 17 3 2 2 5" xfId="22488"/>
    <cellStyle name="Comma 17 3 2 2 5 2" xfId="2795"/>
    <cellStyle name="Comma 17 3 2 2 5 3" xfId="5254"/>
    <cellStyle name="Comma 17 3 2 2 5 4" xfId="7747"/>
    <cellStyle name="Comma 17 3 2 2 5 5" xfId="10195"/>
    <cellStyle name="Comma 17 3 2 2 5 6" xfId="12647"/>
    <cellStyle name="Comma 17 3 2 2 5 7" xfId="15099"/>
    <cellStyle name="Comma 17 3 2 2 5 8" xfId="17552"/>
    <cellStyle name="Comma 17 3 2 2 5 9" xfId="20000"/>
    <cellStyle name="Comma 17 3 2 2 6" xfId="22489"/>
    <cellStyle name="Comma 17 3 2 2 6 2" xfId="2796"/>
    <cellStyle name="Comma 17 3 2 2 6 3" xfId="5255"/>
    <cellStyle name="Comma 17 3 2 2 6 4" xfId="7748"/>
    <cellStyle name="Comma 17 3 2 2 6 5" xfId="10196"/>
    <cellStyle name="Comma 17 3 2 2 6 6" xfId="12648"/>
    <cellStyle name="Comma 17 3 2 2 6 7" xfId="15100"/>
    <cellStyle name="Comma 17 3 2 2 6 8" xfId="17553"/>
    <cellStyle name="Comma 17 3 2 2 6 9" xfId="20001"/>
    <cellStyle name="Comma 17 3 2 2 7" xfId="22490"/>
    <cellStyle name="Comma 17 3 2 2 7 2" xfId="2797"/>
    <cellStyle name="Comma 17 3 2 2 7 3" xfId="5256"/>
    <cellStyle name="Comma 17 3 2 2 7 4" xfId="7749"/>
    <cellStyle name="Comma 17 3 2 2 7 5" xfId="10197"/>
    <cellStyle name="Comma 17 3 2 2 7 6" xfId="12649"/>
    <cellStyle name="Comma 17 3 2 2 7 7" xfId="15101"/>
    <cellStyle name="Comma 17 3 2 2 7 8" xfId="17554"/>
    <cellStyle name="Comma 17 3 2 2 7 9" xfId="20002"/>
    <cellStyle name="Comma 17 3 2 2 8" xfId="22491"/>
    <cellStyle name="Comma 17 3 2 2 8 2" xfId="2798"/>
    <cellStyle name="Comma 17 3 2 2 8 3" xfId="5257"/>
    <cellStyle name="Comma 17 3 2 2 8 4" xfId="7750"/>
    <cellStyle name="Comma 17 3 2 2 8 5" xfId="10198"/>
    <cellStyle name="Comma 17 3 2 2 8 6" xfId="12650"/>
    <cellStyle name="Comma 17 3 2 2 8 7" xfId="15102"/>
    <cellStyle name="Comma 17 3 2 2 8 8" xfId="17555"/>
    <cellStyle name="Comma 17 3 2 2 8 9" xfId="20003"/>
    <cellStyle name="Comma 17 3 2 2 9" xfId="2790"/>
    <cellStyle name="Comma 17 3 2 3" xfId="22492"/>
    <cellStyle name="Comma 17 3 2 3 10" xfId="20004"/>
    <cellStyle name="Comma 17 3 2 3 2" xfId="22493"/>
    <cellStyle name="Comma 17 3 2 3 2 2" xfId="2800"/>
    <cellStyle name="Comma 17 3 2 3 2 3" xfId="5259"/>
    <cellStyle name="Comma 17 3 2 3 2 4" xfId="7752"/>
    <cellStyle name="Comma 17 3 2 3 2 5" xfId="10200"/>
    <cellStyle name="Comma 17 3 2 3 2 6" xfId="12652"/>
    <cellStyle name="Comma 17 3 2 3 2 7" xfId="15104"/>
    <cellStyle name="Comma 17 3 2 3 2 8" xfId="17557"/>
    <cellStyle name="Comma 17 3 2 3 2 9" xfId="20005"/>
    <cellStyle name="Comma 17 3 2 3 3" xfId="2799"/>
    <cellStyle name="Comma 17 3 2 3 4" xfId="5258"/>
    <cellStyle name="Comma 17 3 2 3 5" xfId="7751"/>
    <cellStyle name="Comma 17 3 2 3 6" xfId="10199"/>
    <cellStyle name="Comma 17 3 2 3 7" xfId="12651"/>
    <cellStyle name="Comma 17 3 2 3 8" xfId="15103"/>
    <cellStyle name="Comma 17 3 2 3 9" xfId="17556"/>
    <cellStyle name="Comma 17 3 2 4" xfId="22494"/>
    <cellStyle name="Comma 17 3 2 4 2" xfId="2801"/>
    <cellStyle name="Comma 17 3 2 4 3" xfId="5260"/>
    <cellStyle name="Comma 17 3 2 4 4" xfId="7753"/>
    <cellStyle name="Comma 17 3 2 4 5" xfId="10201"/>
    <cellStyle name="Comma 17 3 2 4 6" xfId="12653"/>
    <cellStyle name="Comma 17 3 2 4 7" xfId="15105"/>
    <cellStyle name="Comma 17 3 2 4 8" xfId="17558"/>
    <cellStyle name="Comma 17 3 2 4 9" xfId="20006"/>
    <cellStyle name="Comma 17 3 2 5" xfId="22495"/>
    <cellStyle name="Comma 17 3 2 5 2" xfId="2802"/>
    <cellStyle name="Comma 17 3 2 5 3" xfId="5261"/>
    <cellStyle name="Comma 17 3 2 5 4" xfId="7754"/>
    <cellStyle name="Comma 17 3 2 5 5" xfId="10202"/>
    <cellStyle name="Comma 17 3 2 5 6" xfId="12654"/>
    <cellStyle name="Comma 17 3 2 5 7" xfId="15106"/>
    <cellStyle name="Comma 17 3 2 5 8" xfId="17559"/>
    <cellStyle name="Comma 17 3 2 5 9" xfId="20007"/>
    <cellStyle name="Comma 17 3 2 6" xfId="22496"/>
    <cellStyle name="Comma 17 3 2 6 2" xfId="2803"/>
    <cellStyle name="Comma 17 3 2 6 3" xfId="5262"/>
    <cellStyle name="Comma 17 3 2 6 4" xfId="7755"/>
    <cellStyle name="Comma 17 3 2 6 5" xfId="10203"/>
    <cellStyle name="Comma 17 3 2 6 6" xfId="12655"/>
    <cellStyle name="Comma 17 3 2 6 7" xfId="15107"/>
    <cellStyle name="Comma 17 3 2 6 8" xfId="17560"/>
    <cellStyle name="Comma 17 3 2 6 9" xfId="20008"/>
    <cellStyle name="Comma 17 3 2 7" xfId="22497"/>
    <cellStyle name="Comma 17 3 2 7 2" xfId="2804"/>
    <cellStyle name="Comma 17 3 2 7 3" xfId="5263"/>
    <cellStyle name="Comma 17 3 2 7 4" xfId="7756"/>
    <cellStyle name="Comma 17 3 2 7 5" xfId="10204"/>
    <cellStyle name="Comma 17 3 2 7 6" xfId="12656"/>
    <cellStyle name="Comma 17 3 2 7 7" xfId="15108"/>
    <cellStyle name="Comma 17 3 2 7 8" xfId="17561"/>
    <cellStyle name="Comma 17 3 2 7 9" xfId="20009"/>
    <cellStyle name="Comma 17 3 2 8" xfId="22498"/>
    <cellStyle name="Comma 17 3 2 8 2" xfId="2805"/>
    <cellStyle name="Comma 17 3 2 8 3" xfId="5264"/>
    <cellStyle name="Comma 17 3 2 8 4" xfId="7757"/>
    <cellStyle name="Comma 17 3 2 8 5" xfId="10205"/>
    <cellStyle name="Comma 17 3 2 8 6" xfId="12657"/>
    <cellStyle name="Comma 17 3 2 8 7" xfId="15109"/>
    <cellStyle name="Comma 17 3 2 8 8" xfId="17562"/>
    <cellStyle name="Comma 17 3 2 8 9" xfId="20010"/>
    <cellStyle name="Comma 17 3 2 9" xfId="22499"/>
    <cellStyle name="Comma 17 3 2 9 2" xfId="2806"/>
    <cellStyle name="Comma 17 3 2 9 3" xfId="5265"/>
    <cellStyle name="Comma 17 3 2 9 4" xfId="7758"/>
    <cellStyle name="Comma 17 3 2 9 5" xfId="10206"/>
    <cellStyle name="Comma 17 3 2 9 6" xfId="12658"/>
    <cellStyle name="Comma 17 3 2 9 7" xfId="15110"/>
    <cellStyle name="Comma 17 3 2 9 8" xfId="17563"/>
    <cellStyle name="Comma 17 3 2 9 9" xfId="20011"/>
    <cellStyle name="Comma 17 3 3" xfId="22500"/>
    <cellStyle name="Comma 17 3 3 10" xfId="5266"/>
    <cellStyle name="Comma 17 3 3 11" xfId="7759"/>
    <cellStyle name="Comma 17 3 3 12" xfId="10207"/>
    <cellStyle name="Comma 17 3 3 13" xfId="12659"/>
    <cellStyle name="Comma 17 3 3 14" xfId="15111"/>
    <cellStyle name="Comma 17 3 3 15" xfId="17564"/>
    <cellStyle name="Comma 17 3 3 16" xfId="20012"/>
    <cellStyle name="Comma 17 3 3 2" xfId="22501"/>
    <cellStyle name="Comma 17 3 3 2 10" xfId="20013"/>
    <cellStyle name="Comma 17 3 3 2 2" xfId="22502"/>
    <cellStyle name="Comma 17 3 3 2 2 2" xfId="2809"/>
    <cellStyle name="Comma 17 3 3 2 2 3" xfId="5268"/>
    <cellStyle name="Comma 17 3 3 2 2 4" xfId="7761"/>
    <cellStyle name="Comma 17 3 3 2 2 5" xfId="10209"/>
    <cellStyle name="Comma 17 3 3 2 2 6" xfId="12661"/>
    <cellStyle name="Comma 17 3 3 2 2 7" xfId="15113"/>
    <cellStyle name="Comma 17 3 3 2 2 8" xfId="17566"/>
    <cellStyle name="Comma 17 3 3 2 2 9" xfId="20014"/>
    <cellStyle name="Comma 17 3 3 2 3" xfId="2808"/>
    <cellStyle name="Comma 17 3 3 2 4" xfId="5267"/>
    <cellStyle name="Comma 17 3 3 2 5" xfId="7760"/>
    <cellStyle name="Comma 17 3 3 2 6" xfId="10208"/>
    <cellStyle name="Comma 17 3 3 2 7" xfId="12660"/>
    <cellStyle name="Comma 17 3 3 2 8" xfId="15112"/>
    <cellStyle name="Comma 17 3 3 2 9" xfId="17565"/>
    <cellStyle name="Comma 17 3 3 3" xfId="22503"/>
    <cellStyle name="Comma 17 3 3 3 2" xfId="2810"/>
    <cellStyle name="Comma 17 3 3 3 3" xfId="5269"/>
    <cellStyle name="Comma 17 3 3 3 4" xfId="7762"/>
    <cellStyle name="Comma 17 3 3 3 5" xfId="10210"/>
    <cellStyle name="Comma 17 3 3 3 6" xfId="12662"/>
    <cellStyle name="Comma 17 3 3 3 7" xfId="15114"/>
    <cellStyle name="Comma 17 3 3 3 8" xfId="17567"/>
    <cellStyle name="Comma 17 3 3 3 9" xfId="20015"/>
    <cellStyle name="Comma 17 3 3 4" xfId="22504"/>
    <cellStyle name="Comma 17 3 3 4 2" xfId="2811"/>
    <cellStyle name="Comma 17 3 3 4 3" xfId="5270"/>
    <cellStyle name="Comma 17 3 3 4 4" xfId="7763"/>
    <cellStyle name="Comma 17 3 3 4 5" xfId="10211"/>
    <cellStyle name="Comma 17 3 3 4 6" xfId="12663"/>
    <cellStyle name="Comma 17 3 3 4 7" xfId="15115"/>
    <cellStyle name="Comma 17 3 3 4 8" xfId="17568"/>
    <cellStyle name="Comma 17 3 3 4 9" xfId="20016"/>
    <cellStyle name="Comma 17 3 3 5" xfId="22505"/>
    <cellStyle name="Comma 17 3 3 5 2" xfId="2812"/>
    <cellStyle name="Comma 17 3 3 5 3" xfId="5271"/>
    <cellStyle name="Comma 17 3 3 5 4" xfId="7764"/>
    <cellStyle name="Comma 17 3 3 5 5" xfId="10212"/>
    <cellStyle name="Comma 17 3 3 5 6" xfId="12664"/>
    <cellStyle name="Comma 17 3 3 5 7" xfId="15116"/>
    <cellStyle name="Comma 17 3 3 5 8" xfId="17569"/>
    <cellStyle name="Comma 17 3 3 5 9" xfId="20017"/>
    <cellStyle name="Comma 17 3 3 6" xfId="22506"/>
    <cellStyle name="Comma 17 3 3 6 2" xfId="2813"/>
    <cellStyle name="Comma 17 3 3 6 3" xfId="5272"/>
    <cellStyle name="Comma 17 3 3 6 4" xfId="7765"/>
    <cellStyle name="Comma 17 3 3 6 5" xfId="10213"/>
    <cellStyle name="Comma 17 3 3 6 6" xfId="12665"/>
    <cellStyle name="Comma 17 3 3 6 7" xfId="15117"/>
    <cellStyle name="Comma 17 3 3 6 8" xfId="17570"/>
    <cellStyle name="Comma 17 3 3 6 9" xfId="20018"/>
    <cellStyle name="Comma 17 3 3 7" xfId="22507"/>
    <cellStyle name="Comma 17 3 3 7 2" xfId="2814"/>
    <cellStyle name="Comma 17 3 3 7 3" xfId="5273"/>
    <cellStyle name="Comma 17 3 3 7 4" xfId="7766"/>
    <cellStyle name="Comma 17 3 3 7 5" xfId="10214"/>
    <cellStyle name="Comma 17 3 3 7 6" xfId="12666"/>
    <cellStyle name="Comma 17 3 3 7 7" xfId="15118"/>
    <cellStyle name="Comma 17 3 3 7 8" xfId="17571"/>
    <cellStyle name="Comma 17 3 3 7 9" xfId="20019"/>
    <cellStyle name="Comma 17 3 3 8" xfId="22508"/>
    <cellStyle name="Comma 17 3 3 8 2" xfId="2815"/>
    <cellStyle name="Comma 17 3 3 8 3" xfId="5274"/>
    <cellStyle name="Comma 17 3 3 8 4" xfId="7767"/>
    <cellStyle name="Comma 17 3 3 8 5" xfId="10215"/>
    <cellStyle name="Comma 17 3 3 8 6" xfId="12667"/>
    <cellStyle name="Comma 17 3 3 8 7" xfId="15119"/>
    <cellStyle name="Comma 17 3 3 8 8" xfId="17572"/>
    <cellStyle name="Comma 17 3 3 8 9" xfId="20020"/>
    <cellStyle name="Comma 17 3 3 9" xfId="2807"/>
    <cellStyle name="Comma 17 3 4" xfId="22509"/>
    <cellStyle name="Comma 17 3 4 10" xfId="20021"/>
    <cellStyle name="Comma 17 3 4 2" xfId="22510"/>
    <cellStyle name="Comma 17 3 4 2 2" xfId="2817"/>
    <cellStyle name="Comma 17 3 4 2 3" xfId="5276"/>
    <cellStyle name="Comma 17 3 4 2 4" xfId="7769"/>
    <cellStyle name="Comma 17 3 4 2 5" xfId="10217"/>
    <cellStyle name="Comma 17 3 4 2 6" xfId="12669"/>
    <cellStyle name="Comma 17 3 4 2 7" xfId="15121"/>
    <cellStyle name="Comma 17 3 4 2 8" xfId="17574"/>
    <cellStyle name="Comma 17 3 4 2 9" xfId="20022"/>
    <cellStyle name="Comma 17 3 4 3" xfId="2816"/>
    <cellStyle name="Comma 17 3 4 4" xfId="5275"/>
    <cellStyle name="Comma 17 3 4 5" xfId="7768"/>
    <cellStyle name="Comma 17 3 4 6" xfId="10216"/>
    <cellStyle name="Comma 17 3 4 7" xfId="12668"/>
    <cellStyle name="Comma 17 3 4 8" xfId="15120"/>
    <cellStyle name="Comma 17 3 4 9" xfId="17573"/>
    <cellStyle name="Comma 17 3 5" xfId="22511"/>
    <cellStyle name="Comma 17 3 5 2" xfId="2818"/>
    <cellStyle name="Comma 17 3 5 3" xfId="5277"/>
    <cellStyle name="Comma 17 3 5 4" xfId="7770"/>
    <cellStyle name="Comma 17 3 5 5" xfId="10218"/>
    <cellStyle name="Comma 17 3 5 6" xfId="12670"/>
    <cellStyle name="Comma 17 3 5 7" xfId="15122"/>
    <cellStyle name="Comma 17 3 5 8" xfId="17575"/>
    <cellStyle name="Comma 17 3 5 9" xfId="20023"/>
    <cellStyle name="Comma 17 3 6" xfId="22512"/>
    <cellStyle name="Comma 17 3 6 2" xfId="2819"/>
    <cellStyle name="Comma 17 3 6 3" xfId="5278"/>
    <cellStyle name="Comma 17 3 6 4" xfId="7771"/>
    <cellStyle name="Comma 17 3 6 5" xfId="10219"/>
    <cellStyle name="Comma 17 3 6 6" xfId="12671"/>
    <cellStyle name="Comma 17 3 6 7" xfId="15123"/>
    <cellStyle name="Comma 17 3 6 8" xfId="17576"/>
    <cellStyle name="Comma 17 3 6 9" xfId="20024"/>
    <cellStyle name="Comma 17 3 7" xfId="22513"/>
    <cellStyle name="Comma 17 3 7 2" xfId="2820"/>
    <cellStyle name="Comma 17 3 7 3" xfId="5279"/>
    <cellStyle name="Comma 17 3 7 4" xfId="7772"/>
    <cellStyle name="Comma 17 3 7 5" xfId="10220"/>
    <cellStyle name="Comma 17 3 7 6" xfId="12672"/>
    <cellStyle name="Comma 17 3 7 7" xfId="15124"/>
    <cellStyle name="Comma 17 3 7 8" xfId="17577"/>
    <cellStyle name="Comma 17 3 7 9" xfId="20025"/>
    <cellStyle name="Comma 17 3 8" xfId="22514"/>
    <cellStyle name="Comma 17 3 8 2" xfId="2821"/>
    <cellStyle name="Comma 17 3 8 3" xfId="5280"/>
    <cellStyle name="Comma 17 3 8 4" xfId="7773"/>
    <cellStyle name="Comma 17 3 8 5" xfId="10221"/>
    <cellStyle name="Comma 17 3 8 6" xfId="12673"/>
    <cellStyle name="Comma 17 3 8 7" xfId="15125"/>
    <cellStyle name="Comma 17 3 8 8" xfId="17578"/>
    <cellStyle name="Comma 17 3 8 9" xfId="20026"/>
    <cellStyle name="Comma 17 3 9" xfId="22515"/>
    <cellStyle name="Comma 17 3 9 2" xfId="2822"/>
    <cellStyle name="Comma 17 3 9 3" xfId="5281"/>
    <cellStyle name="Comma 17 3 9 4" xfId="7774"/>
    <cellStyle name="Comma 17 3 9 5" xfId="10222"/>
    <cellStyle name="Comma 17 3 9 6" xfId="12674"/>
    <cellStyle name="Comma 17 3 9 7" xfId="15126"/>
    <cellStyle name="Comma 17 3 9 8" xfId="17579"/>
    <cellStyle name="Comma 17 3 9 9" xfId="20027"/>
    <cellStyle name="Comma 17 4" xfId="22516"/>
    <cellStyle name="Comma 17 4 10" xfId="2823"/>
    <cellStyle name="Comma 17 4 11" xfId="5282"/>
    <cellStyle name="Comma 17 4 12" xfId="7775"/>
    <cellStyle name="Comma 17 4 13" xfId="10223"/>
    <cellStyle name="Comma 17 4 14" xfId="12675"/>
    <cellStyle name="Comma 17 4 15" xfId="15127"/>
    <cellStyle name="Comma 17 4 16" xfId="17580"/>
    <cellStyle name="Comma 17 4 17" xfId="20028"/>
    <cellStyle name="Comma 17 4 2" xfId="22517"/>
    <cellStyle name="Comma 17 4 2 10" xfId="5283"/>
    <cellStyle name="Comma 17 4 2 11" xfId="7776"/>
    <cellStyle name="Comma 17 4 2 12" xfId="10224"/>
    <cellStyle name="Comma 17 4 2 13" xfId="12676"/>
    <cellStyle name="Comma 17 4 2 14" xfId="15128"/>
    <cellStyle name="Comma 17 4 2 15" xfId="17581"/>
    <cellStyle name="Comma 17 4 2 16" xfId="20029"/>
    <cellStyle name="Comma 17 4 2 2" xfId="22518"/>
    <cellStyle name="Comma 17 4 2 2 10" xfId="20030"/>
    <cellStyle name="Comma 17 4 2 2 2" xfId="22519"/>
    <cellStyle name="Comma 17 4 2 2 2 2" xfId="2826"/>
    <cellStyle name="Comma 17 4 2 2 2 3" xfId="5285"/>
    <cellStyle name="Comma 17 4 2 2 2 4" xfId="7778"/>
    <cellStyle name="Comma 17 4 2 2 2 5" xfId="10226"/>
    <cellStyle name="Comma 17 4 2 2 2 6" xfId="12678"/>
    <cellStyle name="Comma 17 4 2 2 2 7" xfId="15130"/>
    <cellStyle name="Comma 17 4 2 2 2 8" xfId="17583"/>
    <cellStyle name="Comma 17 4 2 2 2 9" xfId="20031"/>
    <cellStyle name="Comma 17 4 2 2 3" xfId="2825"/>
    <cellStyle name="Comma 17 4 2 2 4" xfId="5284"/>
    <cellStyle name="Comma 17 4 2 2 5" xfId="7777"/>
    <cellStyle name="Comma 17 4 2 2 6" xfId="10225"/>
    <cellStyle name="Comma 17 4 2 2 7" xfId="12677"/>
    <cellStyle name="Comma 17 4 2 2 8" xfId="15129"/>
    <cellStyle name="Comma 17 4 2 2 9" xfId="17582"/>
    <cellStyle name="Comma 17 4 2 3" xfId="22520"/>
    <cellStyle name="Comma 17 4 2 3 2" xfId="2827"/>
    <cellStyle name="Comma 17 4 2 3 3" xfId="5286"/>
    <cellStyle name="Comma 17 4 2 3 4" xfId="7779"/>
    <cellStyle name="Comma 17 4 2 3 5" xfId="10227"/>
    <cellStyle name="Comma 17 4 2 3 6" xfId="12679"/>
    <cellStyle name="Comma 17 4 2 3 7" xfId="15131"/>
    <cellStyle name="Comma 17 4 2 3 8" xfId="17584"/>
    <cellStyle name="Comma 17 4 2 3 9" xfId="20032"/>
    <cellStyle name="Comma 17 4 2 4" xfId="22521"/>
    <cellStyle name="Comma 17 4 2 4 2" xfId="2828"/>
    <cellStyle name="Comma 17 4 2 4 3" xfId="5287"/>
    <cellStyle name="Comma 17 4 2 4 4" xfId="7780"/>
    <cellStyle name="Comma 17 4 2 4 5" xfId="10228"/>
    <cellStyle name="Comma 17 4 2 4 6" xfId="12680"/>
    <cellStyle name="Comma 17 4 2 4 7" xfId="15132"/>
    <cellStyle name="Comma 17 4 2 4 8" xfId="17585"/>
    <cellStyle name="Comma 17 4 2 4 9" xfId="20033"/>
    <cellStyle name="Comma 17 4 2 5" xfId="22522"/>
    <cellStyle name="Comma 17 4 2 5 2" xfId="2829"/>
    <cellStyle name="Comma 17 4 2 5 3" xfId="5288"/>
    <cellStyle name="Comma 17 4 2 5 4" xfId="7781"/>
    <cellStyle name="Comma 17 4 2 5 5" xfId="10229"/>
    <cellStyle name="Comma 17 4 2 5 6" xfId="12681"/>
    <cellStyle name="Comma 17 4 2 5 7" xfId="15133"/>
    <cellStyle name="Comma 17 4 2 5 8" xfId="17586"/>
    <cellStyle name="Comma 17 4 2 5 9" xfId="20034"/>
    <cellStyle name="Comma 17 4 2 6" xfId="22523"/>
    <cellStyle name="Comma 17 4 2 6 2" xfId="2830"/>
    <cellStyle name="Comma 17 4 2 6 3" xfId="5289"/>
    <cellStyle name="Comma 17 4 2 6 4" xfId="7782"/>
    <cellStyle name="Comma 17 4 2 6 5" xfId="10230"/>
    <cellStyle name="Comma 17 4 2 6 6" xfId="12682"/>
    <cellStyle name="Comma 17 4 2 6 7" xfId="15134"/>
    <cellStyle name="Comma 17 4 2 6 8" xfId="17587"/>
    <cellStyle name="Comma 17 4 2 6 9" xfId="20035"/>
    <cellStyle name="Comma 17 4 2 7" xfId="22524"/>
    <cellStyle name="Comma 17 4 2 7 2" xfId="2831"/>
    <cellStyle name="Comma 17 4 2 7 3" xfId="5290"/>
    <cellStyle name="Comma 17 4 2 7 4" xfId="7783"/>
    <cellStyle name="Comma 17 4 2 7 5" xfId="10231"/>
    <cellStyle name="Comma 17 4 2 7 6" xfId="12683"/>
    <cellStyle name="Comma 17 4 2 7 7" xfId="15135"/>
    <cellStyle name="Comma 17 4 2 7 8" xfId="17588"/>
    <cellStyle name="Comma 17 4 2 7 9" xfId="20036"/>
    <cellStyle name="Comma 17 4 2 8" xfId="22525"/>
    <cellStyle name="Comma 17 4 2 8 2" xfId="2832"/>
    <cellStyle name="Comma 17 4 2 8 3" xfId="5291"/>
    <cellStyle name="Comma 17 4 2 8 4" xfId="7784"/>
    <cellStyle name="Comma 17 4 2 8 5" xfId="10232"/>
    <cellStyle name="Comma 17 4 2 8 6" xfId="12684"/>
    <cellStyle name="Comma 17 4 2 8 7" xfId="15136"/>
    <cellStyle name="Comma 17 4 2 8 8" xfId="17589"/>
    <cellStyle name="Comma 17 4 2 8 9" xfId="20037"/>
    <cellStyle name="Comma 17 4 2 9" xfId="2824"/>
    <cellStyle name="Comma 17 4 3" xfId="22526"/>
    <cellStyle name="Comma 17 4 3 10" xfId="20038"/>
    <cellStyle name="Comma 17 4 3 2" xfId="22527"/>
    <cellStyle name="Comma 17 4 3 2 2" xfId="2834"/>
    <cellStyle name="Comma 17 4 3 2 3" xfId="5293"/>
    <cellStyle name="Comma 17 4 3 2 4" xfId="7786"/>
    <cellStyle name="Comma 17 4 3 2 5" xfId="10234"/>
    <cellStyle name="Comma 17 4 3 2 6" xfId="12686"/>
    <cellStyle name="Comma 17 4 3 2 7" xfId="15138"/>
    <cellStyle name="Comma 17 4 3 2 8" xfId="17591"/>
    <cellStyle name="Comma 17 4 3 2 9" xfId="20039"/>
    <cellStyle name="Comma 17 4 3 3" xfId="2833"/>
    <cellStyle name="Comma 17 4 3 4" xfId="5292"/>
    <cellStyle name="Comma 17 4 3 5" xfId="7785"/>
    <cellStyle name="Comma 17 4 3 6" xfId="10233"/>
    <cellStyle name="Comma 17 4 3 7" xfId="12685"/>
    <cellStyle name="Comma 17 4 3 8" xfId="15137"/>
    <cellStyle name="Comma 17 4 3 9" xfId="17590"/>
    <cellStyle name="Comma 17 4 4" xfId="22528"/>
    <cellStyle name="Comma 17 4 4 2" xfId="2835"/>
    <cellStyle name="Comma 17 4 4 3" xfId="5294"/>
    <cellStyle name="Comma 17 4 4 4" xfId="7787"/>
    <cellStyle name="Comma 17 4 4 5" xfId="10235"/>
    <cellStyle name="Comma 17 4 4 6" xfId="12687"/>
    <cellStyle name="Comma 17 4 4 7" xfId="15139"/>
    <cellStyle name="Comma 17 4 4 8" xfId="17592"/>
    <cellStyle name="Comma 17 4 4 9" xfId="20040"/>
    <cellStyle name="Comma 17 4 5" xfId="22529"/>
    <cellStyle name="Comma 17 4 5 2" xfId="2836"/>
    <cellStyle name="Comma 17 4 5 3" xfId="5295"/>
    <cellStyle name="Comma 17 4 5 4" xfId="7788"/>
    <cellStyle name="Comma 17 4 5 5" xfId="10236"/>
    <cellStyle name="Comma 17 4 5 6" xfId="12688"/>
    <cellStyle name="Comma 17 4 5 7" xfId="15140"/>
    <cellStyle name="Comma 17 4 5 8" xfId="17593"/>
    <cellStyle name="Comma 17 4 5 9" xfId="20041"/>
    <cellStyle name="Comma 17 4 6" xfId="22530"/>
    <cellStyle name="Comma 17 4 6 2" xfId="2837"/>
    <cellStyle name="Comma 17 4 6 3" xfId="5296"/>
    <cellStyle name="Comma 17 4 6 4" xfId="7789"/>
    <cellStyle name="Comma 17 4 6 5" xfId="10237"/>
    <cellStyle name="Comma 17 4 6 6" xfId="12689"/>
    <cellStyle name="Comma 17 4 6 7" xfId="15141"/>
    <cellStyle name="Comma 17 4 6 8" xfId="17594"/>
    <cellStyle name="Comma 17 4 6 9" xfId="20042"/>
    <cellStyle name="Comma 17 4 7" xfId="22531"/>
    <cellStyle name="Comma 17 4 7 2" xfId="2838"/>
    <cellStyle name="Comma 17 4 7 3" xfId="5297"/>
    <cellStyle name="Comma 17 4 7 4" xfId="7790"/>
    <cellStyle name="Comma 17 4 7 5" xfId="10238"/>
    <cellStyle name="Comma 17 4 7 6" xfId="12690"/>
    <cellStyle name="Comma 17 4 7 7" xfId="15142"/>
    <cellStyle name="Comma 17 4 7 8" xfId="17595"/>
    <cellStyle name="Comma 17 4 7 9" xfId="20043"/>
    <cellStyle name="Comma 17 4 8" xfId="22532"/>
    <cellStyle name="Comma 17 4 8 2" xfId="2839"/>
    <cellStyle name="Comma 17 4 8 3" xfId="5298"/>
    <cellStyle name="Comma 17 4 8 4" xfId="7791"/>
    <cellStyle name="Comma 17 4 8 5" xfId="10239"/>
    <cellStyle name="Comma 17 4 8 6" xfId="12691"/>
    <cellStyle name="Comma 17 4 8 7" xfId="15143"/>
    <cellStyle name="Comma 17 4 8 8" xfId="17596"/>
    <cellStyle name="Comma 17 4 8 9" xfId="20044"/>
    <cellStyle name="Comma 17 4 9" xfId="22533"/>
    <cellStyle name="Comma 17 4 9 2" xfId="2840"/>
    <cellStyle name="Comma 17 4 9 3" xfId="5299"/>
    <cellStyle name="Comma 17 4 9 4" xfId="7792"/>
    <cellStyle name="Comma 17 4 9 5" xfId="10240"/>
    <cellStyle name="Comma 17 4 9 6" xfId="12692"/>
    <cellStyle name="Comma 17 4 9 7" xfId="15144"/>
    <cellStyle name="Comma 17 4 9 8" xfId="17597"/>
    <cellStyle name="Comma 17 4 9 9" xfId="20045"/>
    <cellStyle name="Comma 17 5" xfId="22534"/>
    <cellStyle name="Comma 17 5 10" xfId="5300"/>
    <cellStyle name="Comma 17 5 11" xfId="7793"/>
    <cellStyle name="Comma 17 5 12" xfId="10241"/>
    <cellStyle name="Comma 17 5 13" xfId="12693"/>
    <cellStyle name="Comma 17 5 14" xfId="15145"/>
    <cellStyle name="Comma 17 5 15" xfId="17598"/>
    <cellStyle name="Comma 17 5 16" xfId="20046"/>
    <cellStyle name="Comma 17 5 2" xfId="22535"/>
    <cellStyle name="Comma 17 5 2 10" xfId="20047"/>
    <cellStyle name="Comma 17 5 2 2" xfId="22536"/>
    <cellStyle name="Comma 17 5 2 2 2" xfId="2843"/>
    <cellStyle name="Comma 17 5 2 2 3" xfId="5302"/>
    <cellStyle name="Comma 17 5 2 2 4" xfId="7795"/>
    <cellStyle name="Comma 17 5 2 2 5" xfId="10243"/>
    <cellStyle name="Comma 17 5 2 2 6" xfId="12695"/>
    <cellStyle name="Comma 17 5 2 2 7" xfId="15147"/>
    <cellStyle name="Comma 17 5 2 2 8" xfId="17600"/>
    <cellStyle name="Comma 17 5 2 2 9" xfId="20048"/>
    <cellStyle name="Comma 17 5 2 3" xfId="2842"/>
    <cellStyle name="Comma 17 5 2 4" xfId="5301"/>
    <cellStyle name="Comma 17 5 2 5" xfId="7794"/>
    <cellStyle name="Comma 17 5 2 6" xfId="10242"/>
    <cellStyle name="Comma 17 5 2 7" xfId="12694"/>
    <cellStyle name="Comma 17 5 2 8" xfId="15146"/>
    <cellStyle name="Comma 17 5 2 9" xfId="17599"/>
    <cellStyle name="Comma 17 5 3" xfId="22537"/>
    <cellStyle name="Comma 17 5 3 2" xfId="2844"/>
    <cellStyle name="Comma 17 5 3 3" xfId="5303"/>
    <cellStyle name="Comma 17 5 3 4" xfId="7796"/>
    <cellStyle name="Comma 17 5 3 5" xfId="10244"/>
    <cellStyle name="Comma 17 5 3 6" xfId="12696"/>
    <cellStyle name="Comma 17 5 3 7" xfId="15148"/>
    <cellStyle name="Comma 17 5 3 8" xfId="17601"/>
    <cellStyle name="Comma 17 5 3 9" xfId="20049"/>
    <cellStyle name="Comma 17 5 4" xfId="22538"/>
    <cellStyle name="Comma 17 5 4 2" xfId="2845"/>
    <cellStyle name="Comma 17 5 4 3" xfId="5304"/>
    <cellStyle name="Comma 17 5 4 4" xfId="7797"/>
    <cellStyle name="Comma 17 5 4 5" xfId="10245"/>
    <cellStyle name="Comma 17 5 4 6" xfId="12697"/>
    <cellStyle name="Comma 17 5 4 7" xfId="15149"/>
    <cellStyle name="Comma 17 5 4 8" xfId="17602"/>
    <cellStyle name="Comma 17 5 4 9" xfId="20050"/>
    <cellStyle name="Comma 17 5 5" xfId="22539"/>
    <cellStyle name="Comma 17 5 5 2" xfId="2846"/>
    <cellStyle name="Comma 17 5 5 3" xfId="5305"/>
    <cellStyle name="Comma 17 5 5 4" xfId="7798"/>
    <cellStyle name="Comma 17 5 5 5" xfId="10246"/>
    <cellStyle name="Comma 17 5 5 6" xfId="12698"/>
    <cellStyle name="Comma 17 5 5 7" xfId="15150"/>
    <cellStyle name="Comma 17 5 5 8" xfId="17603"/>
    <cellStyle name="Comma 17 5 5 9" xfId="20051"/>
    <cellStyle name="Comma 17 5 6" xfId="22540"/>
    <cellStyle name="Comma 17 5 6 2" xfId="2847"/>
    <cellStyle name="Comma 17 5 6 3" xfId="5306"/>
    <cellStyle name="Comma 17 5 6 4" xfId="7799"/>
    <cellStyle name="Comma 17 5 6 5" xfId="10247"/>
    <cellStyle name="Comma 17 5 6 6" xfId="12699"/>
    <cellStyle name="Comma 17 5 6 7" xfId="15151"/>
    <cellStyle name="Comma 17 5 6 8" xfId="17604"/>
    <cellStyle name="Comma 17 5 6 9" xfId="20052"/>
    <cellStyle name="Comma 17 5 7" xfId="22541"/>
    <cellStyle name="Comma 17 5 7 2" xfId="2848"/>
    <cellStyle name="Comma 17 5 7 3" xfId="5307"/>
    <cellStyle name="Comma 17 5 7 4" xfId="7800"/>
    <cellStyle name="Comma 17 5 7 5" xfId="10248"/>
    <cellStyle name="Comma 17 5 7 6" xfId="12700"/>
    <cellStyle name="Comma 17 5 7 7" xfId="15152"/>
    <cellStyle name="Comma 17 5 7 8" xfId="17605"/>
    <cellStyle name="Comma 17 5 7 9" xfId="20053"/>
    <cellStyle name="Comma 17 5 8" xfId="22542"/>
    <cellStyle name="Comma 17 5 8 2" xfId="2849"/>
    <cellStyle name="Comma 17 5 8 3" xfId="5308"/>
    <cellStyle name="Comma 17 5 8 4" xfId="7801"/>
    <cellStyle name="Comma 17 5 8 5" xfId="10249"/>
    <cellStyle name="Comma 17 5 8 6" xfId="12701"/>
    <cellStyle name="Comma 17 5 8 7" xfId="15153"/>
    <cellStyle name="Comma 17 5 8 8" xfId="17606"/>
    <cellStyle name="Comma 17 5 8 9" xfId="20054"/>
    <cellStyle name="Comma 17 5 9" xfId="2841"/>
    <cellStyle name="Comma 17 6" xfId="22543"/>
    <cellStyle name="Comma 17 6 10" xfId="20055"/>
    <cellStyle name="Comma 17 6 2" xfId="22544"/>
    <cellStyle name="Comma 17 6 2 2" xfId="2851"/>
    <cellStyle name="Comma 17 6 2 3" xfId="5310"/>
    <cellStyle name="Comma 17 6 2 4" xfId="7803"/>
    <cellStyle name="Comma 17 6 2 5" xfId="10251"/>
    <cellStyle name="Comma 17 6 2 6" xfId="12703"/>
    <cellStyle name="Comma 17 6 2 7" xfId="15155"/>
    <cellStyle name="Comma 17 6 2 8" xfId="17608"/>
    <cellStyle name="Comma 17 6 2 9" xfId="20056"/>
    <cellStyle name="Comma 17 6 3" xfId="2850"/>
    <cellStyle name="Comma 17 6 4" xfId="5309"/>
    <cellStyle name="Comma 17 6 5" xfId="7802"/>
    <cellStyle name="Comma 17 6 6" xfId="10250"/>
    <cellStyle name="Comma 17 6 7" xfId="12702"/>
    <cellStyle name="Comma 17 6 8" xfId="15154"/>
    <cellStyle name="Comma 17 6 9" xfId="17607"/>
    <cellStyle name="Comma 17 7" xfId="22545"/>
    <cellStyle name="Comma 17 7 2" xfId="2852"/>
    <cellStyle name="Comma 17 7 3" xfId="5311"/>
    <cellStyle name="Comma 17 7 4" xfId="7804"/>
    <cellStyle name="Comma 17 7 5" xfId="10252"/>
    <cellStyle name="Comma 17 7 6" xfId="12704"/>
    <cellStyle name="Comma 17 7 7" xfId="15156"/>
    <cellStyle name="Comma 17 7 8" xfId="17609"/>
    <cellStyle name="Comma 17 7 9" xfId="20057"/>
    <cellStyle name="Comma 17 8" xfId="22546"/>
    <cellStyle name="Comma 17 8 2" xfId="2853"/>
    <cellStyle name="Comma 17 8 3" xfId="5312"/>
    <cellStyle name="Comma 17 8 4" xfId="7805"/>
    <cellStyle name="Comma 17 8 5" xfId="10253"/>
    <cellStyle name="Comma 17 8 6" xfId="12705"/>
    <cellStyle name="Comma 17 8 7" xfId="15157"/>
    <cellStyle name="Comma 17 8 8" xfId="17610"/>
    <cellStyle name="Comma 17 8 9" xfId="20058"/>
    <cellStyle name="Comma 17 9" xfId="22547"/>
    <cellStyle name="Comma 17 9 2" xfId="2854"/>
    <cellStyle name="Comma 17 9 3" xfId="5313"/>
    <cellStyle name="Comma 17 9 4" xfId="7806"/>
    <cellStyle name="Comma 17 9 5" xfId="10254"/>
    <cellStyle name="Comma 17 9 6" xfId="12706"/>
    <cellStyle name="Comma 17 9 7" xfId="15158"/>
    <cellStyle name="Comma 17 9 8" xfId="17611"/>
    <cellStyle name="Comma 17 9 9" xfId="20059"/>
    <cellStyle name="Comma 18" xfId="210"/>
    <cellStyle name="Comma 19" xfId="211"/>
    <cellStyle name="Comma 2" xfId="22548"/>
    <cellStyle name="Comma 2 10" xfId="22549"/>
    <cellStyle name="Comma 2 10 2" xfId="2856"/>
    <cellStyle name="Comma 2 10 3" xfId="5315"/>
    <cellStyle name="Comma 2 10 4" xfId="7808"/>
    <cellStyle name="Comma 2 10 5" xfId="10256"/>
    <cellStyle name="Comma 2 10 6" xfId="12708"/>
    <cellStyle name="Comma 2 10 7" xfId="15160"/>
    <cellStyle name="Comma 2 10 8" xfId="17613"/>
    <cellStyle name="Comma 2 10 9" xfId="20061"/>
    <cellStyle name="Comma 2 11" xfId="22550"/>
    <cellStyle name="Comma 2 11 2" xfId="2857"/>
    <cellStyle name="Comma 2 11 3" xfId="5316"/>
    <cellStyle name="Comma 2 11 4" xfId="7809"/>
    <cellStyle name="Comma 2 11 5" xfId="10257"/>
    <cellStyle name="Comma 2 11 6" xfId="12709"/>
    <cellStyle name="Comma 2 11 7" xfId="15161"/>
    <cellStyle name="Comma 2 11 8" xfId="17614"/>
    <cellStyle name="Comma 2 11 9" xfId="20062"/>
    <cellStyle name="Comma 2 12" xfId="22551"/>
    <cellStyle name="Comma 2 12 2" xfId="2858"/>
    <cellStyle name="Comma 2 12 3" xfId="5317"/>
    <cellStyle name="Comma 2 12 4" xfId="7810"/>
    <cellStyle name="Comma 2 12 5" xfId="10258"/>
    <cellStyle name="Comma 2 12 6" xfId="12710"/>
    <cellStyle name="Comma 2 12 7" xfId="15162"/>
    <cellStyle name="Comma 2 12 8" xfId="17615"/>
    <cellStyle name="Comma 2 12 9" xfId="20063"/>
    <cellStyle name="Comma 2 13" xfId="22552"/>
    <cellStyle name="Comma 2 13 2" xfId="2859"/>
    <cellStyle name="Comma 2 13 3" xfId="5318"/>
    <cellStyle name="Comma 2 13 4" xfId="7811"/>
    <cellStyle name="Comma 2 13 5" xfId="10259"/>
    <cellStyle name="Comma 2 13 6" xfId="12711"/>
    <cellStyle name="Comma 2 13 7" xfId="15163"/>
    <cellStyle name="Comma 2 13 8" xfId="17616"/>
    <cellStyle name="Comma 2 13 9" xfId="20064"/>
    <cellStyle name="Comma 2 14" xfId="2855"/>
    <cellStyle name="Comma 2 15" xfId="5314"/>
    <cellStyle name="Comma 2 16" xfId="7807"/>
    <cellStyle name="Comma 2 17" xfId="10255"/>
    <cellStyle name="Comma 2 18" xfId="12707"/>
    <cellStyle name="Comma 2 19" xfId="15159"/>
    <cellStyle name="Comma 2 2" xfId="212"/>
    <cellStyle name="Comma 2 2 10" xfId="213"/>
    <cellStyle name="Comma 2 2 10 2" xfId="2861"/>
    <cellStyle name="Comma 2 2 10 3" xfId="5320"/>
    <cellStyle name="Comma 2 2 10 4" xfId="7813"/>
    <cellStyle name="Comma 2 2 10 5" xfId="10261"/>
    <cellStyle name="Comma 2 2 10 6" xfId="12713"/>
    <cellStyle name="Comma 2 2 10 7" xfId="15165"/>
    <cellStyle name="Comma 2 2 10 8" xfId="17618"/>
    <cellStyle name="Comma 2 2 10 9" xfId="20066"/>
    <cellStyle name="Comma 2 2 11" xfId="214"/>
    <cellStyle name="Comma 2 2 11 2" xfId="2862"/>
    <cellStyle name="Comma 2 2 11 3" xfId="5321"/>
    <cellStyle name="Comma 2 2 11 4" xfId="7814"/>
    <cellStyle name="Comma 2 2 11 5" xfId="10262"/>
    <cellStyle name="Comma 2 2 11 6" xfId="12714"/>
    <cellStyle name="Comma 2 2 11 7" xfId="15166"/>
    <cellStyle name="Comma 2 2 11 8" xfId="17619"/>
    <cellStyle name="Comma 2 2 11 9" xfId="20067"/>
    <cellStyle name="Comma 2 2 12" xfId="215"/>
    <cellStyle name="Comma 2 2 12 2" xfId="2863"/>
    <cellStyle name="Comma 2 2 12 3" xfId="5322"/>
    <cellStyle name="Comma 2 2 12 4" xfId="7815"/>
    <cellStyle name="Comma 2 2 12 5" xfId="10263"/>
    <cellStyle name="Comma 2 2 12 6" xfId="12715"/>
    <cellStyle name="Comma 2 2 12 7" xfId="15167"/>
    <cellStyle name="Comma 2 2 12 8" xfId="17620"/>
    <cellStyle name="Comma 2 2 12 9" xfId="20068"/>
    <cellStyle name="Comma 2 2 13" xfId="216"/>
    <cellStyle name="Comma 2 2 14" xfId="217"/>
    <cellStyle name="Comma 2 2 15" xfId="218"/>
    <cellStyle name="Comma 2 2 16" xfId="219"/>
    <cellStyle name="Comma 2 2 17" xfId="220"/>
    <cellStyle name="Comma 2 2 18" xfId="221"/>
    <cellStyle name="Comma 2 2 19" xfId="222"/>
    <cellStyle name="Comma 2 2 2" xfId="22553"/>
    <cellStyle name="Comma 2 2 2 10" xfId="22554"/>
    <cellStyle name="Comma 2 2 2 10 2" xfId="2865"/>
    <cellStyle name="Comma 2 2 2 10 3" xfId="5324"/>
    <cellStyle name="Comma 2 2 2 10 4" xfId="7817"/>
    <cellStyle name="Comma 2 2 2 10 5" xfId="10265"/>
    <cellStyle name="Comma 2 2 2 10 6" xfId="12717"/>
    <cellStyle name="Comma 2 2 2 10 7" xfId="15169"/>
    <cellStyle name="Comma 2 2 2 10 8" xfId="17622"/>
    <cellStyle name="Comma 2 2 2 10 9" xfId="20070"/>
    <cellStyle name="Comma 2 2 2 11" xfId="22555"/>
    <cellStyle name="Comma 2 2 2 11 2" xfId="2866"/>
    <cellStyle name="Comma 2 2 2 11 3" xfId="5325"/>
    <cellStyle name="Comma 2 2 2 11 4" xfId="7818"/>
    <cellStyle name="Comma 2 2 2 11 5" xfId="10266"/>
    <cellStyle name="Comma 2 2 2 11 6" xfId="12718"/>
    <cellStyle name="Comma 2 2 2 11 7" xfId="15170"/>
    <cellStyle name="Comma 2 2 2 11 8" xfId="17623"/>
    <cellStyle name="Comma 2 2 2 11 9" xfId="20071"/>
    <cellStyle name="Comma 2 2 2 12" xfId="2864"/>
    <cellStyle name="Comma 2 2 2 13" xfId="5323"/>
    <cellStyle name="Comma 2 2 2 14" xfId="7816"/>
    <cellStyle name="Comma 2 2 2 15" xfId="10264"/>
    <cellStyle name="Comma 2 2 2 16" xfId="12716"/>
    <cellStyle name="Comma 2 2 2 17" xfId="15168"/>
    <cellStyle name="Comma 2 2 2 18" xfId="17621"/>
    <cellStyle name="Comma 2 2 2 19" xfId="20069"/>
    <cellStyle name="Comma 2 2 2 2" xfId="22556"/>
    <cellStyle name="Comma 2 2 2 2 10" xfId="22557"/>
    <cellStyle name="Comma 2 2 2 2 10 2" xfId="2868"/>
    <cellStyle name="Comma 2 2 2 2 10 3" xfId="5327"/>
    <cellStyle name="Comma 2 2 2 2 10 4" xfId="7820"/>
    <cellStyle name="Comma 2 2 2 2 10 5" xfId="10268"/>
    <cellStyle name="Comma 2 2 2 2 10 6" xfId="12720"/>
    <cellStyle name="Comma 2 2 2 2 10 7" xfId="15172"/>
    <cellStyle name="Comma 2 2 2 2 10 8" xfId="17625"/>
    <cellStyle name="Comma 2 2 2 2 10 9" xfId="20073"/>
    <cellStyle name="Comma 2 2 2 2 11" xfId="2867"/>
    <cellStyle name="Comma 2 2 2 2 12" xfId="5326"/>
    <cellStyle name="Comma 2 2 2 2 13" xfId="7819"/>
    <cellStyle name="Comma 2 2 2 2 14" xfId="10267"/>
    <cellStyle name="Comma 2 2 2 2 15" xfId="12719"/>
    <cellStyle name="Comma 2 2 2 2 16" xfId="15171"/>
    <cellStyle name="Comma 2 2 2 2 17" xfId="17624"/>
    <cellStyle name="Comma 2 2 2 2 18" xfId="20072"/>
    <cellStyle name="Comma 2 2 2 2 2" xfId="22558"/>
    <cellStyle name="Comma 2 2 2 2 2 10" xfId="2869"/>
    <cellStyle name="Comma 2 2 2 2 2 11" xfId="5328"/>
    <cellStyle name="Comma 2 2 2 2 2 12" xfId="7821"/>
    <cellStyle name="Comma 2 2 2 2 2 13" xfId="10269"/>
    <cellStyle name="Comma 2 2 2 2 2 14" xfId="12721"/>
    <cellStyle name="Comma 2 2 2 2 2 15" xfId="15173"/>
    <cellStyle name="Comma 2 2 2 2 2 16" xfId="17626"/>
    <cellStyle name="Comma 2 2 2 2 2 17" xfId="20074"/>
    <cellStyle name="Comma 2 2 2 2 2 2" xfId="22559"/>
    <cellStyle name="Comma 2 2 2 2 2 2 10" xfId="5329"/>
    <cellStyle name="Comma 2 2 2 2 2 2 11" xfId="7822"/>
    <cellStyle name="Comma 2 2 2 2 2 2 12" xfId="10270"/>
    <cellStyle name="Comma 2 2 2 2 2 2 13" xfId="12722"/>
    <cellStyle name="Comma 2 2 2 2 2 2 14" xfId="15174"/>
    <cellStyle name="Comma 2 2 2 2 2 2 15" xfId="17627"/>
    <cellStyle name="Comma 2 2 2 2 2 2 16" xfId="20075"/>
    <cellStyle name="Comma 2 2 2 2 2 2 2" xfId="22560"/>
    <cellStyle name="Comma 2 2 2 2 2 2 2 10" xfId="20076"/>
    <cellStyle name="Comma 2 2 2 2 2 2 2 2" xfId="22561"/>
    <cellStyle name="Comma 2 2 2 2 2 2 2 2 2" xfId="2872"/>
    <cellStyle name="Comma 2 2 2 2 2 2 2 2 3" xfId="5331"/>
    <cellStyle name="Comma 2 2 2 2 2 2 2 2 4" xfId="7824"/>
    <cellStyle name="Comma 2 2 2 2 2 2 2 2 5" xfId="10272"/>
    <cellStyle name="Comma 2 2 2 2 2 2 2 2 6" xfId="12724"/>
    <cellStyle name="Comma 2 2 2 2 2 2 2 2 7" xfId="15176"/>
    <cellStyle name="Comma 2 2 2 2 2 2 2 2 8" xfId="17629"/>
    <cellStyle name="Comma 2 2 2 2 2 2 2 2 9" xfId="20077"/>
    <cellStyle name="Comma 2 2 2 2 2 2 2 3" xfId="2871"/>
    <cellStyle name="Comma 2 2 2 2 2 2 2 4" xfId="5330"/>
    <cellStyle name="Comma 2 2 2 2 2 2 2 5" xfId="7823"/>
    <cellStyle name="Comma 2 2 2 2 2 2 2 6" xfId="10271"/>
    <cellStyle name="Comma 2 2 2 2 2 2 2 7" xfId="12723"/>
    <cellStyle name="Comma 2 2 2 2 2 2 2 8" xfId="15175"/>
    <cellStyle name="Comma 2 2 2 2 2 2 2 9" xfId="17628"/>
    <cellStyle name="Comma 2 2 2 2 2 2 3" xfId="22562"/>
    <cellStyle name="Comma 2 2 2 2 2 2 3 2" xfId="2873"/>
    <cellStyle name="Comma 2 2 2 2 2 2 3 3" xfId="5332"/>
    <cellStyle name="Comma 2 2 2 2 2 2 3 4" xfId="7825"/>
    <cellStyle name="Comma 2 2 2 2 2 2 3 5" xfId="10273"/>
    <cellStyle name="Comma 2 2 2 2 2 2 3 6" xfId="12725"/>
    <cellStyle name="Comma 2 2 2 2 2 2 3 7" xfId="15177"/>
    <cellStyle name="Comma 2 2 2 2 2 2 3 8" xfId="17630"/>
    <cellStyle name="Comma 2 2 2 2 2 2 3 9" xfId="20078"/>
    <cellStyle name="Comma 2 2 2 2 2 2 4" xfId="22563"/>
    <cellStyle name="Comma 2 2 2 2 2 2 4 2" xfId="2874"/>
    <cellStyle name="Comma 2 2 2 2 2 2 4 3" xfId="5333"/>
    <cellStyle name="Comma 2 2 2 2 2 2 4 4" xfId="7826"/>
    <cellStyle name="Comma 2 2 2 2 2 2 4 5" xfId="10274"/>
    <cellStyle name="Comma 2 2 2 2 2 2 4 6" xfId="12726"/>
    <cellStyle name="Comma 2 2 2 2 2 2 4 7" xfId="15178"/>
    <cellStyle name="Comma 2 2 2 2 2 2 4 8" xfId="17631"/>
    <cellStyle name="Comma 2 2 2 2 2 2 4 9" xfId="20079"/>
    <cellStyle name="Comma 2 2 2 2 2 2 5" xfId="22564"/>
    <cellStyle name="Comma 2 2 2 2 2 2 5 2" xfId="2875"/>
    <cellStyle name="Comma 2 2 2 2 2 2 5 3" xfId="5334"/>
    <cellStyle name="Comma 2 2 2 2 2 2 5 4" xfId="7827"/>
    <cellStyle name="Comma 2 2 2 2 2 2 5 5" xfId="10275"/>
    <cellStyle name="Comma 2 2 2 2 2 2 5 6" xfId="12727"/>
    <cellStyle name="Comma 2 2 2 2 2 2 5 7" xfId="15179"/>
    <cellStyle name="Comma 2 2 2 2 2 2 5 8" xfId="17632"/>
    <cellStyle name="Comma 2 2 2 2 2 2 5 9" xfId="20080"/>
    <cellStyle name="Comma 2 2 2 2 2 2 6" xfId="22565"/>
    <cellStyle name="Comma 2 2 2 2 2 2 6 2" xfId="2876"/>
    <cellStyle name="Comma 2 2 2 2 2 2 6 3" xfId="5335"/>
    <cellStyle name="Comma 2 2 2 2 2 2 6 4" xfId="7828"/>
    <cellStyle name="Comma 2 2 2 2 2 2 6 5" xfId="10276"/>
    <cellStyle name="Comma 2 2 2 2 2 2 6 6" xfId="12728"/>
    <cellStyle name="Comma 2 2 2 2 2 2 6 7" xfId="15180"/>
    <cellStyle name="Comma 2 2 2 2 2 2 6 8" xfId="17633"/>
    <cellStyle name="Comma 2 2 2 2 2 2 6 9" xfId="20081"/>
    <cellStyle name="Comma 2 2 2 2 2 2 7" xfId="22566"/>
    <cellStyle name="Comma 2 2 2 2 2 2 7 2" xfId="2877"/>
    <cellStyle name="Comma 2 2 2 2 2 2 7 3" xfId="5336"/>
    <cellStyle name="Comma 2 2 2 2 2 2 7 4" xfId="7829"/>
    <cellStyle name="Comma 2 2 2 2 2 2 7 5" xfId="10277"/>
    <cellStyle name="Comma 2 2 2 2 2 2 7 6" xfId="12729"/>
    <cellStyle name="Comma 2 2 2 2 2 2 7 7" xfId="15181"/>
    <cellStyle name="Comma 2 2 2 2 2 2 7 8" xfId="17634"/>
    <cellStyle name="Comma 2 2 2 2 2 2 7 9" xfId="20082"/>
    <cellStyle name="Comma 2 2 2 2 2 2 8" xfId="22567"/>
    <cellStyle name="Comma 2 2 2 2 2 2 8 2" xfId="2878"/>
    <cellStyle name="Comma 2 2 2 2 2 2 8 3" xfId="5337"/>
    <cellStyle name="Comma 2 2 2 2 2 2 8 4" xfId="7830"/>
    <cellStyle name="Comma 2 2 2 2 2 2 8 5" xfId="10278"/>
    <cellStyle name="Comma 2 2 2 2 2 2 8 6" xfId="12730"/>
    <cellStyle name="Comma 2 2 2 2 2 2 8 7" xfId="15182"/>
    <cellStyle name="Comma 2 2 2 2 2 2 8 8" xfId="17635"/>
    <cellStyle name="Comma 2 2 2 2 2 2 8 9" xfId="20083"/>
    <cellStyle name="Comma 2 2 2 2 2 2 9" xfId="2870"/>
    <cellStyle name="Comma 2 2 2 2 2 3" xfId="22568"/>
    <cellStyle name="Comma 2 2 2 2 2 3 10" xfId="20084"/>
    <cellStyle name="Comma 2 2 2 2 2 3 2" xfId="22569"/>
    <cellStyle name="Comma 2 2 2 2 2 3 2 2" xfId="2880"/>
    <cellStyle name="Comma 2 2 2 2 2 3 2 3" xfId="5339"/>
    <cellStyle name="Comma 2 2 2 2 2 3 2 4" xfId="7832"/>
    <cellStyle name="Comma 2 2 2 2 2 3 2 5" xfId="10280"/>
    <cellStyle name="Comma 2 2 2 2 2 3 2 6" xfId="12732"/>
    <cellStyle name="Comma 2 2 2 2 2 3 2 7" xfId="15184"/>
    <cellStyle name="Comma 2 2 2 2 2 3 2 8" xfId="17637"/>
    <cellStyle name="Comma 2 2 2 2 2 3 2 9" xfId="20085"/>
    <cellStyle name="Comma 2 2 2 2 2 3 3" xfId="2879"/>
    <cellStyle name="Comma 2 2 2 2 2 3 4" xfId="5338"/>
    <cellStyle name="Comma 2 2 2 2 2 3 5" xfId="7831"/>
    <cellStyle name="Comma 2 2 2 2 2 3 6" xfId="10279"/>
    <cellStyle name="Comma 2 2 2 2 2 3 7" xfId="12731"/>
    <cellStyle name="Comma 2 2 2 2 2 3 8" xfId="15183"/>
    <cellStyle name="Comma 2 2 2 2 2 3 9" xfId="17636"/>
    <cellStyle name="Comma 2 2 2 2 2 4" xfId="22570"/>
    <cellStyle name="Comma 2 2 2 2 2 4 2" xfId="2881"/>
    <cellStyle name="Comma 2 2 2 2 2 4 3" xfId="5340"/>
    <cellStyle name="Comma 2 2 2 2 2 4 4" xfId="7833"/>
    <cellStyle name="Comma 2 2 2 2 2 4 5" xfId="10281"/>
    <cellStyle name="Comma 2 2 2 2 2 4 6" xfId="12733"/>
    <cellStyle name="Comma 2 2 2 2 2 4 7" xfId="15185"/>
    <cellStyle name="Comma 2 2 2 2 2 4 8" xfId="17638"/>
    <cellStyle name="Comma 2 2 2 2 2 4 9" xfId="20086"/>
    <cellStyle name="Comma 2 2 2 2 2 5" xfId="22571"/>
    <cellStyle name="Comma 2 2 2 2 2 5 2" xfId="2882"/>
    <cellStyle name="Comma 2 2 2 2 2 5 3" xfId="5341"/>
    <cellStyle name="Comma 2 2 2 2 2 5 4" xfId="7834"/>
    <cellStyle name="Comma 2 2 2 2 2 5 5" xfId="10282"/>
    <cellStyle name="Comma 2 2 2 2 2 5 6" xfId="12734"/>
    <cellStyle name="Comma 2 2 2 2 2 5 7" xfId="15186"/>
    <cellStyle name="Comma 2 2 2 2 2 5 8" xfId="17639"/>
    <cellStyle name="Comma 2 2 2 2 2 5 9" xfId="20087"/>
    <cellStyle name="Comma 2 2 2 2 2 6" xfId="22572"/>
    <cellStyle name="Comma 2 2 2 2 2 6 2" xfId="2883"/>
    <cellStyle name="Comma 2 2 2 2 2 6 3" xfId="5342"/>
    <cellStyle name="Comma 2 2 2 2 2 6 4" xfId="7835"/>
    <cellStyle name="Comma 2 2 2 2 2 6 5" xfId="10283"/>
    <cellStyle name="Comma 2 2 2 2 2 6 6" xfId="12735"/>
    <cellStyle name="Comma 2 2 2 2 2 6 7" xfId="15187"/>
    <cellStyle name="Comma 2 2 2 2 2 6 8" xfId="17640"/>
    <cellStyle name="Comma 2 2 2 2 2 6 9" xfId="20088"/>
    <cellStyle name="Comma 2 2 2 2 2 7" xfId="22573"/>
    <cellStyle name="Comma 2 2 2 2 2 7 2" xfId="2884"/>
    <cellStyle name="Comma 2 2 2 2 2 7 3" xfId="5343"/>
    <cellStyle name="Comma 2 2 2 2 2 7 4" xfId="7836"/>
    <cellStyle name="Comma 2 2 2 2 2 7 5" xfId="10284"/>
    <cellStyle name="Comma 2 2 2 2 2 7 6" xfId="12736"/>
    <cellStyle name="Comma 2 2 2 2 2 7 7" xfId="15188"/>
    <cellStyle name="Comma 2 2 2 2 2 7 8" xfId="17641"/>
    <cellStyle name="Comma 2 2 2 2 2 7 9" xfId="20089"/>
    <cellStyle name="Comma 2 2 2 2 2 8" xfId="22574"/>
    <cellStyle name="Comma 2 2 2 2 2 8 2" xfId="2885"/>
    <cellStyle name="Comma 2 2 2 2 2 8 3" xfId="5344"/>
    <cellStyle name="Comma 2 2 2 2 2 8 4" xfId="7837"/>
    <cellStyle name="Comma 2 2 2 2 2 8 5" xfId="10285"/>
    <cellStyle name="Comma 2 2 2 2 2 8 6" xfId="12737"/>
    <cellStyle name="Comma 2 2 2 2 2 8 7" xfId="15189"/>
    <cellStyle name="Comma 2 2 2 2 2 8 8" xfId="17642"/>
    <cellStyle name="Comma 2 2 2 2 2 8 9" xfId="20090"/>
    <cellStyle name="Comma 2 2 2 2 2 9" xfId="22575"/>
    <cellStyle name="Comma 2 2 2 2 2 9 2" xfId="2886"/>
    <cellStyle name="Comma 2 2 2 2 2 9 3" xfId="5345"/>
    <cellStyle name="Comma 2 2 2 2 2 9 4" xfId="7838"/>
    <cellStyle name="Comma 2 2 2 2 2 9 5" xfId="10286"/>
    <cellStyle name="Comma 2 2 2 2 2 9 6" xfId="12738"/>
    <cellStyle name="Comma 2 2 2 2 2 9 7" xfId="15190"/>
    <cellStyle name="Comma 2 2 2 2 2 9 8" xfId="17643"/>
    <cellStyle name="Comma 2 2 2 2 2 9 9" xfId="20091"/>
    <cellStyle name="Comma 2 2 2 2 3" xfId="22576"/>
    <cellStyle name="Comma 2 2 2 2 3 10" xfId="5346"/>
    <cellStyle name="Comma 2 2 2 2 3 11" xfId="7839"/>
    <cellStyle name="Comma 2 2 2 2 3 12" xfId="10287"/>
    <cellStyle name="Comma 2 2 2 2 3 13" xfId="12739"/>
    <cellStyle name="Comma 2 2 2 2 3 14" xfId="15191"/>
    <cellStyle name="Comma 2 2 2 2 3 15" xfId="17644"/>
    <cellStyle name="Comma 2 2 2 2 3 16" xfId="20092"/>
    <cellStyle name="Comma 2 2 2 2 3 2" xfId="22577"/>
    <cellStyle name="Comma 2 2 2 2 3 2 10" xfId="20093"/>
    <cellStyle name="Comma 2 2 2 2 3 2 2" xfId="22578"/>
    <cellStyle name="Comma 2 2 2 2 3 2 2 2" xfId="2889"/>
    <cellStyle name="Comma 2 2 2 2 3 2 2 3" xfId="5348"/>
    <cellStyle name="Comma 2 2 2 2 3 2 2 4" xfId="7841"/>
    <cellStyle name="Comma 2 2 2 2 3 2 2 5" xfId="10289"/>
    <cellStyle name="Comma 2 2 2 2 3 2 2 6" xfId="12741"/>
    <cellStyle name="Comma 2 2 2 2 3 2 2 7" xfId="15193"/>
    <cellStyle name="Comma 2 2 2 2 3 2 2 8" xfId="17646"/>
    <cellStyle name="Comma 2 2 2 2 3 2 2 9" xfId="20094"/>
    <cellStyle name="Comma 2 2 2 2 3 2 3" xfId="2888"/>
    <cellStyle name="Comma 2 2 2 2 3 2 4" xfId="5347"/>
    <cellStyle name="Comma 2 2 2 2 3 2 5" xfId="7840"/>
    <cellStyle name="Comma 2 2 2 2 3 2 6" xfId="10288"/>
    <cellStyle name="Comma 2 2 2 2 3 2 7" xfId="12740"/>
    <cellStyle name="Comma 2 2 2 2 3 2 8" xfId="15192"/>
    <cellStyle name="Comma 2 2 2 2 3 2 9" xfId="17645"/>
    <cellStyle name="Comma 2 2 2 2 3 3" xfId="22579"/>
    <cellStyle name="Comma 2 2 2 2 3 3 2" xfId="2890"/>
    <cellStyle name="Comma 2 2 2 2 3 3 3" xfId="5349"/>
    <cellStyle name="Comma 2 2 2 2 3 3 4" xfId="7842"/>
    <cellStyle name="Comma 2 2 2 2 3 3 5" xfId="10290"/>
    <cellStyle name="Comma 2 2 2 2 3 3 6" xfId="12742"/>
    <cellStyle name="Comma 2 2 2 2 3 3 7" xfId="15194"/>
    <cellStyle name="Comma 2 2 2 2 3 3 8" xfId="17647"/>
    <cellStyle name="Comma 2 2 2 2 3 3 9" xfId="20095"/>
    <cellStyle name="Comma 2 2 2 2 3 4" xfId="22580"/>
    <cellStyle name="Comma 2 2 2 2 3 4 2" xfId="2891"/>
    <cellStyle name="Comma 2 2 2 2 3 4 3" xfId="5350"/>
    <cellStyle name="Comma 2 2 2 2 3 4 4" xfId="7843"/>
    <cellStyle name="Comma 2 2 2 2 3 4 5" xfId="10291"/>
    <cellStyle name="Comma 2 2 2 2 3 4 6" xfId="12743"/>
    <cellStyle name="Comma 2 2 2 2 3 4 7" xfId="15195"/>
    <cellStyle name="Comma 2 2 2 2 3 4 8" xfId="17648"/>
    <cellStyle name="Comma 2 2 2 2 3 4 9" xfId="20096"/>
    <cellStyle name="Comma 2 2 2 2 3 5" xfId="22581"/>
    <cellStyle name="Comma 2 2 2 2 3 5 2" xfId="2892"/>
    <cellStyle name="Comma 2 2 2 2 3 5 3" xfId="5351"/>
    <cellStyle name="Comma 2 2 2 2 3 5 4" xfId="7844"/>
    <cellStyle name="Comma 2 2 2 2 3 5 5" xfId="10292"/>
    <cellStyle name="Comma 2 2 2 2 3 5 6" xfId="12744"/>
    <cellStyle name="Comma 2 2 2 2 3 5 7" xfId="15196"/>
    <cellStyle name="Comma 2 2 2 2 3 5 8" xfId="17649"/>
    <cellStyle name="Comma 2 2 2 2 3 5 9" xfId="20097"/>
    <cellStyle name="Comma 2 2 2 2 3 6" xfId="22582"/>
    <cellStyle name="Comma 2 2 2 2 3 6 2" xfId="2893"/>
    <cellStyle name="Comma 2 2 2 2 3 6 3" xfId="5352"/>
    <cellStyle name="Comma 2 2 2 2 3 6 4" xfId="7845"/>
    <cellStyle name="Comma 2 2 2 2 3 6 5" xfId="10293"/>
    <cellStyle name="Comma 2 2 2 2 3 6 6" xfId="12745"/>
    <cellStyle name="Comma 2 2 2 2 3 6 7" xfId="15197"/>
    <cellStyle name="Comma 2 2 2 2 3 6 8" xfId="17650"/>
    <cellStyle name="Comma 2 2 2 2 3 6 9" xfId="20098"/>
    <cellStyle name="Comma 2 2 2 2 3 7" xfId="22583"/>
    <cellStyle name="Comma 2 2 2 2 3 7 2" xfId="2894"/>
    <cellStyle name="Comma 2 2 2 2 3 7 3" xfId="5353"/>
    <cellStyle name="Comma 2 2 2 2 3 7 4" xfId="7846"/>
    <cellStyle name="Comma 2 2 2 2 3 7 5" xfId="10294"/>
    <cellStyle name="Comma 2 2 2 2 3 7 6" xfId="12746"/>
    <cellStyle name="Comma 2 2 2 2 3 7 7" xfId="15198"/>
    <cellStyle name="Comma 2 2 2 2 3 7 8" xfId="17651"/>
    <cellStyle name="Comma 2 2 2 2 3 7 9" xfId="20099"/>
    <cellStyle name="Comma 2 2 2 2 3 8" xfId="22584"/>
    <cellStyle name="Comma 2 2 2 2 3 8 2" xfId="2895"/>
    <cellStyle name="Comma 2 2 2 2 3 8 3" xfId="5354"/>
    <cellStyle name="Comma 2 2 2 2 3 8 4" xfId="7847"/>
    <cellStyle name="Comma 2 2 2 2 3 8 5" xfId="10295"/>
    <cellStyle name="Comma 2 2 2 2 3 8 6" xfId="12747"/>
    <cellStyle name="Comma 2 2 2 2 3 8 7" xfId="15199"/>
    <cellStyle name="Comma 2 2 2 2 3 8 8" xfId="17652"/>
    <cellStyle name="Comma 2 2 2 2 3 8 9" xfId="20100"/>
    <cellStyle name="Comma 2 2 2 2 3 9" xfId="2887"/>
    <cellStyle name="Comma 2 2 2 2 4" xfId="22585"/>
    <cellStyle name="Comma 2 2 2 2 4 10" xfId="20101"/>
    <cellStyle name="Comma 2 2 2 2 4 2" xfId="22586"/>
    <cellStyle name="Comma 2 2 2 2 4 2 2" xfId="2897"/>
    <cellStyle name="Comma 2 2 2 2 4 2 3" xfId="5356"/>
    <cellStyle name="Comma 2 2 2 2 4 2 4" xfId="7849"/>
    <cellStyle name="Comma 2 2 2 2 4 2 5" xfId="10297"/>
    <cellStyle name="Comma 2 2 2 2 4 2 6" xfId="12749"/>
    <cellStyle name="Comma 2 2 2 2 4 2 7" xfId="15201"/>
    <cellStyle name="Comma 2 2 2 2 4 2 8" xfId="17654"/>
    <cellStyle name="Comma 2 2 2 2 4 2 9" xfId="20102"/>
    <cellStyle name="Comma 2 2 2 2 4 3" xfId="2896"/>
    <cellStyle name="Comma 2 2 2 2 4 4" xfId="5355"/>
    <cellStyle name="Comma 2 2 2 2 4 5" xfId="7848"/>
    <cellStyle name="Comma 2 2 2 2 4 6" xfId="10296"/>
    <cellStyle name="Comma 2 2 2 2 4 7" xfId="12748"/>
    <cellStyle name="Comma 2 2 2 2 4 8" xfId="15200"/>
    <cellStyle name="Comma 2 2 2 2 4 9" xfId="17653"/>
    <cellStyle name="Comma 2 2 2 2 5" xfId="22587"/>
    <cellStyle name="Comma 2 2 2 2 5 2" xfId="2898"/>
    <cellStyle name="Comma 2 2 2 2 5 3" xfId="5357"/>
    <cellStyle name="Comma 2 2 2 2 5 4" xfId="7850"/>
    <cellStyle name="Comma 2 2 2 2 5 5" xfId="10298"/>
    <cellStyle name="Comma 2 2 2 2 5 6" xfId="12750"/>
    <cellStyle name="Comma 2 2 2 2 5 7" xfId="15202"/>
    <cellStyle name="Comma 2 2 2 2 5 8" xfId="17655"/>
    <cellStyle name="Comma 2 2 2 2 5 9" xfId="20103"/>
    <cellStyle name="Comma 2 2 2 2 6" xfId="22588"/>
    <cellStyle name="Comma 2 2 2 2 6 2" xfId="2899"/>
    <cellStyle name="Comma 2 2 2 2 6 3" xfId="5358"/>
    <cellStyle name="Comma 2 2 2 2 6 4" xfId="7851"/>
    <cellStyle name="Comma 2 2 2 2 6 5" xfId="10299"/>
    <cellStyle name="Comma 2 2 2 2 6 6" xfId="12751"/>
    <cellStyle name="Comma 2 2 2 2 6 7" xfId="15203"/>
    <cellStyle name="Comma 2 2 2 2 6 8" xfId="17656"/>
    <cellStyle name="Comma 2 2 2 2 6 9" xfId="20104"/>
    <cellStyle name="Comma 2 2 2 2 7" xfId="22589"/>
    <cellStyle name="Comma 2 2 2 2 7 2" xfId="2900"/>
    <cellStyle name="Comma 2 2 2 2 7 3" xfId="5359"/>
    <cellStyle name="Comma 2 2 2 2 7 4" xfId="7852"/>
    <cellStyle name="Comma 2 2 2 2 7 5" xfId="10300"/>
    <cellStyle name="Comma 2 2 2 2 7 6" xfId="12752"/>
    <cellStyle name="Comma 2 2 2 2 7 7" xfId="15204"/>
    <cellStyle name="Comma 2 2 2 2 7 8" xfId="17657"/>
    <cellStyle name="Comma 2 2 2 2 7 9" xfId="20105"/>
    <cellStyle name="Comma 2 2 2 2 8" xfId="22590"/>
    <cellStyle name="Comma 2 2 2 2 8 2" xfId="2901"/>
    <cellStyle name="Comma 2 2 2 2 8 3" xfId="5360"/>
    <cellStyle name="Comma 2 2 2 2 8 4" xfId="7853"/>
    <cellStyle name="Comma 2 2 2 2 8 5" xfId="10301"/>
    <cellStyle name="Comma 2 2 2 2 8 6" xfId="12753"/>
    <cellStyle name="Comma 2 2 2 2 8 7" xfId="15205"/>
    <cellStyle name="Comma 2 2 2 2 8 8" xfId="17658"/>
    <cellStyle name="Comma 2 2 2 2 8 9" xfId="20106"/>
    <cellStyle name="Comma 2 2 2 2 9" xfId="22591"/>
    <cellStyle name="Comma 2 2 2 2 9 2" xfId="2902"/>
    <cellStyle name="Comma 2 2 2 2 9 3" xfId="5361"/>
    <cellStyle name="Comma 2 2 2 2 9 4" xfId="7854"/>
    <cellStyle name="Comma 2 2 2 2 9 5" xfId="10302"/>
    <cellStyle name="Comma 2 2 2 2 9 6" xfId="12754"/>
    <cellStyle name="Comma 2 2 2 2 9 7" xfId="15206"/>
    <cellStyle name="Comma 2 2 2 2 9 8" xfId="17659"/>
    <cellStyle name="Comma 2 2 2 2 9 9" xfId="20107"/>
    <cellStyle name="Comma 2 2 2 3" xfId="22592"/>
    <cellStyle name="Comma 2 2 2 3 10" xfId="2903"/>
    <cellStyle name="Comma 2 2 2 3 11" xfId="5362"/>
    <cellStyle name="Comma 2 2 2 3 12" xfId="7855"/>
    <cellStyle name="Comma 2 2 2 3 13" xfId="10303"/>
    <cellStyle name="Comma 2 2 2 3 14" xfId="12755"/>
    <cellStyle name="Comma 2 2 2 3 15" xfId="15207"/>
    <cellStyle name="Comma 2 2 2 3 16" xfId="17660"/>
    <cellStyle name="Comma 2 2 2 3 17" xfId="20108"/>
    <cellStyle name="Comma 2 2 2 3 2" xfId="22593"/>
    <cellStyle name="Comma 2 2 2 3 2 10" xfId="5363"/>
    <cellStyle name="Comma 2 2 2 3 2 11" xfId="7856"/>
    <cellStyle name="Comma 2 2 2 3 2 12" xfId="10304"/>
    <cellStyle name="Comma 2 2 2 3 2 13" xfId="12756"/>
    <cellStyle name="Comma 2 2 2 3 2 14" xfId="15208"/>
    <cellStyle name="Comma 2 2 2 3 2 15" xfId="17661"/>
    <cellStyle name="Comma 2 2 2 3 2 16" xfId="20109"/>
    <cellStyle name="Comma 2 2 2 3 2 2" xfId="22594"/>
    <cellStyle name="Comma 2 2 2 3 2 2 10" xfId="20110"/>
    <cellStyle name="Comma 2 2 2 3 2 2 2" xfId="22595"/>
    <cellStyle name="Comma 2 2 2 3 2 2 2 2" xfId="2906"/>
    <cellStyle name="Comma 2 2 2 3 2 2 2 3" xfId="5365"/>
    <cellStyle name="Comma 2 2 2 3 2 2 2 4" xfId="7858"/>
    <cellStyle name="Comma 2 2 2 3 2 2 2 5" xfId="10306"/>
    <cellStyle name="Comma 2 2 2 3 2 2 2 6" xfId="12758"/>
    <cellStyle name="Comma 2 2 2 3 2 2 2 7" xfId="15210"/>
    <cellStyle name="Comma 2 2 2 3 2 2 2 8" xfId="17663"/>
    <cellStyle name="Comma 2 2 2 3 2 2 2 9" xfId="20111"/>
    <cellStyle name="Comma 2 2 2 3 2 2 3" xfId="2905"/>
    <cellStyle name="Comma 2 2 2 3 2 2 4" xfId="5364"/>
    <cellStyle name="Comma 2 2 2 3 2 2 5" xfId="7857"/>
    <cellStyle name="Comma 2 2 2 3 2 2 6" xfId="10305"/>
    <cellStyle name="Comma 2 2 2 3 2 2 7" xfId="12757"/>
    <cellStyle name="Comma 2 2 2 3 2 2 8" xfId="15209"/>
    <cellStyle name="Comma 2 2 2 3 2 2 9" xfId="17662"/>
    <cellStyle name="Comma 2 2 2 3 2 3" xfId="22596"/>
    <cellStyle name="Comma 2 2 2 3 2 3 2" xfId="2907"/>
    <cellStyle name="Comma 2 2 2 3 2 3 3" xfId="5366"/>
    <cellStyle name="Comma 2 2 2 3 2 3 4" xfId="7859"/>
    <cellStyle name="Comma 2 2 2 3 2 3 5" xfId="10307"/>
    <cellStyle name="Comma 2 2 2 3 2 3 6" xfId="12759"/>
    <cellStyle name="Comma 2 2 2 3 2 3 7" xfId="15211"/>
    <cellStyle name="Comma 2 2 2 3 2 3 8" xfId="17664"/>
    <cellStyle name="Comma 2 2 2 3 2 3 9" xfId="20112"/>
    <cellStyle name="Comma 2 2 2 3 2 4" xfId="22597"/>
    <cellStyle name="Comma 2 2 2 3 2 4 2" xfId="2908"/>
    <cellStyle name="Comma 2 2 2 3 2 4 3" xfId="5367"/>
    <cellStyle name="Comma 2 2 2 3 2 4 4" xfId="7860"/>
    <cellStyle name="Comma 2 2 2 3 2 4 5" xfId="10308"/>
    <cellStyle name="Comma 2 2 2 3 2 4 6" xfId="12760"/>
    <cellStyle name="Comma 2 2 2 3 2 4 7" xfId="15212"/>
    <cellStyle name="Comma 2 2 2 3 2 4 8" xfId="17665"/>
    <cellStyle name="Comma 2 2 2 3 2 4 9" xfId="20113"/>
    <cellStyle name="Comma 2 2 2 3 2 5" xfId="22598"/>
    <cellStyle name="Comma 2 2 2 3 2 5 2" xfId="2909"/>
    <cellStyle name="Comma 2 2 2 3 2 5 3" xfId="5368"/>
    <cellStyle name="Comma 2 2 2 3 2 5 4" xfId="7861"/>
    <cellStyle name="Comma 2 2 2 3 2 5 5" xfId="10309"/>
    <cellStyle name="Comma 2 2 2 3 2 5 6" xfId="12761"/>
    <cellStyle name="Comma 2 2 2 3 2 5 7" xfId="15213"/>
    <cellStyle name="Comma 2 2 2 3 2 5 8" xfId="17666"/>
    <cellStyle name="Comma 2 2 2 3 2 5 9" xfId="20114"/>
    <cellStyle name="Comma 2 2 2 3 2 6" xfId="22599"/>
    <cellStyle name="Comma 2 2 2 3 2 6 2" xfId="2910"/>
    <cellStyle name="Comma 2 2 2 3 2 6 3" xfId="5369"/>
    <cellStyle name="Comma 2 2 2 3 2 6 4" xfId="7862"/>
    <cellStyle name="Comma 2 2 2 3 2 6 5" xfId="10310"/>
    <cellStyle name="Comma 2 2 2 3 2 6 6" xfId="12762"/>
    <cellStyle name="Comma 2 2 2 3 2 6 7" xfId="15214"/>
    <cellStyle name="Comma 2 2 2 3 2 6 8" xfId="17667"/>
    <cellStyle name="Comma 2 2 2 3 2 6 9" xfId="20115"/>
    <cellStyle name="Comma 2 2 2 3 2 7" xfId="22600"/>
    <cellStyle name="Comma 2 2 2 3 2 7 2" xfId="2911"/>
    <cellStyle name="Comma 2 2 2 3 2 7 3" xfId="5370"/>
    <cellStyle name="Comma 2 2 2 3 2 7 4" xfId="7863"/>
    <cellStyle name="Comma 2 2 2 3 2 7 5" xfId="10311"/>
    <cellStyle name="Comma 2 2 2 3 2 7 6" xfId="12763"/>
    <cellStyle name="Comma 2 2 2 3 2 7 7" xfId="15215"/>
    <cellStyle name="Comma 2 2 2 3 2 7 8" xfId="17668"/>
    <cellStyle name="Comma 2 2 2 3 2 7 9" xfId="20116"/>
    <cellStyle name="Comma 2 2 2 3 2 8" xfId="22601"/>
    <cellStyle name="Comma 2 2 2 3 2 8 2" xfId="2912"/>
    <cellStyle name="Comma 2 2 2 3 2 8 3" xfId="5371"/>
    <cellStyle name="Comma 2 2 2 3 2 8 4" xfId="7864"/>
    <cellStyle name="Comma 2 2 2 3 2 8 5" xfId="10312"/>
    <cellStyle name="Comma 2 2 2 3 2 8 6" xfId="12764"/>
    <cellStyle name="Comma 2 2 2 3 2 8 7" xfId="15216"/>
    <cellStyle name="Comma 2 2 2 3 2 8 8" xfId="17669"/>
    <cellStyle name="Comma 2 2 2 3 2 8 9" xfId="20117"/>
    <cellStyle name="Comma 2 2 2 3 2 9" xfId="2904"/>
    <cellStyle name="Comma 2 2 2 3 3" xfId="22602"/>
    <cellStyle name="Comma 2 2 2 3 3 10" xfId="20118"/>
    <cellStyle name="Comma 2 2 2 3 3 2" xfId="22603"/>
    <cellStyle name="Comma 2 2 2 3 3 2 2" xfId="2914"/>
    <cellStyle name="Comma 2 2 2 3 3 2 3" xfId="5373"/>
    <cellStyle name="Comma 2 2 2 3 3 2 4" xfId="7866"/>
    <cellStyle name="Comma 2 2 2 3 3 2 5" xfId="10314"/>
    <cellStyle name="Comma 2 2 2 3 3 2 6" xfId="12766"/>
    <cellStyle name="Comma 2 2 2 3 3 2 7" xfId="15218"/>
    <cellStyle name="Comma 2 2 2 3 3 2 8" xfId="17671"/>
    <cellStyle name="Comma 2 2 2 3 3 2 9" xfId="20119"/>
    <cellStyle name="Comma 2 2 2 3 3 3" xfId="2913"/>
    <cellStyle name="Comma 2 2 2 3 3 4" xfId="5372"/>
    <cellStyle name="Comma 2 2 2 3 3 5" xfId="7865"/>
    <cellStyle name="Comma 2 2 2 3 3 6" xfId="10313"/>
    <cellStyle name="Comma 2 2 2 3 3 7" xfId="12765"/>
    <cellStyle name="Comma 2 2 2 3 3 8" xfId="15217"/>
    <cellStyle name="Comma 2 2 2 3 3 9" xfId="17670"/>
    <cellStyle name="Comma 2 2 2 3 4" xfId="22604"/>
    <cellStyle name="Comma 2 2 2 3 4 2" xfId="2915"/>
    <cellStyle name="Comma 2 2 2 3 4 3" xfId="5374"/>
    <cellStyle name="Comma 2 2 2 3 4 4" xfId="7867"/>
    <cellStyle name="Comma 2 2 2 3 4 5" xfId="10315"/>
    <cellStyle name="Comma 2 2 2 3 4 6" xfId="12767"/>
    <cellStyle name="Comma 2 2 2 3 4 7" xfId="15219"/>
    <cellStyle name="Comma 2 2 2 3 4 8" xfId="17672"/>
    <cellStyle name="Comma 2 2 2 3 4 9" xfId="20120"/>
    <cellStyle name="Comma 2 2 2 3 5" xfId="22605"/>
    <cellStyle name="Comma 2 2 2 3 5 2" xfId="2916"/>
    <cellStyle name="Comma 2 2 2 3 5 3" xfId="5375"/>
    <cellStyle name="Comma 2 2 2 3 5 4" xfId="7868"/>
    <cellStyle name="Comma 2 2 2 3 5 5" xfId="10316"/>
    <cellStyle name="Comma 2 2 2 3 5 6" xfId="12768"/>
    <cellStyle name="Comma 2 2 2 3 5 7" xfId="15220"/>
    <cellStyle name="Comma 2 2 2 3 5 8" xfId="17673"/>
    <cellStyle name="Comma 2 2 2 3 5 9" xfId="20121"/>
    <cellStyle name="Comma 2 2 2 3 6" xfId="22606"/>
    <cellStyle name="Comma 2 2 2 3 6 2" xfId="2917"/>
    <cellStyle name="Comma 2 2 2 3 6 3" xfId="5376"/>
    <cellStyle name="Comma 2 2 2 3 6 4" xfId="7869"/>
    <cellStyle name="Comma 2 2 2 3 6 5" xfId="10317"/>
    <cellStyle name="Comma 2 2 2 3 6 6" xfId="12769"/>
    <cellStyle name="Comma 2 2 2 3 6 7" xfId="15221"/>
    <cellStyle name="Comma 2 2 2 3 6 8" xfId="17674"/>
    <cellStyle name="Comma 2 2 2 3 6 9" xfId="20122"/>
    <cellStyle name="Comma 2 2 2 3 7" xfId="22607"/>
    <cellStyle name="Comma 2 2 2 3 7 2" xfId="2918"/>
    <cellStyle name="Comma 2 2 2 3 7 3" xfId="5377"/>
    <cellStyle name="Comma 2 2 2 3 7 4" xfId="7870"/>
    <cellStyle name="Comma 2 2 2 3 7 5" xfId="10318"/>
    <cellStyle name="Comma 2 2 2 3 7 6" xfId="12770"/>
    <cellStyle name="Comma 2 2 2 3 7 7" xfId="15222"/>
    <cellStyle name="Comma 2 2 2 3 7 8" xfId="17675"/>
    <cellStyle name="Comma 2 2 2 3 7 9" xfId="20123"/>
    <cellStyle name="Comma 2 2 2 3 8" xfId="22608"/>
    <cellStyle name="Comma 2 2 2 3 8 2" xfId="2919"/>
    <cellStyle name="Comma 2 2 2 3 8 3" xfId="5378"/>
    <cellStyle name="Comma 2 2 2 3 8 4" xfId="7871"/>
    <cellStyle name="Comma 2 2 2 3 8 5" xfId="10319"/>
    <cellStyle name="Comma 2 2 2 3 8 6" xfId="12771"/>
    <cellStyle name="Comma 2 2 2 3 8 7" xfId="15223"/>
    <cellStyle name="Comma 2 2 2 3 8 8" xfId="17676"/>
    <cellStyle name="Comma 2 2 2 3 8 9" xfId="20124"/>
    <cellStyle name="Comma 2 2 2 3 9" xfId="22609"/>
    <cellStyle name="Comma 2 2 2 3 9 2" xfId="2920"/>
    <cellStyle name="Comma 2 2 2 3 9 3" xfId="5379"/>
    <cellStyle name="Comma 2 2 2 3 9 4" xfId="7872"/>
    <cellStyle name="Comma 2 2 2 3 9 5" xfId="10320"/>
    <cellStyle name="Comma 2 2 2 3 9 6" xfId="12772"/>
    <cellStyle name="Comma 2 2 2 3 9 7" xfId="15224"/>
    <cellStyle name="Comma 2 2 2 3 9 8" xfId="17677"/>
    <cellStyle name="Comma 2 2 2 3 9 9" xfId="20125"/>
    <cellStyle name="Comma 2 2 2 4" xfId="22610"/>
    <cellStyle name="Comma 2 2 2 4 10" xfId="5380"/>
    <cellStyle name="Comma 2 2 2 4 11" xfId="7873"/>
    <cellStyle name="Comma 2 2 2 4 12" xfId="10321"/>
    <cellStyle name="Comma 2 2 2 4 13" xfId="12773"/>
    <cellStyle name="Comma 2 2 2 4 14" xfId="15225"/>
    <cellStyle name="Comma 2 2 2 4 15" xfId="17678"/>
    <cellStyle name="Comma 2 2 2 4 16" xfId="20126"/>
    <cellStyle name="Comma 2 2 2 4 2" xfId="22611"/>
    <cellStyle name="Comma 2 2 2 4 2 10" xfId="20127"/>
    <cellStyle name="Comma 2 2 2 4 2 2" xfId="22612"/>
    <cellStyle name="Comma 2 2 2 4 2 2 2" xfId="2923"/>
    <cellStyle name="Comma 2 2 2 4 2 2 3" xfId="5382"/>
    <cellStyle name="Comma 2 2 2 4 2 2 4" xfId="7875"/>
    <cellStyle name="Comma 2 2 2 4 2 2 5" xfId="10323"/>
    <cellStyle name="Comma 2 2 2 4 2 2 6" xfId="12775"/>
    <cellStyle name="Comma 2 2 2 4 2 2 7" xfId="15227"/>
    <cellStyle name="Comma 2 2 2 4 2 2 8" xfId="17680"/>
    <cellStyle name="Comma 2 2 2 4 2 2 9" xfId="20128"/>
    <cellStyle name="Comma 2 2 2 4 2 3" xfId="2922"/>
    <cellStyle name="Comma 2 2 2 4 2 4" xfId="5381"/>
    <cellStyle name="Comma 2 2 2 4 2 5" xfId="7874"/>
    <cellStyle name="Comma 2 2 2 4 2 6" xfId="10322"/>
    <cellStyle name="Comma 2 2 2 4 2 7" xfId="12774"/>
    <cellStyle name="Comma 2 2 2 4 2 8" xfId="15226"/>
    <cellStyle name="Comma 2 2 2 4 2 9" xfId="17679"/>
    <cellStyle name="Comma 2 2 2 4 3" xfId="22613"/>
    <cellStyle name="Comma 2 2 2 4 3 2" xfId="2924"/>
    <cellStyle name="Comma 2 2 2 4 3 3" xfId="5383"/>
    <cellStyle name="Comma 2 2 2 4 3 4" xfId="7876"/>
    <cellStyle name="Comma 2 2 2 4 3 5" xfId="10324"/>
    <cellStyle name="Comma 2 2 2 4 3 6" xfId="12776"/>
    <cellStyle name="Comma 2 2 2 4 3 7" xfId="15228"/>
    <cellStyle name="Comma 2 2 2 4 3 8" xfId="17681"/>
    <cellStyle name="Comma 2 2 2 4 3 9" xfId="20129"/>
    <cellStyle name="Comma 2 2 2 4 4" xfId="22614"/>
    <cellStyle name="Comma 2 2 2 4 4 2" xfId="2925"/>
    <cellStyle name="Comma 2 2 2 4 4 3" xfId="5384"/>
    <cellStyle name="Comma 2 2 2 4 4 4" xfId="7877"/>
    <cellStyle name="Comma 2 2 2 4 4 5" xfId="10325"/>
    <cellStyle name="Comma 2 2 2 4 4 6" xfId="12777"/>
    <cellStyle name="Comma 2 2 2 4 4 7" xfId="15229"/>
    <cellStyle name="Comma 2 2 2 4 4 8" xfId="17682"/>
    <cellStyle name="Comma 2 2 2 4 4 9" xfId="20130"/>
    <cellStyle name="Comma 2 2 2 4 5" xfId="22615"/>
    <cellStyle name="Comma 2 2 2 4 5 2" xfId="2926"/>
    <cellStyle name="Comma 2 2 2 4 5 3" xfId="5385"/>
    <cellStyle name="Comma 2 2 2 4 5 4" xfId="7878"/>
    <cellStyle name="Comma 2 2 2 4 5 5" xfId="10326"/>
    <cellStyle name="Comma 2 2 2 4 5 6" xfId="12778"/>
    <cellStyle name="Comma 2 2 2 4 5 7" xfId="15230"/>
    <cellStyle name="Comma 2 2 2 4 5 8" xfId="17683"/>
    <cellStyle name="Comma 2 2 2 4 5 9" xfId="20131"/>
    <cellStyle name="Comma 2 2 2 4 6" xfId="22616"/>
    <cellStyle name="Comma 2 2 2 4 6 2" xfId="2927"/>
    <cellStyle name="Comma 2 2 2 4 6 3" xfId="5386"/>
    <cellStyle name="Comma 2 2 2 4 6 4" xfId="7879"/>
    <cellStyle name="Comma 2 2 2 4 6 5" xfId="10327"/>
    <cellStyle name="Comma 2 2 2 4 6 6" xfId="12779"/>
    <cellStyle name="Comma 2 2 2 4 6 7" xfId="15231"/>
    <cellStyle name="Comma 2 2 2 4 6 8" xfId="17684"/>
    <cellStyle name="Comma 2 2 2 4 6 9" xfId="20132"/>
    <cellStyle name="Comma 2 2 2 4 7" xfId="22617"/>
    <cellStyle name="Comma 2 2 2 4 7 2" xfId="2928"/>
    <cellStyle name="Comma 2 2 2 4 7 3" xfId="5387"/>
    <cellStyle name="Comma 2 2 2 4 7 4" xfId="7880"/>
    <cellStyle name="Comma 2 2 2 4 7 5" xfId="10328"/>
    <cellStyle name="Comma 2 2 2 4 7 6" xfId="12780"/>
    <cellStyle name="Comma 2 2 2 4 7 7" xfId="15232"/>
    <cellStyle name="Comma 2 2 2 4 7 8" xfId="17685"/>
    <cellStyle name="Comma 2 2 2 4 7 9" xfId="20133"/>
    <cellStyle name="Comma 2 2 2 4 8" xfId="22618"/>
    <cellStyle name="Comma 2 2 2 4 8 2" xfId="2929"/>
    <cellStyle name="Comma 2 2 2 4 8 3" xfId="5388"/>
    <cellStyle name="Comma 2 2 2 4 8 4" xfId="7881"/>
    <cellStyle name="Comma 2 2 2 4 8 5" xfId="10329"/>
    <cellStyle name="Comma 2 2 2 4 8 6" xfId="12781"/>
    <cellStyle name="Comma 2 2 2 4 8 7" xfId="15233"/>
    <cellStyle name="Comma 2 2 2 4 8 8" xfId="17686"/>
    <cellStyle name="Comma 2 2 2 4 8 9" xfId="20134"/>
    <cellStyle name="Comma 2 2 2 4 9" xfId="2921"/>
    <cellStyle name="Comma 2 2 2 5" xfId="22619"/>
    <cellStyle name="Comma 2 2 2 5 10" xfId="20135"/>
    <cellStyle name="Comma 2 2 2 5 2" xfId="22620"/>
    <cellStyle name="Comma 2 2 2 5 2 2" xfId="2931"/>
    <cellStyle name="Comma 2 2 2 5 2 3" xfId="5390"/>
    <cellStyle name="Comma 2 2 2 5 2 4" xfId="7883"/>
    <cellStyle name="Comma 2 2 2 5 2 5" xfId="10331"/>
    <cellStyle name="Comma 2 2 2 5 2 6" xfId="12783"/>
    <cellStyle name="Comma 2 2 2 5 2 7" xfId="15235"/>
    <cellStyle name="Comma 2 2 2 5 2 8" xfId="17688"/>
    <cellStyle name="Comma 2 2 2 5 2 9" xfId="20136"/>
    <cellStyle name="Comma 2 2 2 5 3" xfId="2930"/>
    <cellStyle name="Comma 2 2 2 5 4" xfId="5389"/>
    <cellStyle name="Comma 2 2 2 5 5" xfId="7882"/>
    <cellStyle name="Comma 2 2 2 5 6" xfId="10330"/>
    <cellStyle name="Comma 2 2 2 5 7" xfId="12782"/>
    <cellStyle name="Comma 2 2 2 5 8" xfId="15234"/>
    <cellStyle name="Comma 2 2 2 5 9" xfId="17687"/>
    <cellStyle name="Comma 2 2 2 6" xfId="22621"/>
    <cellStyle name="Comma 2 2 2 6 2" xfId="2932"/>
    <cellStyle name="Comma 2 2 2 6 3" xfId="5391"/>
    <cellStyle name="Comma 2 2 2 6 4" xfId="7884"/>
    <cellStyle name="Comma 2 2 2 6 5" xfId="10332"/>
    <cellStyle name="Comma 2 2 2 6 6" xfId="12784"/>
    <cellStyle name="Comma 2 2 2 6 7" xfId="15236"/>
    <cellStyle name="Comma 2 2 2 6 8" xfId="17689"/>
    <cellStyle name="Comma 2 2 2 6 9" xfId="20137"/>
    <cellStyle name="Comma 2 2 2 7" xfId="22622"/>
    <cellStyle name="Comma 2 2 2 7 2" xfId="2933"/>
    <cellStyle name="Comma 2 2 2 7 3" xfId="5392"/>
    <cellStyle name="Comma 2 2 2 7 4" xfId="7885"/>
    <cellStyle name="Comma 2 2 2 7 5" xfId="10333"/>
    <cellStyle name="Comma 2 2 2 7 6" xfId="12785"/>
    <cellStyle name="Comma 2 2 2 7 7" xfId="15237"/>
    <cellStyle name="Comma 2 2 2 7 8" xfId="17690"/>
    <cellStyle name="Comma 2 2 2 7 9" xfId="20138"/>
    <cellStyle name="Comma 2 2 2 8" xfId="22623"/>
    <cellStyle name="Comma 2 2 2 8 2" xfId="2934"/>
    <cellStyle name="Comma 2 2 2 8 3" xfId="5393"/>
    <cellStyle name="Comma 2 2 2 8 4" xfId="7886"/>
    <cellStyle name="Comma 2 2 2 8 5" xfId="10334"/>
    <cellStyle name="Comma 2 2 2 8 6" xfId="12786"/>
    <cellStyle name="Comma 2 2 2 8 7" xfId="15238"/>
    <cellStyle name="Comma 2 2 2 8 8" xfId="17691"/>
    <cellStyle name="Comma 2 2 2 8 9" xfId="20139"/>
    <cellStyle name="Comma 2 2 2 9" xfId="22624"/>
    <cellStyle name="Comma 2 2 2 9 2" xfId="2935"/>
    <cellStyle name="Comma 2 2 2 9 3" xfId="5394"/>
    <cellStyle name="Comma 2 2 2 9 4" xfId="7887"/>
    <cellStyle name="Comma 2 2 2 9 5" xfId="10335"/>
    <cellStyle name="Comma 2 2 2 9 6" xfId="12787"/>
    <cellStyle name="Comma 2 2 2 9 7" xfId="15239"/>
    <cellStyle name="Comma 2 2 2 9 8" xfId="17692"/>
    <cellStyle name="Comma 2 2 2 9 9" xfId="20140"/>
    <cellStyle name="Comma 2 2 20" xfId="223"/>
    <cellStyle name="Comma 2 2 21" xfId="224"/>
    <cellStyle name="Comma 2 2 22" xfId="225"/>
    <cellStyle name="Comma 2 2 23" xfId="226"/>
    <cellStyle name="Comma 2 2 24" xfId="227"/>
    <cellStyle name="Comma 2 2 25" xfId="228"/>
    <cellStyle name="Comma 2 2 26" xfId="229"/>
    <cellStyle name="Comma 2 2 27" xfId="230"/>
    <cellStyle name="Comma 2 2 28" xfId="2860"/>
    <cellStyle name="Comma 2 2 29" xfId="5319"/>
    <cellStyle name="Comma 2 2 3" xfId="22625"/>
    <cellStyle name="Comma 2 2 3 10" xfId="22626"/>
    <cellStyle name="Comma 2 2 3 10 2" xfId="2937"/>
    <cellStyle name="Comma 2 2 3 10 3" xfId="5396"/>
    <cellStyle name="Comma 2 2 3 10 4" xfId="7889"/>
    <cellStyle name="Comma 2 2 3 10 5" xfId="10337"/>
    <cellStyle name="Comma 2 2 3 10 6" xfId="12789"/>
    <cellStyle name="Comma 2 2 3 10 7" xfId="15241"/>
    <cellStyle name="Comma 2 2 3 10 8" xfId="17694"/>
    <cellStyle name="Comma 2 2 3 10 9" xfId="20142"/>
    <cellStyle name="Comma 2 2 3 11" xfId="2936"/>
    <cellStyle name="Comma 2 2 3 12" xfId="5395"/>
    <cellStyle name="Comma 2 2 3 13" xfId="7888"/>
    <cellStyle name="Comma 2 2 3 14" xfId="10336"/>
    <cellStyle name="Comma 2 2 3 15" xfId="12788"/>
    <cellStyle name="Comma 2 2 3 16" xfId="15240"/>
    <cellStyle name="Comma 2 2 3 17" xfId="17693"/>
    <cellStyle name="Comma 2 2 3 18" xfId="20141"/>
    <cellStyle name="Comma 2 2 3 2" xfId="22627"/>
    <cellStyle name="Comma 2 2 3 2 10" xfId="2938"/>
    <cellStyle name="Comma 2 2 3 2 11" xfId="5397"/>
    <cellStyle name="Comma 2 2 3 2 12" xfId="7890"/>
    <cellStyle name="Comma 2 2 3 2 13" xfId="10338"/>
    <cellStyle name="Comma 2 2 3 2 14" xfId="12790"/>
    <cellStyle name="Comma 2 2 3 2 15" xfId="15242"/>
    <cellStyle name="Comma 2 2 3 2 16" xfId="17695"/>
    <cellStyle name="Comma 2 2 3 2 17" xfId="20143"/>
    <cellStyle name="Comma 2 2 3 2 2" xfId="22628"/>
    <cellStyle name="Comma 2 2 3 2 2 10" xfId="5398"/>
    <cellStyle name="Comma 2 2 3 2 2 11" xfId="7891"/>
    <cellStyle name="Comma 2 2 3 2 2 12" xfId="10339"/>
    <cellStyle name="Comma 2 2 3 2 2 13" xfId="12791"/>
    <cellStyle name="Comma 2 2 3 2 2 14" xfId="15243"/>
    <cellStyle name="Comma 2 2 3 2 2 15" xfId="17696"/>
    <cellStyle name="Comma 2 2 3 2 2 16" xfId="20144"/>
    <cellStyle name="Comma 2 2 3 2 2 2" xfId="22629"/>
    <cellStyle name="Comma 2 2 3 2 2 2 10" xfId="20145"/>
    <cellStyle name="Comma 2 2 3 2 2 2 2" xfId="22630"/>
    <cellStyle name="Comma 2 2 3 2 2 2 2 2" xfId="2941"/>
    <cellStyle name="Comma 2 2 3 2 2 2 2 3" xfId="5400"/>
    <cellStyle name="Comma 2 2 3 2 2 2 2 4" xfId="7893"/>
    <cellStyle name="Comma 2 2 3 2 2 2 2 5" xfId="10341"/>
    <cellStyle name="Comma 2 2 3 2 2 2 2 6" xfId="12793"/>
    <cellStyle name="Comma 2 2 3 2 2 2 2 7" xfId="15245"/>
    <cellStyle name="Comma 2 2 3 2 2 2 2 8" xfId="17698"/>
    <cellStyle name="Comma 2 2 3 2 2 2 2 9" xfId="20146"/>
    <cellStyle name="Comma 2 2 3 2 2 2 3" xfId="2940"/>
    <cellStyle name="Comma 2 2 3 2 2 2 4" xfId="5399"/>
    <cellStyle name="Comma 2 2 3 2 2 2 5" xfId="7892"/>
    <cellStyle name="Comma 2 2 3 2 2 2 6" xfId="10340"/>
    <cellStyle name="Comma 2 2 3 2 2 2 7" xfId="12792"/>
    <cellStyle name="Comma 2 2 3 2 2 2 8" xfId="15244"/>
    <cellStyle name="Comma 2 2 3 2 2 2 9" xfId="17697"/>
    <cellStyle name="Comma 2 2 3 2 2 3" xfId="22631"/>
    <cellStyle name="Comma 2 2 3 2 2 3 2" xfId="2942"/>
    <cellStyle name="Comma 2 2 3 2 2 3 3" xfId="5401"/>
    <cellStyle name="Comma 2 2 3 2 2 3 4" xfId="7894"/>
    <cellStyle name="Comma 2 2 3 2 2 3 5" xfId="10342"/>
    <cellStyle name="Comma 2 2 3 2 2 3 6" xfId="12794"/>
    <cellStyle name="Comma 2 2 3 2 2 3 7" xfId="15246"/>
    <cellStyle name="Comma 2 2 3 2 2 3 8" xfId="17699"/>
    <cellStyle name="Comma 2 2 3 2 2 3 9" xfId="20147"/>
    <cellStyle name="Comma 2 2 3 2 2 4" xfId="22632"/>
    <cellStyle name="Comma 2 2 3 2 2 4 2" xfId="2943"/>
    <cellStyle name="Comma 2 2 3 2 2 4 3" xfId="5402"/>
    <cellStyle name="Comma 2 2 3 2 2 4 4" xfId="7895"/>
    <cellStyle name="Comma 2 2 3 2 2 4 5" xfId="10343"/>
    <cellStyle name="Comma 2 2 3 2 2 4 6" xfId="12795"/>
    <cellStyle name="Comma 2 2 3 2 2 4 7" xfId="15247"/>
    <cellStyle name="Comma 2 2 3 2 2 4 8" xfId="17700"/>
    <cellStyle name="Comma 2 2 3 2 2 4 9" xfId="20148"/>
    <cellStyle name="Comma 2 2 3 2 2 5" xfId="22633"/>
    <cellStyle name="Comma 2 2 3 2 2 5 2" xfId="2944"/>
    <cellStyle name="Comma 2 2 3 2 2 5 3" xfId="5403"/>
    <cellStyle name="Comma 2 2 3 2 2 5 4" xfId="7896"/>
    <cellStyle name="Comma 2 2 3 2 2 5 5" xfId="10344"/>
    <cellStyle name="Comma 2 2 3 2 2 5 6" xfId="12796"/>
    <cellStyle name="Comma 2 2 3 2 2 5 7" xfId="15248"/>
    <cellStyle name="Comma 2 2 3 2 2 5 8" xfId="17701"/>
    <cellStyle name="Comma 2 2 3 2 2 5 9" xfId="20149"/>
    <cellStyle name="Comma 2 2 3 2 2 6" xfId="22634"/>
    <cellStyle name="Comma 2 2 3 2 2 6 2" xfId="2945"/>
    <cellStyle name="Comma 2 2 3 2 2 6 3" xfId="5404"/>
    <cellStyle name="Comma 2 2 3 2 2 6 4" xfId="7897"/>
    <cellStyle name="Comma 2 2 3 2 2 6 5" xfId="10345"/>
    <cellStyle name="Comma 2 2 3 2 2 6 6" xfId="12797"/>
    <cellStyle name="Comma 2 2 3 2 2 6 7" xfId="15249"/>
    <cellStyle name="Comma 2 2 3 2 2 6 8" xfId="17702"/>
    <cellStyle name="Comma 2 2 3 2 2 6 9" xfId="20150"/>
    <cellStyle name="Comma 2 2 3 2 2 7" xfId="22635"/>
    <cellStyle name="Comma 2 2 3 2 2 7 2" xfId="2946"/>
    <cellStyle name="Comma 2 2 3 2 2 7 3" xfId="5405"/>
    <cellStyle name="Comma 2 2 3 2 2 7 4" xfId="7898"/>
    <cellStyle name="Comma 2 2 3 2 2 7 5" xfId="10346"/>
    <cellStyle name="Comma 2 2 3 2 2 7 6" xfId="12798"/>
    <cellStyle name="Comma 2 2 3 2 2 7 7" xfId="15250"/>
    <cellStyle name="Comma 2 2 3 2 2 7 8" xfId="17703"/>
    <cellStyle name="Comma 2 2 3 2 2 7 9" xfId="20151"/>
    <cellStyle name="Comma 2 2 3 2 2 8" xfId="22636"/>
    <cellStyle name="Comma 2 2 3 2 2 8 2" xfId="2947"/>
    <cellStyle name="Comma 2 2 3 2 2 8 3" xfId="5406"/>
    <cellStyle name="Comma 2 2 3 2 2 8 4" xfId="7899"/>
    <cellStyle name="Comma 2 2 3 2 2 8 5" xfId="10347"/>
    <cellStyle name="Comma 2 2 3 2 2 8 6" xfId="12799"/>
    <cellStyle name="Comma 2 2 3 2 2 8 7" xfId="15251"/>
    <cellStyle name="Comma 2 2 3 2 2 8 8" xfId="17704"/>
    <cellStyle name="Comma 2 2 3 2 2 8 9" xfId="20152"/>
    <cellStyle name="Comma 2 2 3 2 2 9" xfId="2939"/>
    <cellStyle name="Comma 2 2 3 2 3" xfId="22637"/>
    <cellStyle name="Comma 2 2 3 2 3 10" xfId="20153"/>
    <cellStyle name="Comma 2 2 3 2 3 2" xfId="22638"/>
    <cellStyle name="Comma 2 2 3 2 3 2 2" xfId="2949"/>
    <cellStyle name="Comma 2 2 3 2 3 2 3" xfId="5408"/>
    <cellStyle name="Comma 2 2 3 2 3 2 4" xfId="7901"/>
    <cellStyle name="Comma 2 2 3 2 3 2 5" xfId="10349"/>
    <cellStyle name="Comma 2 2 3 2 3 2 6" xfId="12801"/>
    <cellStyle name="Comma 2 2 3 2 3 2 7" xfId="15253"/>
    <cellStyle name="Comma 2 2 3 2 3 2 8" xfId="17706"/>
    <cellStyle name="Comma 2 2 3 2 3 2 9" xfId="20154"/>
    <cellStyle name="Comma 2 2 3 2 3 3" xfId="2948"/>
    <cellStyle name="Comma 2 2 3 2 3 4" xfId="5407"/>
    <cellStyle name="Comma 2 2 3 2 3 5" xfId="7900"/>
    <cellStyle name="Comma 2 2 3 2 3 6" xfId="10348"/>
    <cellStyle name="Comma 2 2 3 2 3 7" xfId="12800"/>
    <cellStyle name="Comma 2 2 3 2 3 8" xfId="15252"/>
    <cellStyle name="Comma 2 2 3 2 3 9" xfId="17705"/>
    <cellStyle name="Comma 2 2 3 2 4" xfId="22639"/>
    <cellStyle name="Comma 2 2 3 2 4 2" xfId="2950"/>
    <cellStyle name="Comma 2 2 3 2 4 3" xfId="5409"/>
    <cellStyle name="Comma 2 2 3 2 4 4" xfId="7902"/>
    <cellStyle name="Comma 2 2 3 2 4 5" xfId="10350"/>
    <cellStyle name="Comma 2 2 3 2 4 6" xfId="12802"/>
    <cellStyle name="Comma 2 2 3 2 4 7" xfId="15254"/>
    <cellStyle name="Comma 2 2 3 2 4 8" xfId="17707"/>
    <cellStyle name="Comma 2 2 3 2 4 9" xfId="20155"/>
    <cellStyle name="Comma 2 2 3 2 5" xfId="22640"/>
    <cellStyle name="Comma 2 2 3 2 5 2" xfId="2951"/>
    <cellStyle name="Comma 2 2 3 2 5 3" xfId="5410"/>
    <cellStyle name="Comma 2 2 3 2 5 4" xfId="7903"/>
    <cellStyle name="Comma 2 2 3 2 5 5" xfId="10351"/>
    <cellStyle name="Comma 2 2 3 2 5 6" xfId="12803"/>
    <cellStyle name="Comma 2 2 3 2 5 7" xfId="15255"/>
    <cellStyle name="Comma 2 2 3 2 5 8" xfId="17708"/>
    <cellStyle name="Comma 2 2 3 2 5 9" xfId="20156"/>
    <cellStyle name="Comma 2 2 3 2 6" xfId="22641"/>
    <cellStyle name="Comma 2 2 3 2 6 2" xfId="2952"/>
    <cellStyle name="Comma 2 2 3 2 6 3" xfId="5411"/>
    <cellStyle name="Comma 2 2 3 2 6 4" xfId="7904"/>
    <cellStyle name="Comma 2 2 3 2 6 5" xfId="10352"/>
    <cellStyle name="Comma 2 2 3 2 6 6" xfId="12804"/>
    <cellStyle name="Comma 2 2 3 2 6 7" xfId="15256"/>
    <cellStyle name="Comma 2 2 3 2 6 8" xfId="17709"/>
    <cellStyle name="Comma 2 2 3 2 6 9" xfId="20157"/>
    <cellStyle name="Comma 2 2 3 2 7" xfId="22642"/>
    <cellStyle name="Comma 2 2 3 2 7 2" xfId="2953"/>
    <cellStyle name="Comma 2 2 3 2 7 3" xfId="5412"/>
    <cellStyle name="Comma 2 2 3 2 7 4" xfId="7905"/>
    <cellStyle name="Comma 2 2 3 2 7 5" xfId="10353"/>
    <cellStyle name="Comma 2 2 3 2 7 6" xfId="12805"/>
    <cellStyle name="Comma 2 2 3 2 7 7" xfId="15257"/>
    <cellStyle name="Comma 2 2 3 2 7 8" xfId="17710"/>
    <cellStyle name="Comma 2 2 3 2 7 9" xfId="20158"/>
    <cellStyle name="Comma 2 2 3 2 8" xfId="22643"/>
    <cellStyle name="Comma 2 2 3 2 8 2" xfId="2954"/>
    <cellStyle name="Comma 2 2 3 2 8 3" xfId="5413"/>
    <cellStyle name="Comma 2 2 3 2 8 4" xfId="7906"/>
    <cellStyle name="Comma 2 2 3 2 8 5" xfId="10354"/>
    <cellStyle name="Comma 2 2 3 2 8 6" xfId="12806"/>
    <cellStyle name="Comma 2 2 3 2 8 7" xfId="15258"/>
    <cellStyle name="Comma 2 2 3 2 8 8" xfId="17711"/>
    <cellStyle name="Comma 2 2 3 2 8 9" xfId="20159"/>
    <cellStyle name="Comma 2 2 3 2 9" xfId="22644"/>
    <cellStyle name="Comma 2 2 3 2 9 2" xfId="2955"/>
    <cellStyle name="Comma 2 2 3 2 9 3" xfId="5414"/>
    <cellStyle name="Comma 2 2 3 2 9 4" xfId="7907"/>
    <cellStyle name="Comma 2 2 3 2 9 5" xfId="10355"/>
    <cellStyle name="Comma 2 2 3 2 9 6" xfId="12807"/>
    <cellStyle name="Comma 2 2 3 2 9 7" xfId="15259"/>
    <cellStyle name="Comma 2 2 3 2 9 8" xfId="17712"/>
    <cellStyle name="Comma 2 2 3 2 9 9" xfId="20160"/>
    <cellStyle name="Comma 2 2 3 3" xfId="22645"/>
    <cellStyle name="Comma 2 2 3 3 10" xfId="5415"/>
    <cellStyle name="Comma 2 2 3 3 11" xfId="7908"/>
    <cellStyle name="Comma 2 2 3 3 12" xfId="10356"/>
    <cellStyle name="Comma 2 2 3 3 13" xfId="12808"/>
    <cellStyle name="Comma 2 2 3 3 14" xfId="15260"/>
    <cellStyle name="Comma 2 2 3 3 15" xfId="17713"/>
    <cellStyle name="Comma 2 2 3 3 16" xfId="20161"/>
    <cellStyle name="Comma 2 2 3 3 2" xfId="22646"/>
    <cellStyle name="Comma 2 2 3 3 2 10" xfId="20162"/>
    <cellStyle name="Comma 2 2 3 3 2 2" xfId="22647"/>
    <cellStyle name="Comma 2 2 3 3 2 2 2" xfId="2958"/>
    <cellStyle name="Comma 2 2 3 3 2 2 3" xfId="5417"/>
    <cellStyle name="Comma 2 2 3 3 2 2 4" xfId="7910"/>
    <cellStyle name="Comma 2 2 3 3 2 2 5" xfId="10358"/>
    <cellStyle name="Comma 2 2 3 3 2 2 6" xfId="12810"/>
    <cellStyle name="Comma 2 2 3 3 2 2 7" xfId="15262"/>
    <cellStyle name="Comma 2 2 3 3 2 2 8" xfId="17715"/>
    <cellStyle name="Comma 2 2 3 3 2 2 9" xfId="20163"/>
    <cellStyle name="Comma 2 2 3 3 2 3" xfId="2957"/>
    <cellStyle name="Comma 2 2 3 3 2 4" xfId="5416"/>
    <cellStyle name="Comma 2 2 3 3 2 5" xfId="7909"/>
    <cellStyle name="Comma 2 2 3 3 2 6" xfId="10357"/>
    <cellStyle name="Comma 2 2 3 3 2 7" xfId="12809"/>
    <cellStyle name="Comma 2 2 3 3 2 8" xfId="15261"/>
    <cellStyle name="Comma 2 2 3 3 2 9" xfId="17714"/>
    <cellStyle name="Comma 2 2 3 3 3" xfId="22648"/>
    <cellStyle name="Comma 2 2 3 3 3 2" xfId="2959"/>
    <cellStyle name="Comma 2 2 3 3 3 3" xfId="5418"/>
    <cellStyle name="Comma 2 2 3 3 3 4" xfId="7911"/>
    <cellStyle name="Comma 2 2 3 3 3 5" xfId="10359"/>
    <cellStyle name="Comma 2 2 3 3 3 6" xfId="12811"/>
    <cellStyle name="Comma 2 2 3 3 3 7" xfId="15263"/>
    <cellStyle name="Comma 2 2 3 3 3 8" xfId="17716"/>
    <cellStyle name="Comma 2 2 3 3 3 9" xfId="20164"/>
    <cellStyle name="Comma 2 2 3 3 4" xfId="22649"/>
    <cellStyle name="Comma 2 2 3 3 4 2" xfId="2960"/>
    <cellStyle name="Comma 2 2 3 3 4 3" xfId="5419"/>
    <cellStyle name="Comma 2 2 3 3 4 4" xfId="7912"/>
    <cellStyle name="Comma 2 2 3 3 4 5" xfId="10360"/>
    <cellStyle name="Comma 2 2 3 3 4 6" xfId="12812"/>
    <cellStyle name="Comma 2 2 3 3 4 7" xfId="15264"/>
    <cellStyle name="Comma 2 2 3 3 4 8" xfId="17717"/>
    <cellStyle name="Comma 2 2 3 3 4 9" xfId="20165"/>
    <cellStyle name="Comma 2 2 3 3 5" xfId="22650"/>
    <cellStyle name="Comma 2 2 3 3 5 2" xfId="2961"/>
    <cellStyle name="Comma 2 2 3 3 5 3" xfId="5420"/>
    <cellStyle name="Comma 2 2 3 3 5 4" xfId="7913"/>
    <cellStyle name="Comma 2 2 3 3 5 5" xfId="10361"/>
    <cellStyle name="Comma 2 2 3 3 5 6" xfId="12813"/>
    <cellStyle name="Comma 2 2 3 3 5 7" xfId="15265"/>
    <cellStyle name="Comma 2 2 3 3 5 8" xfId="17718"/>
    <cellStyle name="Comma 2 2 3 3 5 9" xfId="20166"/>
    <cellStyle name="Comma 2 2 3 3 6" xfId="22651"/>
    <cellStyle name="Comma 2 2 3 3 6 2" xfId="2962"/>
    <cellStyle name="Comma 2 2 3 3 6 3" xfId="5421"/>
    <cellStyle name="Comma 2 2 3 3 6 4" xfId="7914"/>
    <cellStyle name="Comma 2 2 3 3 6 5" xfId="10362"/>
    <cellStyle name="Comma 2 2 3 3 6 6" xfId="12814"/>
    <cellStyle name="Comma 2 2 3 3 6 7" xfId="15266"/>
    <cellStyle name="Comma 2 2 3 3 6 8" xfId="17719"/>
    <cellStyle name="Comma 2 2 3 3 6 9" xfId="20167"/>
    <cellStyle name="Comma 2 2 3 3 7" xfId="22652"/>
    <cellStyle name="Comma 2 2 3 3 7 2" xfId="2963"/>
    <cellStyle name="Comma 2 2 3 3 7 3" xfId="5422"/>
    <cellStyle name="Comma 2 2 3 3 7 4" xfId="7915"/>
    <cellStyle name="Comma 2 2 3 3 7 5" xfId="10363"/>
    <cellStyle name="Comma 2 2 3 3 7 6" xfId="12815"/>
    <cellStyle name="Comma 2 2 3 3 7 7" xfId="15267"/>
    <cellStyle name="Comma 2 2 3 3 7 8" xfId="17720"/>
    <cellStyle name="Comma 2 2 3 3 7 9" xfId="20168"/>
    <cellStyle name="Comma 2 2 3 3 8" xfId="22653"/>
    <cellStyle name="Comma 2 2 3 3 8 2" xfId="2964"/>
    <cellStyle name="Comma 2 2 3 3 8 3" xfId="5423"/>
    <cellStyle name="Comma 2 2 3 3 8 4" xfId="7916"/>
    <cellStyle name="Comma 2 2 3 3 8 5" xfId="10364"/>
    <cellStyle name="Comma 2 2 3 3 8 6" xfId="12816"/>
    <cellStyle name="Comma 2 2 3 3 8 7" xfId="15268"/>
    <cellStyle name="Comma 2 2 3 3 8 8" xfId="17721"/>
    <cellStyle name="Comma 2 2 3 3 8 9" xfId="20169"/>
    <cellStyle name="Comma 2 2 3 3 9" xfId="2956"/>
    <cellStyle name="Comma 2 2 3 4" xfId="22654"/>
    <cellStyle name="Comma 2 2 3 4 10" xfId="20170"/>
    <cellStyle name="Comma 2 2 3 4 2" xfId="22655"/>
    <cellStyle name="Comma 2 2 3 4 2 2" xfId="2966"/>
    <cellStyle name="Comma 2 2 3 4 2 3" xfId="5425"/>
    <cellStyle name="Comma 2 2 3 4 2 4" xfId="7918"/>
    <cellStyle name="Comma 2 2 3 4 2 5" xfId="10366"/>
    <cellStyle name="Comma 2 2 3 4 2 6" xfId="12818"/>
    <cellStyle name="Comma 2 2 3 4 2 7" xfId="15270"/>
    <cellStyle name="Comma 2 2 3 4 2 8" xfId="17723"/>
    <cellStyle name="Comma 2 2 3 4 2 9" xfId="20171"/>
    <cellStyle name="Comma 2 2 3 4 3" xfId="2965"/>
    <cellStyle name="Comma 2 2 3 4 4" xfId="5424"/>
    <cellStyle name="Comma 2 2 3 4 5" xfId="7917"/>
    <cellStyle name="Comma 2 2 3 4 6" xfId="10365"/>
    <cellStyle name="Comma 2 2 3 4 7" xfId="12817"/>
    <cellStyle name="Comma 2 2 3 4 8" xfId="15269"/>
    <cellStyle name="Comma 2 2 3 4 9" xfId="17722"/>
    <cellStyle name="Comma 2 2 3 5" xfId="22656"/>
    <cellStyle name="Comma 2 2 3 5 2" xfId="2967"/>
    <cellStyle name="Comma 2 2 3 5 3" xfId="5426"/>
    <cellStyle name="Comma 2 2 3 5 4" xfId="7919"/>
    <cellStyle name="Comma 2 2 3 5 5" xfId="10367"/>
    <cellStyle name="Comma 2 2 3 5 6" xfId="12819"/>
    <cellStyle name="Comma 2 2 3 5 7" xfId="15271"/>
    <cellStyle name="Comma 2 2 3 5 8" xfId="17724"/>
    <cellStyle name="Comma 2 2 3 5 9" xfId="20172"/>
    <cellStyle name="Comma 2 2 3 6" xfId="22657"/>
    <cellStyle name="Comma 2 2 3 6 2" xfId="2968"/>
    <cellStyle name="Comma 2 2 3 6 3" xfId="5427"/>
    <cellStyle name="Comma 2 2 3 6 4" xfId="7920"/>
    <cellStyle name="Comma 2 2 3 6 5" xfId="10368"/>
    <cellStyle name="Comma 2 2 3 6 6" xfId="12820"/>
    <cellStyle name="Comma 2 2 3 6 7" xfId="15272"/>
    <cellStyle name="Comma 2 2 3 6 8" xfId="17725"/>
    <cellStyle name="Comma 2 2 3 6 9" xfId="20173"/>
    <cellStyle name="Comma 2 2 3 7" xfId="22658"/>
    <cellStyle name="Comma 2 2 3 7 2" xfId="2969"/>
    <cellStyle name="Comma 2 2 3 7 3" xfId="5428"/>
    <cellStyle name="Comma 2 2 3 7 4" xfId="7921"/>
    <cellStyle name="Comma 2 2 3 7 5" xfId="10369"/>
    <cellStyle name="Comma 2 2 3 7 6" xfId="12821"/>
    <cellStyle name="Comma 2 2 3 7 7" xfId="15273"/>
    <cellStyle name="Comma 2 2 3 7 8" xfId="17726"/>
    <cellStyle name="Comma 2 2 3 7 9" xfId="20174"/>
    <cellStyle name="Comma 2 2 3 8" xfId="22659"/>
    <cellStyle name="Comma 2 2 3 8 2" xfId="2970"/>
    <cellStyle name="Comma 2 2 3 8 3" xfId="5429"/>
    <cellStyle name="Comma 2 2 3 8 4" xfId="7922"/>
    <cellStyle name="Comma 2 2 3 8 5" xfId="10370"/>
    <cellStyle name="Comma 2 2 3 8 6" xfId="12822"/>
    <cellStyle name="Comma 2 2 3 8 7" xfId="15274"/>
    <cellStyle name="Comma 2 2 3 8 8" xfId="17727"/>
    <cellStyle name="Comma 2 2 3 8 9" xfId="20175"/>
    <cellStyle name="Comma 2 2 3 9" xfId="22660"/>
    <cellStyle name="Comma 2 2 3 9 2" xfId="2971"/>
    <cellStyle name="Comma 2 2 3 9 3" xfId="5430"/>
    <cellStyle name="Comma 2 2 3 9 4" xfId="7923"/>
    <cellStyle name="Comma 2 2 3 9 5" xfId="10371"/>
    <cellStyle name="Comma 2 2 3 9 6" xfId="12823"/>
    <cellStyle name="Comma 2 2 3 9 7" xfId="15275"/>
    <cellStyle name="Comma 2 2 3 9 8" xfId="17728"/>
    <cellStyle name="Comma 2 2 3 9 9" xfId="20176"/>
    <cellStyle name="Comma 2 2 30" xfId="7812"/>
    <cellStyle name="Comma 2 2 31" xfId="10260"/>
    <cellStyle name="Comma 2 2 32" xfId="12712"/>
    <cellStyle name="Comma 2 2 33" xfId="15164"/>
    <cellStyle name="Comma 2 2 34" xfId="17617"/>
    <cellStyle name="Comma 2 2 35" xfId="20065"/>
    <cellStyle name="Comma 2 2 4" xfId="22661"/>
    <cellStyle name="Comma 2 2 4 10" xfId="2972"/>
    <cellStyle name="Comma 2 2 4 11" xfId="5431"/>
    <cellStyle name="Comma 2 2 4 12" xfId="7924"/>
    <cellStyle name="Comma 2 2 4 13" xfId="10372"/>
    <cellStyle name="Comma 2 2 4 14" xfId="12824"/>
    <cellStyle name="Comma 2 2 4 15" xfId="15276"/>
    <cellStyle name="Comma 2 2 4 16" xfId="17729"/>
    <cellStyle name="Comma 2 2 4 17" xfId="20177"/>
    <cellStyle name="Comma 2 2 4 2" xfId="22662"/>
    <cellStyle name="Comma 2 2 4 2 10" xfId="5432"/>
    <cellStyle name="Comma 2 2 4 2 11" xfId="7925"/>
    <cellStyle name="Comma 2 2 4 2 12" xfId="10373"/>
    <cellStyle name="Comma 2 2 4 2 13" xfId="12825"/>
    <cellStyle name="Comma 2 2 4 2 14" xfId="15277"/>
    <cellStyle name="Comma 2 2 4 2 15" xfId="17730"/>
    <cellStyle name="Comma 2 2 4 2 16" xfId="20178"/>
    <cellStyle name="Comma 2 2 4 2 2" xfId="22663"/>
    <cellStyle name="Comma 2 2 4 2 2 10" xfId="20179"/>
    <cellStyle name="Comma 2 2 4 2 2 2" xfId="22664"/>
    <cellStyle name="Comma 2 2 4 2 2 2 2" xfId="2975"/>
    <cellStyle name="Comma 2 2 4 2 2 2 3" xfId="5434"/>
    <cellStyle name="Comma 2 2 4 2 2 2 4" xfId="7927"/>
    <cellStyle name="Comma 2 2 4 2 2 2 5" xfId="10375"/>
    <cellStyle name="Comma 2 2 4 2 2 2 6" xfId="12827"/>
    <cellStyle name="Comma 2 2 4 2 2 2 7" xfId="15279"/>
    <cellStyle name="Comma 2 2 4 2 2 2 8" xfId="17732"/>
    <cellStyle name="Comma 2 2 4 2 2 2 9" xfId="20180"/>
    <cellStyle name="Comma 2 2 4 2 2 3" xfId="2974"/>
    <cellStyle name="Comma 2 2 4 2 2 4" xfId="5433"/>
    <cellStyle name="Comma 2 2 4 2 2 5" xfId="7926"/>
    <cellStyle name="Comma 2 2 4 2 2 6" xfId="10374"/>
    <cellStyle name="Comma 2 2 4 2 2 7" xfId="12826"/>
    <cellStyle name="Comma 2 2 4 2 2 8" xfId="15278"/>
    <cellStyle name="Comma 2 2 4 2 2 9" xfId="17731"/>
    <cellStyle name="Comma 2 2 4 2 3" xfId="22665"/>
    <cellStyle name="Comma 2 2 4 2 3 2" xfId="2976"/>
    <cellStyle name="Comma 2 2 4 2 3 3" xfId="5435"/>
    <cellStyle name="Comma 2 2 4 2 3 4" xfId="7928"/>
    <cellStyle name="Comma 2 2 4 2 3 5" xfId="10376"/>
    <cellStyle name="Comma 2 2 4 2 3 6" xfId="12828"/>
    <cellStyle name="Comma 2 2 4 2 3 7" xfId="15280"/>
    <cellStyle name="Comma 2 2 4 2 3 8" xfId="17733"/>
    <cellStyle name="Comma 2 2 4 2 3 9" xfId="20181"/>
    <cellStyle name="Comma 2 2 4 2 4" xfId="22666"/>
    <cellStyle name="Comma 2 2 4 2 4 2" xfId="2977"/>
    <cellStyle name="Comma 2 2 4 2 4 3" xfId="5436"/>
    <cellStyle name="Comma 2 2 4 2 4 4" xfId="7929"/>
    <cellStyle name="Comma 2 2 4 2 4 5" xfId="10377"/>
    <cellStyle name="Comma 2 2 4 2 4 6" xfId="12829"/>
    <cellStyle name="Comma 2 2 4 2 4 7" xfId="15281"/>
    <cellStyle name="Comma 2 2 4 2 4 8" xfId="17734"/>
    <cellStyle name="Comma 2 2 4 2 4 9" xfId="20182"/>
    <cellStyle name="Comma 2 2 4 2 5" xfId="22667"/>
    <cellStyle name="Comma 2 2 4 2 5 2" xfId="2978"/>
    <cellStyle name="Comma 2 2 4 2 5 3" xfId="5437"/>
    <cellStyle name="Comma 2 2 4 2 5 4" xfId="7930"/>
    <cellStyle name="Comma 2 2 4 2 5 5" xfId="10378"/>
    <cellStyle name="Comma 2 2 4 2 5 6" xfId="12830"/>
    <cellStyle name="Comma 2 2 4 2 5 7" xfId="15282"/>
    <cellStyle name="Comma 2 2 4 2 5 8" xfId="17735"/>
    <cellStyle name="Comma 2 2 4 2 5 9" xfId="20183"/>
    <cellStyle name="Comma 2 2 4 2 6" xfId="22668"/>
    <cellStyle name="Comma 2 2 4 2 6 2" xfId="2979"/>
    <cellStyle name="Comma 2 2 4 2 6 3" xfId="5438"/>
    <cellStyle name="Comma 2 2 4 2 6 4" xfId="7931"/>
    <cellStyle name="Comma 2 2 4 2 6 5" xfId="10379"/>
    <cellStyle name="Comma 2 2 4 2 6 6" xfId="12831"/>
    <cellStyle name="Comma 2 2 4 2 6 7" xfId="15283"/>
    <cellStyle name="Comma 2 2 4 2 6 8" xfId="17736"/>
    <cellStyle name="Comma 2 2 4 2 6 9" xfId="20184"/>
    <cellStyle name="Comma 2 2 4 2 7" xfId="22669"/>
    <cellStyle name="Comma 2 2 4 2 7 2" xfId="2980"/>
    <cellStyle name="Comma 2 2 4 2 7 3" xfId="5439"/>
    <cellStyle name="Comma 2 2 4 2 7 4" xfId="7932"/>
    <cellStyle name="Comma 2 2 4 2 7 5" xfId="10380"/>
    <cellStyle name="Comma 2 2 4 2 7 6" xfId="12832"/>
    <cellStyle name="Comma 2 2 4 2 7 7" xfId="15284"/>
    <cellStyle name="Comma 2 2 4 2 7 8" xfId="17737"/>
    <cellStyle name="Comma 2 2 4 2 7 9" xfId="20185"/>
    <cellStyle name="Comma 2 2 4 2 8" xfId="22670"/>
    <cellStyle name="Comma 2 2 4 2 8 2" xfId="2981"/>
    <cellStyle name="Comma 2 2 4 2 8 3" xfId="5440"/>
    <cellStyle name="Comma 2 2 4 2 8 4" xfId="7933"/>
    <cellStyle name="Comma 2 2 4 2 8 5" xfId="10381"/>
    <cellStyle name="Comma 2 2 4 2 8 6" xfId="12833"/>
    <cellStyle name="Comma 2 2 4 2 8 7" xfId="15285"/>
    <cellStyle name="Comma 2 2 4 2 8 8" xfId="17738"/>
    <cellStyle name="Comma 2 2 4 2 8 9" xfId="20186"/>
    <cellStyle name="Comma 2 2 4 2 9" xfId="2973"/>
    <cellStyle name="Comma 2 2 4 3" xfId="22671"/>
    <cellStyle name="Comma 2 2 4 3 10" xfId="20187"/>
    <cellStyle name="Comma 2 2 4 3 2" xfId="22672"/>
    <cellStyle name="Comma 2 2 4 3 2 2" xfId="2983"/>
    <cellStyle name="Comma 2 2 4 3 2 3" xfId="5442"/>
    <cellStyle name="Comma 2 2 4 3 2 4" xfId="7935"/>
    <cellStyle name="Comma 2 2 4 3 2 5" xfId="10383"/>
    <cellStyle name="Comma 2 2 4 3 2 6" xfId="12835"/>
    <cellStyle name="Comma 2 2 4 3 2 7" xfId="15287"/>
    <cellStyle name="Comma 2 2 4 3 2 8" xfId="17740"/>
    <cellStyle name="Comma 2 2 4 3 2 9" xfId="20188"/>
    <cellStyle name="Comma 2 2 4 3 3" xfId="2982"/>
    <cellStyle name="Comma 2 2 4 3 4" xfId="5441"/>
    <cellStyle name="Comma 2 2 4 3 5" xfId="7934"/>
    <cellStyle name="Comma 2 2 4 3 6" xfId="10382"/>
    <cellStyle name="Comma 2 2 4 3 7" xfId="12834"/>
    <cellStyle name="Comma 2 2 4 3 8" xfId="15286"/>
    <cellStyle name="Comma 2 2 4 3 9" xfId="17739"/>
    <cellStyle name="Comma 2 2 4 4" xfId="22673"/>
    <cellStyle name="Comma 2 2 4 4 2" xfId="2984"/>
    <cellStyle name="Comma 2 2 4 4 3" xfId="5443"/>
    <cellStyle name="Comma 2 2 4 4 4" xfId="7936"/>
    <cellStyle name="Comma 2 2 4 4 5" xfId="10384"/>
    <cellStyle name="Comma 2 2 4 4 6" xfId="12836"/>
    <cellStyle name="Comma 2 2 4 4 7" xfId="15288"/>
    <cellStyle name="Comma 2 2 4 4 8" xfId="17741"/>
    <cellStyle name="Comma 2 2 4 4 9" xfId="20189"/>
    <cellStyle name="Comma 2 2 4 5" xfId="22674"/>
    <cellStyle name="Comma 2 2 4 5 2" xfId="2985"/>
    <cellStyle name="Comma 2 2 4 5 3" xfId="5444"/>
    <cellStyle name="Comma 2 2 4 5 4" xfId="7937"/>
    <cellStyle name="Comma 2 2 4 5 5" xfId="10385"/>
    <cellStyle name="Comma 2 2 4 5 6" xfId="12837"/>
    <cellStyle name="Comma 2 2 4 5 7" xfId="15289"/>
    <cellStyle name="Comma 2 2 4 5 8" xfId="17742"/>
    <cellStyle name="Comma 2 2 4 5 9" xfId="20190"/>
    <cellStyle name="Comma 2 2 4 6" xfId="22675"/>
    <cellStyle name="Comma 2 2 4 6 2" xfId="2986"/>
    <cellStyle name="Comma 2 2 4 6 3" xfId="5445"/>
    <cellStyle name="Comma 2 2 4 6 4" xfId="7938"/>
    <cellStyle name="Comma 2 2 4 6 5" xfId="10386"/>
    <cellStyle name="Comma 2 2 4 6 6" xfId="12838"/>
    <cellStyle name="Comma 2 2 4 6 7" xfId="15290"/>
    <cellStyle name="Comma 2 2 4 6 8" xfId="17743"/>
    <cellStyle name="Comma 2 2 4 6 9" xfId="20191"/>
    <cellStyle name="Comma 2 2 4 7" xfId="22676"/>
    <cellStyle name="Comma 2 2 4 7 2" xfId="2987"/>
    <cellStyle name="Comma 2 2 4 7 3" xfId="5446"/>
    <cellStyle name="Comma 2 2 4 7 4" xfId="7939"/>
    <cellStyle name="Comma 2 2 4 7 5" xfId="10387"/>
    <cellStyle name="Comma 2 2 4 7 6" xfId="12839"/>
    <cellStyle name="Comma 2 2 4 7 7" xfId="15291"/>
    <cellStyle name="Comma 2 2 4 7 8" xfId="17744"/>
    <cellStyle name="Comma 2 2 4 7 9" xfId="20192"/>
    <cellStyle name="Comma 2 2 4 8" xfId="22677"/>
    <cellStyle name="Comma 2 2 4 8 2" xfId="2988"/>
    <cellStyle name="Comma 2 2 4 8 3" xfId="5447"/>
    <cellStyle name="Comma 2 2 4 8 4" xfId="7940"/>
    <cellStyle name="Comma 2 2 4 8 5" xfId="10388"/>
    <cellStyle name="Comma 2 2 4 8 6" xfId="12840"/>
    <cellStyle name="Comma 2 2 4 8 7" xfId="15292"/>
    <cellStyle name="Comma 2 2 4 8 8" xfId="17745"/>
    <cellStyle name="Comma 2 2 4 8 9" xfId="20193"/>
    <cellStyle name="Comma 2 2 4 9" xfId="22678"/>
    <cellStyle name="Comma 2 2 4 9 2" xfId="2989"/>
    <cellStyle name="Comma 2 2 4 9 3" xfId="5448"/>
    <cellStyle name="Comma 2 2 4 9 4" xfId="7941"/>
    <cellStyle name="Comma 2 2 4 9 5" xfId="10389"/>
    <cellStyle name="Comma 2 2 4 9 6" xfId="12841"/>
    <cellStyle name="Comma 2 2 4 9 7" xfId="15293"/>
    <cellStyle name="Comma 2 2 4 9 8" xfId="17746"/>
    <cellStyle name="Comma 2 2 4 9 9" xfId="20194"/>
    <cellStyle name="Comma 2 2 5" xfId="22679"/>
    <cellStyle name="Comma 2 2 5 10" xfId="5449"/>
    <cellStyle name="Comma 2 2 5 11" xfId="7942"/>
    <cellStyle name="Comma 2 2 5 12" xfId="10390"/>
    <cellStyle name="Comma 2 2 5 13" xfId="12842"/>
    <cellStyle name="Comma 2 2 5 14" xfId="15294"/>
    <cellStyle name="Comma 2 2 5 15" xfId="17747"/>
    <cellStyle name="Comma 2 2 5 16" xfId="20195"/>
    <cellStyle name="Comma 2 2 5 2" xfId="22680"/>
    <cellStyle name="Comma 2 2 5 2 10" xfId="20196"/>
    <cellStyle name="Comma 2 2 5 2 2" xfId="22681"/>
    <cellStyle name="Comma 2 2 5 2 2 2" xfId="2992"/>
    <cellStyle name="Comma 2 2 5 2 2 3" xfId="5451"/>
    <cellStyle name="Comma 2 2 5 2 2 4" xfId="7944"/>
    <cellStyle name="Comma 2 2 5 2 2 5" xfId="10392"/>
    <cellStyle name="Comma 2 2 5 2 2 6" xfId="12844"/>
    <cellStyle name="Comma 2 2 5 2 2 7" xfId="15296"/>
    <cellStyle name="Comma 2 2 5 2 2 8" xfId="17749"/>
    <cellStyle name="Comma 2 2 5 2 2 9" xfId="20197"/>
    <cellStyle name="Comma 2 2 5 2 3" xfId="2991"/>
    <cellStyle name="Comma 2 2 5 2 4" xfId="5450"/>
    <cellStyle name="Comma 2 2 5 2 5" xfId="7943"/>
    <cellStyle name="Comma 2 2 5 2 6" xfId="10391"/>
    <cellStyle name="Comma 2 2 5 2 7" xfId="12843"/>
    <cellStyle name="Comma 2 2 5 2 8" xfId="15295"/>
    <cellStyle name="Comma 2 2 5 2 9" xfId="17748"/>
    <cellStyle name="Comma 2 2 5 3" xfId="22682"/>
    <cellStyle name="Comma 2 2 5 3 2" xfId="2993"/>
    <cellStyle name="Comma 2 2 5 3 3" xfId="5452"/>
    <cellStyle name="Comma 2 2 5 3 4" xfId="7945"/>
    <cellStyle name="Comma 2 2 5 3 5" xfId="10393"/>
    <cellStyle name="Comma 2 2 5 3 6" xfId="12845"/>
    <cellStyle name="Comma 2 2 5 3 7" xfId="15297"/>
    <cellStyle name="Comma 2 2 5 3 8" xfId="17750"/>
    <cellStyle name="Comma 2 2 5 3 9" xfId="20198"/>
    <cellStyle name="Comma 2 2 5 4" xfId="22683"/>
    <cellStyle name="Comma 2 2 5 4 2" xfId="2994"/>
    <cellStyle name="Comma 2 2 5 4 3" xfId="5453"/>
    <cellStyle name="Comma 2 2 5 4 4" xfId="7946"/>
    <cellStyle name="Comma 2 2 5 4 5" xfId="10394"/>
    <cellStyle name="Comma 2 2 5 4 6" xfId="12846"/>
    <cellStyle name="Comma 2 2 5 4 7" xfId="15298"/>
    <cellStyle name="Comma 2 2 5 4 8" xfId="17751"/>
    <cellStyle name="Comma 2 2 5 4 9" xfId="20199"/>
    <cellStyle name="Comma 2 2 5 5" xfId="22684"/>
    <cellStyle name="Comma 2 2 5 5 2" xfId="2995"/>
    <cellStyle name="Comma 2 2 5 5 3" xfId="5454"/>
    <cellStyle name="Comma 2 2 5 5 4" xfId="7947"/>
    <cellStyle name="Comma 2 2 5 5 5" xfId="10395"/>
    <cellStyle name="Comma 2 2 5 5 6" xfId="12847"/>
    <cellStyle name="Comma 2 2 5 5 7" xfId="15299"/>
    <cellStyle name="Comma 2 2 5 5 8" xfId="17752"/>
    <cellStyle name="Comma 2 2 5 5 9" xfId="20200"/>
    <cellStyle name="Comma 2 2 5 6" xfId="22685"/>
    <cellStyle name="Comma 2 2 5 6 2" xfId="2996"/>
    <cellStyle name="Comma 2 2 5 6 3" xfId="5455"/>
    <cellStyle name="Comma 2 2 5 6 4" xfId="7948"/>
    <cellStyle name="Comma 2 2 5 6 5" xfId="10396"/>
    <cellStyle name="Comma 2 2 5 6 6" xfId="12848"/>
    <cellStyle name="Comma 2 2 5 6 7" xfId="15300"/>
    <cellStyle name="Comma 2 2 5 6 8" xfId="17753"/>
    <cellStyle name="Comma 2 2 5 6 9" xfId="20201"/>
    <cellStyle name="Comma 2 2 5 7" xfId="22686"/>
    <cellStyle name="Comma 2 2 5 7 2" xfId="2997"/>
    <cellStyle name="Comma 2 2 5 7 3" xfId="5456"/>
    <cellStyle name="Comma 2 2 5 7 4" xfId="7949"/>
    <cellStyle name="Comma 2 2 5 7 5" xfId="10397"/>
    <cellStyle name="Comma 2 2 5 7 6" xfId="12849"/>
    <cellStyle name="Comma 2 2 5 7 7" xfId="15301"/>
    <cellStyle name="Comma 2 2 5 7 8" xfId="17754"/>
    <cellStyle name="Comma 2 2 5 7 9" xfId="20202"/>
    <cellStyle name="Comma 2 2 5 8" xfId="22687"/>
    <cellStyle name="Comma 2 2 5 8 2" xfId="2998"/>
    <cellStyle name="Comma 2 2 5 8 3" xfId="5457"/>
    <cellStyle name="Comma 2 2 5 8 4" xfId="7950"/>
    <cellStyle name="Comma 2 2 5 8 5" xfId="10398"/>
    <cellStyle name="Comma 2 2 5 8 6" xfId="12850"/>
    <cellStyle name="Comma 2 2 5 8 7" xfId="15302"/>
    <cellStyle name="Comma 2 2 5 8 8" xfId="17755"/>
    <cellStyle name="Comma 2 2 5 8 9" xfId="20203"/>
    <cellStyle name="Comma 2 2 5 9" xfId="2990"/>
    <cellStyle name="Comma 2 2 6" xfId="231"/>
    <cellStyle name="Comma 2 2 6 10" xfId="20204"/>
    <cellStyle name="Comma 2 2 6 2" xfId="22688"/>
    <cellStyle name="Comma 2 2 6 2 2" xfId="3000"/>
    <cellStyle name="Comma 2 2 6 2 3" xfId="5459"/>
    <cellStyle name="Comma 2 2 6 2 4" xfId="7952"/>
    <cellStyle name="Comma 2 2 6 2 5" xfId="10400"/>
    <cellStyle name="Comma 2 2 6 2 6" xfId="12852"/>
    <cellStyle name="Comma 2 2 6 2 7" xfId="15304"/>
    <cellStyle name="Comma 2 2 6 2 8" xfId="17757"/>
    <cellStyle name="Comma 2 2 6 2 9" xfId="20205"/>
    <cellStyle name="Comma 2 2 6 3" xfId="2999"/>
    <cellStyle name="Comma 2 2 6 4" xfId="5458"/>
    <cellStyle name="Comma 2 2 6 5" xfId="7951"/>
    <cellStyle name="Comma 2 2 6 6" xfId="10399"/>
    <cellStyle name="Comma 2 2 6 7" xfId="12851"/>
    <cellStyle name="Comma 2 2 6 8" xfId="15303"/>
    <cellStyle name="Comma 2 2 6 9" xfId="17756"/>
    <cellStyle name="Comma 2 2 7" xfId="232"/>
    <cellStyle name="Comma 2 2 7 2" xfId="3001"/>
    <cellStyle name="Comma 2 2 7 3" xfId="5460"/>
    <cellStyle name="Comma 2 2 7 4" xfId="7953"/>
    <cellStyle name="Comma 2 2 7 5" xfId="10401"/>
    <cellStyle name="Comma 2 2 7 6" xfId="12853"/>
    <cellStyle name="Comma 2 2 7 7" xfId="15305"/>
    <cellStyle name="Comma 2 2 7 8" xfId="17758"/>
    <cellStyle name="Comma 2 2 7 9" xfId="20206"/>
    <cellStyle name="Comma 2 2 8" xfId="233"/>
    <cellStyle name="Comma 2 2 8 2" xfId="3002"/>
    <cellStyle name="Comma 2 2 8 3" xfId="5461"/>
    <cellStyle name="Comma 2 2 8 4" xfId="7954"/>
    <cellStyle name="Comma 2 2 8 5" xfId="10402"/>
    <cellStyle name="Comma 2 2 8 6" xfId="12854"/>
    <cellStyle name="Comma 2 2 8 7" xfId="15306"/>
    <cellStyle name="Comma 2 2 8 8" xfId="17759"/>
    <cellStyle name="Comma 2 2 8 9" xfId="20207"/>
    <cellStyle name="Comma 2 2 9" xfId="234"/>
    <cellStyle name="Comma 2 2 9 2" xfId="3003"/>
    <cellStyle name="Comma 2 2 9 3" xfId="5462"/>
    <cellStyle name="Comma 2 2 9 4" xfId="7955"/>
    <cellStyle name="Comma 2 2 9 5" xfId="10403"/>
    <cellStyle name="Comma 2 2 9 6" xfId="12855"/>
    <cellStyle name="Comma 2 2 9 7" xfId="15307"/>
    <cellStyle name="Comma 2 2 9 8" xfId="17760"/>
    <cellStyle name="Comma 2 2 9 9" xfId="20208"/>
    <cellStyle name="Comma 2 2_OA&amp;GRIDCO" xfId="235"/>
    <cellStyle name="Comma 2 20" xfId="17612"/>
    <cellStyle name="Comma 2 21" xfId="20060"/>
    <cellStyle name="Comma 2 3" xfId="22689"/>
    <cellStyle name="Comma 2 3 10" xfId="22690"/>
    <cellStyle name="Comma 2 3 10 2" xfId="3005"/>
    <cellStyle name="Comma 2 3 10 3" xfId="5464"/>
    <cellStyle name="Comma 2 3 10 4" xfId="7957"/>
    <cellStyle name="Comma 2 3 10 5" xfId="10405"/>
    <cellStyle name="Comma 2 3 10 6" xfId="12857"/>
    <cellStyle name="Comma 2 3 10 7" xfId="15309"/>
    <cellStyle name="Comma 2 3 10 8" xfId="17762"/>
    <cellStyle name="Comma 2 3 10 9" xfId="20210"/>
    <cellStyle name="Comma 2 3 11" xfId="22691"/>
    <cellStyle name="Comma 2 3 11 2" xfId="3006"/>
    <cellStyle name="Comma 2 3 11 3" xfId="5465"/>
    <cellStyle name="Comma 2 3 11 4" xfId="7958"/>
    <cellStyle name="Comma 2 3 11 5" xfId="10406"/>
    <cellStyle name="Comma 2 3 11 6" xfId="12858"/>
    <cellStyle name="Comma 2 3 11 7" xfId="15310"/>
    <cellStyle name="Comma 2 3 11 8" xfId="17763"/>
    <cellStyle name="Comma 2 3 11 9" xfId="20211"/>
    <cellStyle name="Comma 2 3 12" xfId="3004"/>
    <cellStyle name="Comma 2 3 13" xfId="5463"/>
    <cellStyle name="Comma 2 3 14" xfId="7956"/>
    <cellStyle name="Comma 2 3 15" xfId="10404"/>
    <cellStyle name="Comma 2 3 16" xfId="12856"/>
    <cellStyle name="Comma 2 3 17" xfId="15308"/>
    <cellStyle name="Comma 2 3 18" xfId="17761"/>
    <cellStyle name="Comma 2 3 19" xfId="20209"/>
    <cellStyle name="Comma 2 3 2" xfId="22692"/>
    <cellStyle name="Comma 2 3 2 10" xfId="22693"/>
    <cellStyle name="Comma 2 3 2 10 2" xfId="3008"/>
    <cellStyle name="Comma 2 3 2 10 3" xfId="5467"/>
    <cellStyle name="Comma 2 3 2 10 4" xfId="7960"/>
    <cellStyle name="Comma 2 3 2 10 5" xfId="10408"/>
    <cellStyle name="Comma 2 3 2 10 6" xfId="12860"/>
    <cellStyle name="Comma 2 3 2 10 7" xfId="15312"/>
    <cellStyle name="Comma 2 3 2 10 8" xfId="17765"/>
    <cellStyle name="Comma 2 3 2 10 9" xfId="20213"/>
    <cellStyle name="Comma 2 3 2 11" xfId="3007"/>
    <cellStyle name="Comma 2 3 2 12" xfId="5466"/>
    <cellStyle name="Comma 2 3 2 13" xfId="7959"/>
    <cellStyle name="Comma 2 3 2 14" xfId="10407"/>
    <cellStyle name="Comma 2 3 2 15" xfId="12859"/>
    <cellStyle name="Comma 2 3 2 16" xfId="15311"/>
    <cellStyle name="Comma 2 3 2 17" xfId="17764"/>
    <cellStyle name="Comma 2 3 2 18" xfId="20212"/>
    <cellStyle name="Comma 2 3 2 2" xfId="22694"/>
    <cellStyle name="Comma 2 3 2 2 10" xfId="3009"/>
    <cellStyle name="Comma 2 3 2 2 11" xfId="5468"/>
    <cellStyle name="Comma 2 3 2 2 12" xfId="7961"/>
    <cellStyle name="Comma 2 3 2 2 13" xfId="10409"/>
    <cellStyle name="Comma 2 3 2 2 14" xfId="12861"/>
    <cellStyle name="Comma 2 3 2 2 15" xfId="15313"/>
    <cellStyle name="Comma 2 3 2 2 16" xfId="17766"/>
    <cellStyle name="Comma 2 3 2 2 17" xfId="20214"/>
    <cellStyle name="Comma 2 3 2 2 2" xfId="22695"/>
    <cellStyle name="Comma 2 3 2 2 2 10" xfId="5469"/>
    <cellStyle name="Comma 2 3 2 2 2 11" xfId="7962"/>
    <cellStyle name="Comma 2 3 2 2 2 12" xfId="10410"/>
    <cellStyle name="Comma 2 3 2 2 2 13" xfId="12862"/>
    <cellStyle name="Comma 2 3 2 2 2 14" xfId="15314"/>
    <cellStyle name="Comma 2 3 2 2 2 15" xfId="17767"/>
    <cellStyle name="Comma 2 3 2 2 2 16" xfId="20215"/>
    <cellStyle name="Comma 2 3 2 2 2 2" xfId="22696"/>
    <cellStyle name="Comma 2 3 2 2 2 2 10" xfId="20216"/>
    <cellStyle name="Comma 2 3 2 2 2 2 2" xfId="22697"/>
    <cellStyle name="Comma 2 3 2 2 2 2 2 2" xfId="3012"/>
    <cellStyle name="Comma 2 3 2 2 2 2 2 3" xfId="5471"/>
    <cellStyle name="Comma 2 3 2 2 2 2 2 4" xfId="7964"/>
    <cellStyle name="Comma 2 3 2 2 2 2 2 5" xfId="10412"/>
    <cellStyle name="Comma 2 3 2 2 2 2 2 6" xfId="12864"/>
    <cellStyle name="Comma 2 3 2 2 2 2 2 7" xfId="15316"/>
    <cellStyle name="Comma 2 3 2 2 2 2 2 8" xfId="17769"/>
    <cellStyle name="Comma 2 3 2 2 2 2 2 9" xfId="20217"/>
    <cellStyle name="Comma 2 3 2 2 2 2 3" xfId="3011"/>
    <cellStyle name="Comma 2 3 2 2 2 2 4" xfId="5470"/>
    <cellStyle name="Comma 2 3 2 2 2 2 5" xfId="7963"/>
    <cellStyle name="Comma 2 3 2 2 2 2 6" xfId="10411"/>
    <cellStyle name="Comma 2 3 2 2 2 2 7" xfId="12863"/>
    <cellStyle name="Comma 2 3 2 2 2 2 8" xfId="15315"/>
    <cellStyle name="Comma 2 3 2 2 2 2 9" xfId="17768"/>
    <cellStyle name="Comma 2 3 2 2 2 3" xfId="22698"/>
    <cellStyle name="Comma 2 3 2 2 2 3 2" xfId="3013"/>
    <cellStyle name="Comma 2 3 2 2 2 3 3" xfId="5472"/>
    <cellStyle name="Comma 2 3 2 2 2 3 4" xfId="7965"/>
    <cellStyle name="Comma 2 3 2 2 2 3 5" xfId="10413"/>
    <cellStyle name="Comma 2 3 2 2 2 3 6" xfId="12865"/>
    <cellStyle name="Comma 2 3 2 2 2 3 7" xfId="15317"/>
    <cellStyle name="Comma 2 3 2 2 2 3 8" xfId="17770"/>
    <cellStyle name="Comma 2 3 2 2 2 3 9" xfId="20218"/>
    <cellStyle name="Comma 2 3 2 2 2 4" xfId="22699"/>
    <cellStyle name="Comma 2 3 2 2 2 4 2" xfId="3014"/>
    <cellStyle name="Comma 2 3 2 2 2 4 3" xfId="5473"/>
    <cellStyle name="Comma 2 3 2 2 2 4 4" xfId="7966"/>
    <cellStyle name="Comma 2 3 2 2 2 4 5" xfId="10414"/>
    <cellStyle name="Comma 2 3 2 2 2 4 6" xfId="12866"/>
    <cellStyle name="Comma 2 3 2 2 2 4 7" xfId="15318"/>
    <cellStyle name="Comma 2 3 2 2 2 4 8" xfId="17771"/>
    <cellStyle name="Comma 2 3 2 2 2 4 9" xfId="20219"/>
    <cellStyle name="Comma 2 3 2 2 2 5" xfId="22700"/>
    <cellStyle name="Comma 2 3 2 2 2 5 2" xfId="3015"/>
    <cellStyle name="Comma 2 3 2 2 2 5 3" xfId="5474"/>
    <cellStyle name="Comma 2 3 2 2 2 5 4" xfId="7967"/>
    <cellStyle name="Comma 2 3 2 2 2 5 5" xfId="10415"/>
    <cellStyle name="Comma 2 3 2 2 2 5 6" xfId="12867"/>
    <cellStyle name="Comma 2 3 2 2 2 5 7" xfId="15319"/>
    <cellStyle name="Comma 2 3 2 2 2 5 8" xfId="17772"/>
    <cellStyle name="Comma 2 3 2 2 2 5 9" xfId="20220"/>
    <cellStyle name="Comma 2 3 2 2 2 6" xfId="22701"/>
    <cellStyle name="Comma 2 3 2 2 2 6 2" xfId="3016"/>
    <cellStyle name="Comma 2 3 2 2 2 6 3" xfId="5475"/>
    <cellStyle name="Comma 2 3 2 2 2 6 4" xfId="7968"/>
    <cellStyle name="Comma 2 3 2 2 2 6 5" xfId="10416"/>
    <cellStyle name="Comma 2 3 2 2 2 6 6" xfId="12868"/>
    <cellStyle name="Comma 2 3 2 2 2 6 7" xfId="15320"/>
    <cellStyle name="Comma 2 3 2 2 2 6 8" xfId="17773"/>
    <cellStyle name="Comma 2 3 2 2 2 6 9" xfId="20221"/>
    <cellStyle name="Comma 2 3 2 2 2 7" xfId="22702"/>
    <cellStyle name="Comma 2 3 2 2 2 7 2" xfId="3017"/>
    <cellStyle name="Comma 2 3 2 2 2 7 3" xfId="5476"/>
    <cellStyle name="Comma 2 3 2 2 2 7 4" xfId="7969"/>
    <cellStyle name="Comma 2 3 2 2 2 7 5" xfId="10417"/>
    <cellStyle name="Comma 2 3 2 2 2 7 6" xfId="12869"/>
    <cellStyle name="Comma 2 3 2 2 2 7 7" xfId="15321"/>
    <cellStyle name="Comma 2 3 2 2 2 7 8" xfId="17774"/>
    <cellStyle name="Comma 2 3 2 2 2 7 9" xfId="20222"/>
    <cellStyle name="Comma 2 3 2 2 2 8" xfId="22703"/>
    <cellStyle name="Comma 2 3 2 2 2 8 2" xfId="3018"/>
    <cellStyle name="Comma 2 3 2 2 2 8 3" xfId="5477"/>
    <cellStyle name="Comma 2 3 2 2 2 8 4" xfId="7970"/>
    <cellStyle name="Comma 2 3 2 2 2 8 5" xfId="10418"/>
    <cellStyle name="Comma 2 3 2 2 2 8 6" xfId="12870"/>
    <cellStyle name="Comma 2 3 2 2 2 8 7" xfId="15322"/>
    <cellStyle name="Comma 2 3 2 2 2 8 8" xfId="17775"/>
    <cellStyle name="Comma 2 3 2 2 2 8 9" xfId="20223"/>
    <cellStyle name="Comma 2 3 2 2 2 9" xfId="3010"/>
    <cellStyle name="Comma 2 3 2 2 3" xfId="22704"/>
    <cellStyle name="Comma 2 3 2 2 3 10" xfId="20224"/>
    <cellStyle name="Comma 2 3 2 2 3 2" xfId="22705"/>
    <cellStyle name="Comma 2 3 2 2 3 2 2" xfId="3020"/>
    <cellStyle name="Comma 2 3 2 2 3 2 3" xfId="5479"/>
    <cellStyle name="Comma 2 3 2 2 3 2 4" xfId="7972"/>
    <cellStyle name="Comma 2 3 2 2 3 2 5" xfId="10420"/>
    <cellStyle name="Comma 2 3 2 2 3 2 6" xfId="12872"/>
    <cellStyle name="Comma 2 3 2 2 3 2 7" xfId="15324"/>
    <cellStyle name="Comma 2 3 2 2 3 2 8" xfId="17777"/>
    <cellStyle name="Comma 2 3 2 2 3 2 9" xfId="20225"/>
    <cellStyle name="Comma 2 3 2 2 3 3" xfId="3019"/>
    <cellStyle name="Comma 2 3 2 2 3 4" xfId="5478"/>
    <cellStyle name="Comma 2 3 2 2 3 5" xfId="7971"/>
    <cellStyle name="Comma 2 3 2 2 3 6" xfId="10419"/>
    <cellStyle name="Comma 2 3 2 2 3 7" xfId="12871"/>
    <cellStyle name="Comma 2 3 2 2 3 8" xfId="15323"/>
    <cellStyle name="Comma 2 3 2 2 3 9" xfId="17776"/>
    <cellStyle name="Comma 2 3 2 2 4" xfId="22706"/>
    <cellStyle name="Comma 2 3 2 2 4 2" xfId="3021"/>
    <cellStyle name="Comma 2 3 2 2 4 3" xfId="5480"/>
    <cellStyle name="Comma 2 3 2 2 4 4" xfId="7973"/>
    <cellStyle name="Comma 2 3 2 2 4 5" xfId="10421"/>
    <cellStyle name="Comma 2 3 2 2 4 6" xfId="12873"/>
    <cellStyle name="Comma 2 3 2 2 4 7" xfId="15325"/>
    <cellStyle name="Comma 2 3 2 2 4 8" xfId="17778"/>
    <cellStyle name="Comma 2 3 2 2 4 9" xfId="20226"/>
    <cellStyle name="Comma 2 3 2 2 5" xfId="22707"/>
    <cellStyle name="Comma 2 3 2 2 5 2" xfId="3022"/>
    <cellStyle name="Comma 2 3 2 2 5 3" xfId="5481"/>
    <cellStyle name="Comma 2 3 2 2 5 4" xfId="7974"/>
    <cellStyle name="Comma 2 3 2 2 5 5" xfId="10422"/>
    <cellStyle name="Comma 2 3 2 2 5 6" xfId="12874"/>
    <cellStyle name="Comma 2 3 2 2 5 7" xfId="15326"/>
    <cellStyle name="Comma 2 3 2 2 5 8" xfId="17779"/>
    <cellStyle name="Comma 2 3 2 2 5 9" xfId="20227"/>
    <cellStyle name="Comma 2 3 2 2 6" xfId="22708"/>
    <cellStyle name="Comma 2 3 2 2 6 2" xfId="3023"/>
    <cellStyle name="Comma 2 3 2 2 6 3" xfId="5482"/>
    <cellStyle name="Comma 2 3 2 2 6 4" xfId="7975"/>
    <cellStyle name="Comma 2 3 2 2 6 5" xfId="10423"/>
    <cellStyle name="Comma 2 3 2 2 6 6" xfId="12875"/>
    <cellStyle name="Comma 2 3 2 2 6 7" xfId="15327"/>
    <cellStyle name="Comma 2 3 2 2 6 8" xfId="17780"/>
    <cellStyle name="Comma 2 3 2 2 6 9" xfId="20228"/>
    <cellStyle name="Comma 2 3 2 2 7" xfId="22709"/>
    <cellStyle name="Comma 2 3 2 2 7 2" xfId="3024"/>
    <cellStyle name="Comma 2 3 2 2 7 3" xfId="5483"/>
    <cellStyle name="Comma 2 3 2 2 7 4" xfId="7976"/>
    <cellStyle name="Comma 2 3 2 2 7 5" xfId="10424"/>
    <cellStyle name="Comma 2 3 2 2 7 6" xfId="12876"/>
    <cellStyle name="Comma 2 3 2 2 7 7" xfId="15328"/>
    <cellStyle name="Comma 2 3 2 2 7 8" xfId="17781"/>
    <cellStyle name="Comma 2 3 2 2 7 9" xfId="20229"/>
    <cellStyle name="Comma 2 3 2 2 8" xfId="22710"/>
    <cellStyle name="Comma 2 3 2 2 8 2" xfId="3025"/>
    <cellStyle name="Comma 2 3 2 2 8 3" xfId="5484"/>
    <cellStyle name="Comma 2 3 2 2 8 4" xfId="7977"/>
    <cellStyle name="Comma 2 3 2 2 8 5" xfId="10425"/>
    <cellStyle name="Comma 2 3 2 2 8 6" xfId="12877"/>
    <cellStyle name="Comma 2 3 2 2 8 7" xfId="15329"/>
    <cellStyle name="Comma 2 3 2 2 8 8" xfId="17782"/>
    <cellStyle name="Comma 2 3 2 2 8 9" xfId="20230"/>
    <cellStyle name="Comma 2 3 2 2 9" xfId="22711"/>
    <cellStyle name="Comma 2 3 2 2 9 2" xfId="3026"/>
    <cellStyle name="Comma 2 3 2 2 9 3" xfId="5485"/>
    <cellStyle name="Comma 2 3 2 2 9 4" xfId="7978"/>
    <cellStyle name="Comma 2 3 2 2 9 5" xfId="10426"/>
    <cellStyle name="Comma 2 3 2 2 9 6" xfId="12878"/>
    <cellStyle name="Comma 2 3 2 2 9 7" xfId="15330"/>
    <cellStyle name="Comma 2 3 2 2 9 8" xfId="17783"/>
    <cellStyle name="Comma 2 3 2 2 9 9" xfId="20231"/>
    <cellStyle name="Comma 2 3 2 3" xfId="22712"/>
    <cellStyle name="Comma 2 3 2 3 10" xfId="5486"/>
    <cellStyle name="Comma 2 3 2 3 11" xfId="7979"/>
    <cellStyle name="Comma 2 3 2 3 12" xfId="10427"/>
    <cellStyle name="Comma 2 3 2 3 13" xfId="12879"/>
    <cellStyle name="Comma 2 3 2 3 14" xfId="15331"/>
    <cellStyle name="Comma 2 3 2 3 15" xfId="17784"/>
    <cellStyle name="Comma 2 3 2 3 16" xfId="20232"/>
    <cellStyle name="Comma 2 3 2 3 2" xfId="22713"/>
    <cellStyle name="Comma 2 3 2 3 2 10" xfId="20233"/>
    <cellStyle name="Comma 2 3 2 3 2 2" xfId="22714"/>
    <cellStyle name="Comma 2 3 2 3 2 2 2" xfId="3029"/>
    <cellStyle name="Comma 2 3 2 3 2 2 3" xfId="5488"/>
    <cellStyle name="Comma 2 3 2 3 2 2 4" xfId="7981"/>
    <cellStyle name="Comma 2 3 2 3 2 2 5" xfId="10429"/>
    <cellStyle name="Comma 2 3 2 3 2 2 6" xfId="12881"/>
    <cellStyle name="Comma 2 3 2 3 2 2 7" xfId="15333"/>
    <cellStyle name="Comma 2 3 2 3 2 2 8" xfId="17786"/>
    <cellStyle name="Comma 2 3 2 3 2 2 9" xfId="20234"/>
    <cellStyle name="Comma 2 3 2 3 2 3" xfId="3028"/>
    <cellStyle name="Comma 2 3 2 3 2 4" xfId="5487"/>
    <cellStyle name="Comma 2 3 2 3 2 5" xfId="7980"/>
    <cellStyle name="Comma 2 3 2 3 2 6" xfId="10428"/>
    <cellStyle name="Comma 2 3 2 3 2 7" xfId="12880"/>
    <cellStyle name="Comma 2 3 2 3 2 8" xfId="15332"/>
    <cellStyle name="Comma 2 3 2 3 2 9" xfId="17785"/>
    <cellStyle name="Comma 2 3 2 3 3" xfId="22715"/>
    <cellStyle name="Comma 2 3 2 3 3 2" xfId="3030"/>
    <cellStyle name="Comma 2 3 2 3 3 3" xfId="5489"/>
    <cellStyle name="Comma 2 3 2 3 3 4" xfId="7982"/>
    <cellStyle name="Comma 2 3 2 3 3 5" xfId="10430"/>
    <cellStyle name="Comma 2 3 2 3 3 6" xfId="12882"/>
    <cellStyle name="Comma 2 3 2 3 3 7" xfId="15334"/>
    <cellStyle name="Comma 2 3 2 3 3 8" xfId="17787"/>
    <cellStyle name="Comma 2 3 2 3 3 9" xfId="20235"/>
    <cellStyle name="Comma 2 3 2 3 4" xfId="22716"/>
    <cellStyle name="Comma 2 3 2 3 4 2" xfId="3031"/>
    <cellStyle name="Comma 2 3 2 3 4 3" xfId="5490"/>
    <cellStyle name="Comma 2 3 2 3 4 4" xfId="7983"/>
    <cellStyle name="Comma 2 3 2 3 4 5" xfId="10431"/>
    <cellStyle name="Comma 2 3 2 3 4 6" xfId="12883"/>
    <cellStyle name="Comma 2 3 2 3 4 7" xfId="15335"/>
    <cellStyle name="Comma 2 3 2 3 4 8" xfId="17788"/>
    <cellStyle name="Comma 2 3 2 3 4 9" xfId="20236"/>
    <cellStyle name="Comma 2 3 2 3 5" xfId="22717"/>
    <cellStyle name="Comma 2 3 2 3 5 2" xfId="3032"/>
    <cellStyle name="Comma 2 3 2 3 5 3" xfId="5491"/>
    <cellStyle name="Comma 2 3 2 3 5 4" xfId="7984"/>
    <cellStyle name="Comma 2 3 2 3 5 5" xfId="10432"/>
    <cellStyle name="Comma 2 3 2 3 5 6" xfId="12884"/>
    <cellStyle name="Comma 2 3 2 3 5 7" xfId="15336"/>
    <cellStyle name="Comma 2 3 2 3 5 8" xfId="17789"/>
    <cellStyle name="Comma 2 3 2 3 5 9" xfId="20237"/>
    <cellStyle name="Comma 2 3 2 3 6" xfId="22718"/>
    <cellStyle name="Comma 2 3 2 3 6 2" xfId="3033"/>
    <cellStyle name="Comma 2 3 2 3 6 3" xfId="5492"/>
    <cellStyle name="Comma 2 3 2 3 6 4" xfId="7985"/>
    <cellStyle name="Comma 2 3 2 3 6 5" xfId="10433"/>
    <cellStyle name="Comma 2 3 2 3 6 6" xfId="12885"/>
    <cellStyle name="Comma 2 3 2 3 6 7" xfId="15337"/>
    <cellStyle name="Comma 2 3 2 3 6 8" xfId="17790"/>
    <cellStyle name="Comma 2 3 2 3 6 9" xfId="20238"/>
    <cellStyle name="Comma 2 3 2 3 7" xfId="22719"/>
    <cellStyle name="Comma 2 3 2 3 7 2" xfId="3034"/>
    <cellStyle name="Comma 2 3 2 3 7 3" xfId="5493"/>
    <cellStyle name="Comma 2 3 2 3 7 4" xfId="7986"/>
    <cellStyle name="Comma 2 3 2 3 7 5" xfId="10434"/>
    <cellStyle name="Comma 2 3 2 3 7 6" xfId="12886"/>
    <cellStyle name="Comma 2 3 2 3 7 7" xfId="15338"/>
    <cellStyle name="Comma 2 3 2 3 7 8" xfId="17791"/>
    <cellStyle name="Comma 2 3 2 3 7 9" xfId="20239"/>
    <cellStyle name="Comma 2 3 2 3 8" xfId="22720"/>
    <cellStyle name="Comma 2 3 2 3 8 2" xfId="3035"/>
    <cellStyle name="Comma 2 3 2 3 8 3" xfId="5494"/>
    <cellStyle name="Comma 2 3 2 3 8 4" xfId="7987"/>
    <cellStyle name="Comma 2 3 2 3 8 5" xfId="10435"/>
    <cellStyle name="Comma 2 3 2 3 8 6" xfId="12887"/>
    <cellStyle name="Comma 2 3 2 3 8 7" xfId="15339"/>
    <cellStyle name="Comma 2 3 2 3 8 8" xfId="17792"/>
    <cellStyle name="Comma 2 3 2 3 8 9" xfId="20240"/>
    <cellStyle name="Comma 2 3 2 3 9" xfId="3027"/>
    <cellStyle name="Comma 2 3 2 4" xfId="22721"/>
    <cellStyle name="Comma 2 3 2 4 10" xfId="20241"/>
    <cellStyle name="Comma 2 3 2 4 2" xfId="22722"/>
    <cellStyle name="Comma 2 3 2 4 2 2" xfId="3037"/>
    <cellStyle name="Comma 2 3 2 4 2 3" xfId="5496"/>
    <cellStyle name="Comma 2 3 2 4 2 4" xfId="7989"/>
    <cellStyle name="Comma 2 3 2 4 2 5" xfId="10437"/>
    <cellStyle name="Comma 2 3 2 4 2 6" xfId="12889"/>
    <cellStyle name="Comma 2 3 2 4 2 7" xfId="15341"/>
    <cellStyle name="Comma 2 3 2 4 2 8" xfId="17794"/>
    <cellStyle name="Comma 2 3 2 4 2 9" xfId="20242"/>
    <cellStyle name="Comma 2 3 2 4 3" xfId="3036"/>
    <cellStyle name="Comma 2 3 2 4 4" xfId="5495"/>
    <cellStyle name="Comma 2 3 2 4 5" xfId="7988"/>
    <cellStyle name="Comma 2 3 2 4 6" xfId="10436"/>
    <cellStyle name="Comma 2 3 2 4 7" xfId="12888"/>
    <cellStyle name="Comma 2 3 2 4 8" xfId="15340"/>
    <cellStyle name="Comma 2 3 2 4 9" xfId="17793"/>
    <cellStyle name="Comma 2 3 2 5" xfId="22723"/>
    <cellStyle name="Comma 2 3 2 5 2" xfId="3038"/>
    <cellStyle name="Comma 2 3 2 5 3" xfId="5497"/>
    <cellStyle name="Comma 2 3 2 5 4" xfId="7990"/>
    <cellStyle name="Comma 2 3 2 5 5" xfId="10438"/>
    <cellStyle name="Comma 2 3 2 5 6" xfId="12890"/>
    <cellStyle name="Comma 2 3 2 5 7" xfId="15342"/>
    <cellStyle name="Comma 2 3 2 5 8" xfId="17795"/>
    <cellStyle name="Comma 2 3 2 5 9" xfId="20243"/>
    <cellStyle name="Comma 2 3 2 6" xfId="22724"/>
    <cellStyle name="Comma 2 3 2 6 2" xfId="3039"/>
    <cellStyle name="Comma 2 3 2 6 3" xfId="5498"/>
    <cellStyle name="Comma 2 3 2 6 4" xfId="7991"/>
    <cellStyle name="Comma 2 3 2 6 5" xfId="10439"/>
    <cellStyle name="Comma 2 3 2 6 6" xfId="12891"/>
    <cellStyle name="Comma 2 3 2 6 7" xfId="15343"/>
    <cellStyle name="Comma 2 3 2 6 8" xfId="17796"/>
    <cellStyle name="Comma 2 3 2 6 9" xfId="20244"/>
    <cellStyle name="Comma 2 3 2 7" xfId="22725"/>
    <cellStyle name="Comma 2 3 2 7 2" xfId="3040"/>
    <cellStyle name="Comma 2 3 2 7 3" xfId="5499"/>
    <cellStyle name="Comma 2 3 2 7 4" xfId="7992"/>
    <cellStyle name="Comma 2 3 2 7 5" xfId="10440"/>
    <cellStyle name="Comma 2 3 2 7 6" xfId="12892"/>
    <cellStyle name="Comma 2 3 2 7 7" xfId="15344"/>
    <cellStyle name="Comma 2 3 2 7 8" xfId="17797"/>
    <cellStyle name="Comma 2 3 2 7 9" xfId="20245"/>
    <cellStyle name="Comma 2 3 2 8" xfId="22726"/>
    <cellStyle name="Comma 2 3 2 8 2" xfId="3041"/>
    <cellStyle name="Comma 2 3 2 8 3" xfId="5500"/>
    <cellStyle name="Comma 2 3 2 8 4" xfId="7993"/>
    <cellStyle name="Comma 2 3 2 8 5" xfId="10441"/>
    <cellStyle name="Comma 2 3 2 8 6" xfId="12893"/>
    <cellStyle name="Comma 2 3 2 8 7" xfId="15345"/>
    <cellStyle name="Comma 2 3 2 8 8" xfId="17798"/>
    <cellStyle name="Comma 2 3 2 8 9" xfId="20246"/>
    <cellStyle name="Comma 2 3 2 9" xfId="22727"/>
    <cellStyle name="Comma 2 3 2 9 2" xfId="3042"/>
    <cellStyle name="Comma 2 3 2 9 3" xfId="5501"/>
    <cellStyle name="Comma 2 3 2 9 4" xfId="7994"/>
    <cellStyle name="Comma 2 3 2 9 5" xfId="10442"/>
    <cellStyle name="Comma 2 3 2 9 6" xfId="12894"/>
    <cellStyle name="Comma 2 3 2 9 7" xfId="15346"/>
    <cellStyle name="Comma 2 3 2 9 8" xfId="17799"/>
    <cellStyle name="Comma 2 3 2 9 9" xfId="20247"/>
    <cellStyle name="Comma 2 3 3" xfId="22728"/>
    <cellStyle name="Comma 2 3 3 10" xfId="3043"/>
    <cellStyle name="Comma 2 3 3 11" xfId="5502"/>
    <cellStyle name="Comma 2 3 3 12" xfId="7995"/>
    <cellStyle name="Comma 2 3 3 13" xfId="10443"/>
    <cellStyle name="Comma 2 3 3 14" xfId="12895"/>
    <cellStyle name="Comma 2 3 3 15" xfId="15347"/>
    <cellStyle name="Comma 2 3 3 16" xfId="17800"/>
    <cellStyle name="Comma 2 3 3 17" xfId="20248"/>
    <cellStyle name="Comma 2 3 3 2" xfId="22729"/>
    <cellStyle name="Comma 2 3 3 2 10" xfId="5503"/>
    <cellStyle name="Comma 2 3 3 2 11" xfId="7996"/>
    <cellStyle name="Comma 2 3 3 2 12" xfId="10444"/>
    <cellStyle name="Comma 2 3 3 2 13" xfId="12896"/>
    <cellStyle name="Comma 2 3 3 2 14" xfId="15348"/>
    <cellStyle name="Comma 2 3 3 2 15" xfId="17801"/>
    <cellStyle name="Comma 2 3 3 2 16" xfId="20249"/>
    <cellStyle name="Comma 2 3 3 2 2" xfId="22730"/>
    <cellStyle name="Comma 2 3 3 2 2 10" xfId="20250"/>
    <cellStyle name="Comma 2 3 3 2 2 2" xfId="22731"/>
    <cellStyle name="Comma 2 3 3 2 2 2 2" xfId="3046"/>
    <cellStyle name="Comma 2 3 3 2 2 2 3" xfId="5505"/>
    <cellStyle name="Comma 2 3 3 2 2 2 4" xfId="7998"/>
    <cellStyle name="Comma 2 3 3 2 2 2 5" xfId="10446"/>
    <cellStyle name="Comma 2 3 3 2 2 2 6" xfId="12898"/>
    <cellStyle name="Comma 2 3 3 2 2 2 7" xfId="15350"/>
    <cellStyle name="Comma 2 3 3 2 2 2 8" xfId="17803"/>
    <cellStyle name="Comma 2 3 3 2 2 2 9" xfId="20251"/>
    <cellStyle name="Comma 2 3 3 2 2 3" xfId="3045"/>
    <cellStyle name="Comma 2 3 3 2 2 4" xfId="5504"/>
    <cellStyle name="Comma 2 3 3 2 2 5" xfId="7997"/>
    <cellStyle name="Comma 2 3 3 2 2 6" xfId="10445"/>
    <cellStyle name="Comma 2 3 3 2 2 7" xfId="12897"/>
    <cellStyle name="Comma 2 3 3 2 2 8" xfId="15349"/>
    <cellStyle name="Comma 2 3 3 2 2 9" xfId="17802"/>
    <cellStyle name="Comma 2 3 3 2 3" xfId="22732"/>
    <cellStyle name="Comma 2 3 3 2 3 2" xfId="3047"/>
    <cellStyle name="Comma 2 3 3 2 3 3" xfId="5506"/>
    <cellStyle name="Comma 2 3 3 2 3 4" xfId="7999"/>
    <cellStyle name="Comma 2 3 3 2 3 5" xfId="10447"/>
    <cellStyle name="Comma 2 3 3 2 3 6" xfId="12899"/>
    <cellStyle name="Comma 2 3 3 2 3 7" xfId="15351"/>
    <cellStyle name="Comma 2 3 3 2 3 8" xfId="17804"/>
    <cellStyle name="Comma 2 3 3 2 3 9" xfId="20252"/>
    <cellStyle name="Comma 2 3 3 2 4" xfId="22733"/>
    <cellStyle name="Comma 2 3 3 2 4 2" xfId="3048"/>
    <cellStyle name="Comma 2 3 3 2 4 3" xfId="5507"/>
    <cellStyle name="Comma 2 3 3 2 4 4" xfId="8000"/>
    <cellStyle name="Comma 2 3 3 2 4 5" xfId="10448"/>
    <cellStyle name="Comma 2 3 3 2 4 6" xfId="12900"/>
    <cellStyle name="Comma 2 3 3 2 4 7" xfId="15352"/>
    <cellStyle name="Comma 2 3 3 2 4 8" xfId="17805"/>
    <cellStyle name="Comma 2 3 3 2 4 9" xfId="20253"/>
    <cellStyle name="Comma 2 3 3 2 5" xfId="22734"/>
    <cellStyle name="Comma 2 3 3 2 5 2" xfId="3049"/>
    <cellStyle name="Comma 2 3 3 2 5 3" xfId="5508"/>
    <cellStyle name="Comma 2 3 3 2 5 4" xfId="8001"/>
    <cellStyle name="Comma 2 3 3 2 5 5" xfId="10449"/>
    <cellStyle name="Comma 2 3 3 2 5 6" xfId="12901"/>
    <cellStyle name="Comma 2 3 3 2 5 7" xfId="15353"/>
    <cellStyle name="Comma 2 3 3 2 5 8" xfId="17806"/>
    <cellStyle name="Comma 2 3 3 2 5 9" xfId="20254"/>
    <cellStyle name="Comma 2 3 3 2 6" xfId="22735"/>
    <cellStyle name="Comma 2 3 3 2 6 2" xfId="3050"/>
    <cellStyle name="Comma 2 3 3 2 6 3" xfId="5509"/>
    <cellStyle name="Comma 2 3 3 2 6 4" xfId="8002"/>
    <cellStyle name="Comma 2 3 3 2 6 5" xfId="10450"/>
    <cellStyle name="Comma 2 3 3 2 6 6" xfId="12902"/>
    <cellStyle name="Comma 2 3 3 2 6 7" xfId="15354"/>
    <cellStyle name="Comma 2 3 3 2 6 8" xfId="17807"/>
    <cellStyle name="Comma 2 3 3 2 6 9" xfId="20255"/>
    <cellStyle name="Comma 2 3 3 2 7" xfId="22736"/>
    <cellStyle name="Comma 2 3 3 2 7 2" xfId="3051"/>
    <cellStyle name="Comma 2 3 3 2 7 3" xfId="5510"/>
    <cellStyle name="Comma 2 3 3 2 7 4" xfId="8003"/>
    <cellStyle name="Comma 2 3 3 2 7 5" xfId="10451"/>
    <cellStyle name="Comma 2 3 3 2 7 6" xfId="12903"/>
    <cellStyle name="Comma 2 3 3 2 7 7" xfId="15355"/>
    <cellStyle name="Comma 2 3 3 2 7 8" xfId="17808"/>
    <cellStyle name="Comma 2 3 3 2 7 9" xfId="20256"/>
    <cellStyle name="Comma 2 3 3 2 8" xfId="22737"/>
    <cellStyle name="Comma 2 3 3 2 8 2" xfId="3052"/>
    <cellStyle name="Comma 2 3 3 2 8 3" xfId="5511"/>
    <cellStyle name="Comma 2 3 3 2 8 4" xfId="8004"/>
    <cellStyle name="Comma 2 3 3 2 8 5" xfId="10452"/>
    <cellStyle name="Comma 2 3 3 2 8 6" xfId="12904"/>
    <cellStyle name="Comma 2 3 3 2 8 7" xfId="15356"/>
    <cellStyle name="Comma 2 3 3 2 8 8" xfId="17809"/>
    <cellStyle name="Comma 2 3 3 2 8 9" xfId="20257"/>
    <cellStyle name="Comma 2 3 3 2 9" xfId="3044"/>
    <cellStyle name="Comma 2 3 3 3" xfId="22738"/>
    <cellStyle name="Comma 2 3 3 3 10" xfId="20258"/>
    <cellStyle name="Comma 2 3 3 3 2" xfId="22739"/>
    <cellStyle name="Comma 2 3 3 3 2 2" xfId="3054"/>
    <cellStyle name="Comma 2 3 3 3 2 3" xfId="5513"/>
    <cellStyle name="Comma 2 3 3 3 2 4" xfId="8006"/>
    <cellStyle name="Comma 2 3 3 3 2 5" xfId="10454"/>
    <cellStyle name="Comma 2 3 3 3 2 6" xfId="12906"/>
    <cellStyle name="Comma 2 3 3 3 2 7" xfId="15358"/>
    <cellStyle name="Comma 2 3 3 3 2 8" xfId="17811"/>
    <cellStyle name="Comma 2 3 3 3 2 9" xfId="20259"/>
    <cellStyle name="Comma 2 3 3 3 3" xfId="3053"/>
    <cellStyle name="Comma 2 3 3 3 4" xfId="5512"/>
    <cellStyle name="Comma 2 3 3 3 5" xfId="8005"/>
    <cellStyle name="Comma 2 3 3 3 6" xfId="10453"/>
    <cellStyle name="Comma 2 3 3 3 7" xfId="12905"/>
    <cellStyle name="Comma 2 3 3 3 8" xfId="15357"/>
    <cellStyle name="Comma 2 3 3 3 9" xfId="17810"/>
    <cellStyle name="Comma 2 3 3 4" xfId="22740"/>
    <cellStyle name="Comma 2 3 3 4 2" xfId="3055"/>
    <cellStyle name="Comma 2 3 3 4 3" xfId="5514"/>
    <cellStyle name="Comma 2 3 3 4 4" xfId="8007"/>
    <cellStyle name="Comma 2 3 3 4 5" xfId="10455"/>
    <cellStyle name="Comma 2 3 3 4 6" xfId="12907"/>
    <cellStyle name="Comma 2 3 3 4 7" xfId="15359"/>
    <cellStyle name="Comma 2 3 3 4 8" xfId="17812"/>
    <cellStyle name="Comma 2 3 3 4 9" xfId="20260"/>
    <cellStyle name="Comma 2 3 3 5" xfId="22741"/>
    <cellStyle name="Comma 2 3 3 5 2" xfId="3056"/>
    <cellStyle name="Comma 2 3 3 5 3" xfId="5515"/>
    <cellStyle name="Comma 2 3 3 5 4" xfId="8008"/>
    <cellStyle name="Comma 2 3 3 5 5" xfId="10456"/>
    <cellStyle name="Comma 2 3 3 5 6" xfId="12908"/>
    <cellStyle name="Comma 2 3 3 5 7" xfId="15360"/>
    <cellStyle name="Comma 2 3 3 5 8" xfId="17813"/>
    <cellStyle name="Comma 2 3 3 5 9" xfId="20261"/>
    <cellStyle name="Comma 2 3 3 6" xfId="22742"/>
    <cellStyle name="Comma 2 3 3 6 2" xfId="3057"/>
    <cellStyle name="Comma 2 3 3 6 3" xfId="5516"/>
    <cellStyle name="Comma 2 3 3 6 4" xfId="8009"/>
    <cellStyle name="Comma 2 3 3 6 5" xfId="10457"/>
    <cellStyle name="Comma 2 3 3 6 6" xfId="12909"/>
    <cellStyle name="Comma 2 3 3 6 7" xfId="15361"/>
    <cellStyle name="Comma 2 3 3 6 8" xfId="17814"/>
    <cellStyle name="Comma 2 3 3 6 9" xfId="20262"/>
    <cellStyle name="Comma 2 3 3 7" xfId="22743"/>
    <cellStyle name="Comma 2 3 3 7 2" xfId="3058"/>
    <cellStyle name="Comma 2 3 3 7 3" xfId="5517"/>
    <cellStyle name="Comma 2 3 3 7 4" xfId="8010"/>
    <cellStyle name="Comma 2 3 3 7 5" xfId="10458"/>
    <cellStyle name="Comma 2 3 3 7 6" xfId="12910"/>
    <cellStyle name="Comma 2 3 3 7 7" xfId="15362"/>
    <cellStyle name="Comma 2 3 3 7 8" xfId="17815"/>
    <cellStyle name="Comma 2 3 3 7 9" xfId="20263"/>
    <cellStyle name="Comma 2 3 3 8" xfId="22744"/>
    <cellStyle name="Comma 2 3 3 8 2" xfId="3059"/>
    <cellStyle name="Comma 2 3 3 8 3" xfId="5518"/>
    <cellStyle name="Comma 2 3 3 8 4" xfId="8011"/>
    <cellStyle name="Comma 2 3 3 8 5" xfId="10459"/>
    <cellStyle name="Comma 2 3 3 8 6" xfId="12911"/>
    <cellStyle name="Comma 2 3 3 8 7" xfId="15363"/>
    <cellStyle name="Comma 2 3 3 8 8" xfId="17816"/>
    <cellStyle name="Comma 2 3 3 8 9" xfId="20264"/>
    <cellStyle name="Comma 2 3 3 9" xfId="22745"/>
    <cellStyle name="Comma 2 3 3 9 2" xfId="3060"/>
    <cellStyle name="Comma 2 3 3 9 3" xfId="5519"/>
    <cellStyle name="Comma 2 3 3 9 4" xfId="8012"/>
    <cellStyle name="Comma 2 3 3 9 5" xfId="10460"/>
    <cellStyle name="Comma 2 3 3 9 6" xfId="12912"/>
    <cellStyle name="Comma 2 3 3 9 7" xfId="15364"/>
    <cellStyle name="Comma 2 3 3 9 8" xfId="17817"/>
    <cellStyle name="Comma 2 3 3 9 9" xfId="20265"/>
    <cellStyle name="Comma 2 3 4" xfId="22746"/>
    <cellStyle name="Comma 2 3 4 10" xfId="5520"/>
    <cellStyle name="Comma 2 3 4 11" xfId="8013"/>
    <cellStyle name="Comma 2 3 4 12" xfId="10461"/>
    <cellStyle name="Comma 2 3 4 13" xfId="12913"/>
    <cellStyle name="Comma 2 3 4 14" xfId="15365"/>
    <cellStyle name="Comma 2 3 4 15" xfId="17818"/>
    <cellStyle name="Comma 2 3 4 16" xfId="20266"/>
    <cellStyle name="Comma 2 3 4 2" xfId="22747"/>
    <cellStyle name="Comma 2 3 4 2 10" xfId="20267"/>
    <cellStyle name="Comma 2 3 4 2 2" xfId="22748"/>
    <cellStyle name="Comma 2 3 4 2 2 2" xfId="3063"/>
    <cellStyle name="Comma 2 3 4 2 2 3" xfId="5522"/>
    <cellStyle name="Comma 2 3 4 2 2 4" xfId="8015"/>
    <cellStyle name="Comma 2 3 4 2 2 5" xfId="10463"/>
    <cellStyle name="Comma 2 3 4 2 2 6" xfId="12915"/>
    <cellStyle name="Comma 2 3 4 2 2 7" xfId="15367"/>
    <cellStyle name="Comma 2 3 4 2 2 8" xfId="17820"/>
    <cellStyle name="Comma 2 3 4 2 2 9" xfId="20268"/>
    <cellStyle name="Comma 2 3 4 2 3" xfId="3062"/>
    <cellStyle name="Comma 2 3 4 2 4" xfId="5521"/>
    <cellStyle name="Comma 2 3 4 2 5" xfId="8014"/>
    <cellStyle name="Comma 2 3 4 2 6" xfId="10462"/>
    <cellStyle name="Comma 2 3 4 2 7" xfId="12914"/>
    <cellStyle name="Comma 2 3 4 2 8" xfId="15366"/>
    <cellStyle name="Comma 2 3 4 2 9" xfId="17819"/>
    <cellStyle name="Comma 2 3 4 3" xfId="22749"/>
    <cellStyle name="Comma 2 3 4 3 2" xfId="3064"/>
    <cellStyle name="Comma 2 3 4 3 3" xfId="5523"/>
    <cellStyle name="Comma 2 3 4 3 4" xfId="8016"/>
    <cellStyle name="Comma 2 3 4 3 5" xfId="10464"/>
    <cellStyle name="Comma 2 3 4 3 6" xfId="12916"/>
    <cellStyle name="Comma 2 3 4 3 7" xfId="15368"/>
    <cellStyle name="Comma 2 3 4 3 8" xfId="17821"/>
    <cellStyle name="Comma 2 3 4 3 9" xfId="20269"/>
    <cellStyle name="Comma 2 3 4 4" xfId="22750"/>
    <cellStyle name="Comma 2 3 4 4 2" xfId="3065"/>
    <cellStyle name="Comma 2 3 4 4 3" xfId="5524"/>
    <cellStyle name="Comma 2 3 4 4 4" xfId="8017"/>
    <cellStyle name="Comma 2 3 4 4 5" xfId="10465"/>
    <cellStyle name="Comma 2 3 4 4 6" xfId="12917"/>
    <cellStyle name="Comma 2 3 4 4 7" xfId="15369"/>
    <cellStyle name="Comma 2 3 4 4 8" xfId="17822"/>
    <cellStyle name="Comma 2 3 4 4 9" xfId="20270"/>
    <cellStyle name="Comma 2 3 4 5" xfId="22751"/>
    <cellStyle name="Comma 2 3 4 5 2" xfId="3066"/>
    <cellStyle name="Comma 2 3 4 5 3" xfId="5525"/>
    <cellStyle name="Comma 2 3 4 5 4" xfId="8018"/>
    <cellStyle name="Comma 2 3 4 5 5" xfId="10466"/>
    <cellStyle name="Comma 2 3 4 5 6" xfId="12918"/>
    <cellStyle name="Comma 2 3 4 5 7" xfId="15370"/>
    <cellStyle name="Comma 2 3 4 5 8" xfId="17823"/>
    <cellStyle name="Comma 2 3 4 5 9" xfId="20271"/>
    <cellStyle name="Comma 2 3 4 6" xfId="22752"/>
    <cellStyle name="Comma 2 3 4 6 2" xfId="3067"/>
    <cellStyle name="Comma 2 3 4 6 3" xfId="5526"/>
    <cellStyle name="Comma 2 3 4 6 4" xfId="8019"/>
    <cellStyle name="Comma 2 3 4 6 5" xfId="10467"/>
    <cellStyle name="Comma 2 3 4 6 6" xfId="12919"/>
    <cellStyle name="Comma 2 3 4 6 7" xfId="15371"/>
    <cellStyle name="Comma 2 3 4 6 8" xfId="17824"/>
    <cellStyle name="Comma 2 3 4 6 9" xfId="20272"/>
    <cellStyle name="Comma 2 3 4 7" xfId="22753"/>
    <cellStyle name="Comma 2 3 4 7 2" xfId="3068"/>
    <cellStyle name="Comma 2 3 4 7 3" xfId="5527"/>
    <cellStyle name="Comma 2 3 4 7 4" xfId="8020"/>
    <cellStyle name="Comma 2 3 4 7 5" xfId="10468"/>
    <cellStyle name="Comma 2 3 4 7 6" xfId="12920"/>
    <cellStyle name="Comma 2 3 4 7 7" xfId="15372"/>
    <cellStyle name="Comma 2 3 4 7 8" xfId="17825"/>
    <cellStyle name="Comma 2 3 4 7 9" xfId="20273"/>
    <cellStyle name="Comma 2 3 4 8" xfId="22754"/>
    <cellStyle name="Comma 2 3 4 8 2" xfId="3069"/>
    <cellStyle name="Comma 2 3 4 8 3" xfId="5528"/>
    <cellStyle name="Comma 2 3 4 8 4" xfId="8021"/>
    <cellStyle name="Comma 2 3 4 8 5" xfId="10469"/>
    <cellStyle name="Comma 2 3 4 8 6" xfId="12921"/>
    <cellStyle name="Comma 2 3 4 8 7" xfId="15373"/>
    <cellStyle name="Comma 2 3 4 8 8" xfId="17826"/>
    <cellStyle name="Comma 2 3 4 8 9" xfId="20274"/>
    <cellStyle name="Comma 2 3 4 9" xfId="3061"/>
    <cellStyle name="Comma 2 3 5" xfId="22755"/>
    <cellStyle name="Comma 2 3 5 10" xfId="20275"/>
    <cellStyle name="Comma 2 3 5 2" xfId="22756"/>
    <cellStyle name="Comma 2 3 5 2 2" xfId="3071"/>
    <cellStyle name="Comma 2 3 5 2 3" xfId="5530"/>
    <cellStyle name="Comma 2 3 5 2 4" xfId="8023"/>
    <cellStyle name="Comma 2 3 5 2 5" xfId="10471"/>
    <cellStyle name="Comma 2 3 5 2 6" xfId="12923"/>
    <cellStyle name="Comma 2 3 5 2 7" xfId="15375"/>
    <cellStyle name="Comma 2 3 5 2 8" xfId="17828"/>
    <cellStyle name="Comma 2 3 5 2 9" xfId="20276"/>
    <cellStyle name="Comma 2 3 5 3" xfId="3070"/>
    <cellStyle name="Comma 2 3 5 4" xfId="5529"/>
    <cellStyle name="Comma 2 3 5 5" xfId="8022"/>
    <cellStyle name="Comma 2 3 5 6" xfId="10470"/>
    <cellStyle name="Comma 2 3 5 7" xfId="12922"/>
    <cellStyle name="Comma 2 3 5 8" xfId="15374"/>
    <cellStyle name="Comma 2 3 5 9" xfId="17827"/>
    <cellStyle name="Comma 2 3 6" xfId="22757"/>
    <cellStyle name="Comma 2 3 6 2" xfId="3072"/>
    <cellStyle name="Comma 2 3 6 3" xfId="5531"/>
    <cellStyle name="Comma 2 3 6 4" xfId="8024"/>
    <cellStyle name="Comma 2 3 6 5" xfId="10472"/>
    <cellStyle name="Comma 2 3 6 6" xfId="12924"/>
    <cellStyle name="Comma 2 3 6 7" xfId="15376"/>
    <cellStyle name="Comma 2 3 6 8" xfId="17829"/>
    <cellStyle name="Comma 2 3 6 9" xfId="20277"/>
    <cellStyle name="Comma 2 3 7" xfId="22758"/>
    <cellStyle name="Comma 2 3 7 2" xfId="3073"/>
    <cellStyle name="Comma 2 3 7 3" xfId="5532"/>
    <cellStyle name="Comma 2 3 7 4" xfId="8025"/>
    <cellStyle name="Comma 2 3 7 5" xfId="10473"/>
    <cellStyle name="Comma 2 3 7 6" xfId="12925"/>
    <cellStyle name="Comma 2 3 7 7" xfId="15377"/>
    <cellStyle name="Comma 2 3 7 8" xfId="17830"/>
    <cellStyle name="Comma 2 3 7 9" xfId="20278"/>
    <cellStyle name="Comma 2 3 8" xfId="22759"/>
    <cellStyle name="Comma 2 3 8 2" xfId="3074"/>
    <cellStyle name="Comma 2 3 8 3" xfId="5533"/>
    <cellStyle name="Comma 2 3 8 4" xfId="8026"/>
    <cellStyle name="Comma 2 3 8 5" xfId="10474"/>
    <cellStyle name="Comma 2 3 8 6" xfId="12926"/>
    <cellStyle name="Comma 2 3 8 7" xfId="15378"/>
    <cellStyle name="Comma 2 3 8 8" xfId="17831"/>
    <cellStyle name="Comma 2 3 8 9" xfId="20279"/>
    <cellStyle name="Comma 2 3 9" xfId="22760"/>
    <cellStyle name="Comma 2 3 9 2" xfId="3075"/>
    <cellStyle name="Comma 2 3 9 3" xfId="5534"/>
    <cellStyle name="Comma 2 3 9 4" xfId="8027"/>
    <cellStyle name="Comma 2 3 9 5" xfId="10475"/>
    <cellStyle name="Comma 2 3 9 6" xfId="12927"/>
    <cellStyle name="Comma 2 3 9 7" xfId="15379"/>
    <cellStyle name="Comma 2 3 9 8" xfId="17832"/>
    <cellStyle name="Comma 2 3 9 9" xfId="20280"/>
    <cellStyle name="Comma 2 4" xfId="22761"/>
    <cellStyle name="Comma 2 4 10" xfId="22762"/>
    <cellStyle name="Comma 2 4 10 2" xfId="3077"/>
    <cellStyle name="Comma 2 4 10 3" xfId="5536"/>
    <cellStyle name="Comma 2 4 10 4" xfId="8029"/>
    <cellStyle name="Comma 2 4 10 5" xfId="10477"/>
    <cellStyle name="Comma 2 4 10 6" xfId="12929"/>
    <cellStyle name="Comma 2 4 10 7" xfId="15381"/>
    <cellStyle name="Comma 2 4 10 8" xfId="17834"/>
    <cellStyle name="Comma 2 4 10 9" xfId="20282"/>
    <cellStyle name="Comma 2 4 11" xfId="3076"/>
    <cellStyle name="Comma 2 4 12" xfId="5535"/>
    <cellStyle name="Comma 2 4 13" xfId="8028"/>
    <cellStyle name="Comma 2 4 14" xfId="10476"/>
    <cellStyle name="Comma 2 4 15" xfId="12928"/>
    <cellStyle name="Comma 2 4 16" xfId="15380"/>
    <cellStyle name="Comma 2 4 17" xfId="17833"/>
    <cellStyle name="Comma 2 4 18" xfId="20281"/>
    <cellStyle name="Comma 2 4 2" xfId="22763"/>
    <cellStyle name="Comma 2 4 2 10" xfId="3078"/>
    <cellStyle name="Comma 2 4 2 11" xfId="5537"/>
    <cellStyle name="Comma 2 4 2 12" xfId="8030"/>
    <cellStyle name="Comma 2 4 2 13" xfId="10478"/>
    <cellStyle name="Comma 2 4 2 14" xfId="12930"/>
    <cellStyle name="Comma 2 4 2 15" xfId="15382"/>
    <cellStyle name="Comma 2 4 2 16" xfId="17835"/>
    <cellStyle name="Comma 2 4 2 17" xfId="20283"/>
    <cellStyle name="Comma 2 4 2 2" xfId="22764"/>
    <cellStyle name="Comma 2 4 2 2 10" xfId="5538"/>
    <cellStyle name="Comma 2 4 2 2 11" xfId="8031"/>
    <cellStyle name="Comma 2 4 2 2 12" xfId="10479"/>
    <cellStyle name="Comma 2 4 2 2 13" xfId="12931"/>
    <cellStyle name="Comma 2 4 2 2 14" xfId="15383"/>
    <cellStyle name="Comma 2 4 2 2 15" xfId="17836"/>
    <cellStyle name="Comma 2 4 2 2 16" xfId="20284"/>
    <cellStyle name="Comma 2 4 2 2 2" xfId="22765"/>
    <cellStyle name="Comma 2 4 2 2 2 10" xfId="20285"/>
    <cellStyle name="Comma 2 4 2 2 2 2" xfId="22766"/>
    <cellStyle name="Comma 2 4 2 2 2 2 2" xfId="3081"/>
    <cellStyle name="Comma 2 4 2 2 2 2 3" xfId="5540"/>
    <cellStyle name="Comma 2 4 2 2 2 2 4" xfId="8033"/>
    <cellStyle name="Comma 2 4 2 2 2 2 5" xfId="10481"/>
    <cellStyle name="Comma 2 4 2 2 2 2 6" xfId="12933"/>
    <cellStyle name="Comma 2 4 2 2 2 2 7" xfId="15385"/>
    <cellStyle name="Comma 2 4 2 2 2 2 8" xfId="17838"/>
    <cellStyle name="Comma 2 4 2 2 2 2 9" xfId="20286"/>
    <cellStyle name="Comma 2 4 2 2 2 3" xfId="3080"/>
    <cellStyle name="Comma 2 4 2 2 2 4" xfId="5539"/>
    <cellStyle name="Comma 2 4 2 2 2 5" xfId="8032"/>
    <cellStyle name="Comma 2 4 2 2 2 6" xfId="10480"/>
    <cellStyle name="Comma 2 4 2 2 2 7" xfId="12932"/>
    <cellStyle name="Comma 2 4 2 2 2 8" xfId="15384"/>
    <cellStyle name="Comma 2 4 2 2 2 9" xfId="17837"/>
    <cellStyle name="Comma 2 4 2 2 3" xfId="22767"/>
    <cellStyle name="Comma 2 4 2 2 3 2" xfId="3082"/>
    <cellStyle name="Comma 2 4 2 2 3 3" xfId="5541"/>
    <cellStyle name="Comma 2 4 2 2 3 4" xfId="8034"/>
    <cellStyle name="Comma 2 4 2 2 3 5" xfId="10482"/>
    <cellStyle name="Comma 2 4 2 2 3 6" xfId="12934"/>
    <cellStyle name="Comma 2 4 2 2 3 7" xfId="15386"/>
    <cellStyle name="Comma 2 4 2 2 3 8" xfId="17839"/>
    <cellStyle name="Comma 2 4 2 2 3 9" xfId="20287"/>
    <cellStyle name="Comma 2 4 2 2 4" xfId="22768"/>
    <cellStyle name="Comma 2 4 2 2 4 2" xfId="3083"/>
    <cellStyle name="Comma 2 4 2 2 4 3" xfId="5542"/>
    <cellStyle name="Comma 2 4 2 2 4 4" xfId="8035"/>
    <cellStyle name="Comma 2 4 2 2 4 5" xfId="10483"/>
    <cellStyle name="Comma 2 4 2 2 4 6" xfId="12935"/>
    <cellStyle name="Comma 2 4 2 2 4 7" xfId="15387"/>
    <cellStyle name="Comma 2 4 2 2 4 8" xfId="17840"/>
    <cellStyle name="Comma 2 4 2 2 4 9" xfId="20288"/>
    <cellStyle name="Comma 2 4 2 2 5" xfId="22769"/>
    <cellStyle name="Comma 2 4 2 2 5 2" xfId="3084"/>
    <cellStyle name="Comma 2 4 2 2 5 3" xfId="5543"/>
    <cellStyle name="Comma 2 4 2 2 5 4" xfId="8036"/>
    <cellStyle name="Comma 2 4 2 2 5 5" xfId="10484"/>
    <cellStyle name="Comma 2 4 2 2 5 6" xfId="12936"/>
    <cellStyle name="Comma 2 4 2 2 5 7" xfId="15388"/>
    <cellStyle name="Comma 2 4 2 2 5 8" xfId="17841"/>
    <cellStyle name="Comma 2 4 2 2 5 9" xfId="20289"/>
    <cellStyle name="Comma 2 4 2 2 6" xfId="22770"/>
    <cellStyle name="Comma 2 4 2 2 6 2" xfId="3085"/>
    <cellStyle name="Comma 2 4 2 2 6 3" xfId="5544"/>
    <cellStyle name="Comma 2 4 2 2 6 4" xfId="8037"/>
    <cellStyle name="Comma 2 4 2 2 6 5" xfId="10485"/>
    <cellStyle name="Comma 2 4 2 2 6 6" xfId="12937"/>
    <cellStyle name="Comma 2 4 2 2 6 7" xfId="15389"/>
    <cellStyle name="Comma 2 4 2 2 6 8" xfId="17842"/>
    <cellStyle name="Comma 2 4 2 2 6 9" xfId="20290"/>
    <cellStyle name="Comma 2 4 2 2 7" xfId="22771"/>
    <cellStyle name="Comma 2 4 2 2 7 2" xfId="3086"/>
    <cellStyle name="Comma 2 4 2 2 7 3" xfId="5545"/>
    <cellStyle name="Comma 2 4 2 2 7 4" xfId="8038"/>
    <cellStyle name="Comma 2 4 2 2 7 5" xfId="10486"/>
    <cellStyle name="Comma 2 4 2 2 7 6" xfId="12938"/>
    <cellStyle name="Comma 2 4 2 2 7 7" xfId="15390"/>
    <cellStyle name="Comma 2 4 2 2 7 8" xfId="17843"/>
    <cellStyle name="Comma 2 4 2 2 7 9" xfId="20291"/>
    <cellStyle name="Comma 2 4 2 2 8" xfId="22772"/>
    <cellStyle name="Comma 2 4 2 2 8 2" xfId="3087"/>
    <cellStyle name="Comma 2 4 2 2 8 3" xfId="5546"/>
    <cellStyle name="Comma 2 4 2 2 8 4" xfId="8039"/>
    <cellStyle name="Comma 2 4 2 2 8 5" xfId="10487"/>
    <cellStyle name="Comma 2 4 2 2 8 6" xfId="12939"/>
    <cellStyle name="Comma 2 4 2 2 8 7" xfId="15391"/>
    <cellStyle name="Comma 2 4 2 2 8 8" xfId="17844"/>
    <cellStyle name="Comma 2 4 2 2 8 9" xfId="20292"/>
    <cellStyle name="Comma 2 4 2 2 9" xfId="3079"/>
    <cellStyle name="Comma 2 4 2 3" xfId="22773"/>
    <cellStyle name="Comma 2 4 2 3 10" xfId="20293"/>
    <cellStyle name="Comma 2 4 2 3 2" xfId="22774"/>
    <cellStyle name="Comma 2 4 2 3 2 2" xfId="3089"/>
    <cellStyle name="Comma 2 4 2 3 2 3" xfId="5548"/>
    <cellStyle name="Comma 2 4 2 3 2 4" xfId="8041"/>
    <cellStyle name="Comma 2 4 2 3 2 5" xfId="10489"/>
    <cellStyle name="Comma 2 4 2 3 2 6" xfId="12941"/>
    <cellStyle name="Comma 2 4 2 3 2 7" xfId="15393"/>
    <cellStyle name="Comma 2 4 2 3 2 8" xfId="17846"/>
    <cellStyle name="Comma 2 4 2 3 2 9" xfId="20294"/>
    <cellStyle name="Comma 2 4 2 3 3" xfId="3088"/>
    <cellStyle name="Comma 2 4 2 3 4" xfId="5547"/>
    <cellStyle name="Comma 2 4 2 3 5" xfId="8040"/>
    <cellStyle name="Comma 2 4 2 3 6" xfId="10488"/>
    <cellStyle name="Comma 2 4 2 3 7" xfId="12940"/>
    <cellStyle name="Comma 2 4 2 3 8" xfId="15392"/>
    <cellStyle name="Comma 2 4 2 3 9" xfId="17845"/>
    <cellStyle name="Comma 2 4 2 4" xfId="22775"/>
    <cellStyle name="Comma 2 4 2 4 2" xfId="3090"/>
    <cellStyle name="Comma 2 4 2 4 3" xfId="5549"/>
    <cellStyle name="Comma 2 4 2 4 4" xfId="8042"/>
    <cellStyle name="Comma 2 4 2 4 5" xfId="10490"/>
    <cellStyle name="Comma 2 4 2 4 6" xfId="12942"/>
    <cellStyle name="Comma 2 4 2 4 7" xfId="15394"/>
    <cellStyle name="Comma 2 4 2 4 8" xfId="17847"/>
    <cellStyle name="Comma 2 4 2 4 9" xfId="20295"/>
    <cellStyle name="Comma 2 4 2 5" xfId="22776"/>
    <cellStyle name="Comma 2 4 2 5 2" xfId="3091"/>
    <cellStyle name="Comma 2 4 2 5 3" xfId="5550"/>
    <cellStyle name="Comma 2 4 2 5 4" xfId="8043"/>
    <cellStyle name="Comma 2 4 2 5 5" xfId="10491"/>
    <cellStyle name="Comma 2 4 2 5 6" xfId="12943"/>
    <cellStyle name="Comma 2 4 2 5 7" xfId="15395"/>
    <cellStyle name="Comma 2 4 2 5 8" xfId="17848"/>
    <cellStyle name="Comma 2 4 2 5 9" xfId="20296"/>
    <cellStyle name="Comma 2 4 2 6" xfId="22777"/>
    <cellStyle name="Comma 2 4 2 6 2" xfId="3092"/>
    <cellStyle name="Comma 2 4 2 6 3" xfId="5551"/>
    <cellStyle name="Comma 2 4 2 6 4" xfId="8044"/>
    <cellStyle name="Comma 2 4 2 6 5" xfId="10492"/>
    <cellStyle name="Comma 2 4 2 6 6" xfId="12944"/>
    <cellStyle name="Comma 2 4 2 6 7" xfId="15396"/>
    <cellStyle name="Comma 2 4 2 6 8" xfId="17849"/>
    <cellStyle name="Comma 2 4 2 6 9" xfId="20297"/>
    <cellStyle name="Comma 2 4 2 7" xfId="22778"/>
    <cellStyle name="Comma 2 4 2 7 2" xfId="3093"/>
    <cellStyle name="Comma 2 4 2 7 3" xfId="5552"/>
    <cellStyle name="Comma 2 4 2 7 4" xfId="8045"/>
    <cellStyle name="Comma 2 4 2 7 5" xfId="10493"/>
    <cellStyle name="Comma 2 4 2 7 6" xfId="12945"/>
    <cellStyle name="Comma 2 4 2 7 7" xfId="15397"/>
    <cellStyle name="Comma 2 4 2 7 8" xfId="17850"/>
    <cellStyle name="Comma 2 4 2 7 9" xfId="20298"/>
    <cellStyle name="Comma 2 4 2 8" xfId="22779"/>
    <cellStyle name="Comma 2 4 2 8 2" xfId="3094"/>
    <cellStyle name="Comma 2 4 2 8 3" xfId="5553"/>
    <cellStyle name="Comma 2 4 2 8 4" xfId="8046"/>
    <cellStyle name="Comma 2 4 2 8 5" xfId="10494"/>
    <cellStyle name="Comma 2 4 2 8 6" xfId="12946"/>
    <cellStyle name="Comma 2 4 2 8 7" xfId="15398"/>
    <cellStyle name="Comma 2 4 2 8 8" xfId="17851"/>
    <cellStyle name="Comma 2 4 2 8 9" xfId="20299"/>
    <cellStyle name="Comma 2 4 2 9" xfId="22780"/>
    <cellStyle name="Comma 2 4 2 9 2" xfId="3095"/>
    <cellStyle name="Comma 2 4 2 9 3" xfId="5554"/>
    <cellStyle name="Comma 2 4 2 9 4" xfId="8047"/>
    <cellStyle name="Comma 2 4 2 9 5" xfId="10495"/>
    <cellStyle name="Comma 2 4 2 9 6" xfId="12947"/>
    <cellStyle name="Comma 2 4 2 9 7" xfId="15399"/>
    <cellStyle name="Comma 2 4 2 9 8" xfId="17852"/>
    <cellStyle name="Comma 2 4 2 9 9" xfId="20300"/>
    <cellStyle name="Comma 2 4 3" xfId="22781"/>
    <cellStyle name="Comma 2 4 3 10" xfId="5555"/>
    <cellStyle name="Comma 2 4 3 11" xfId="8048"/>
    <cellStyle name="Comma 2 4 3 12" xfId="10496"/>
    <cellStyle name="Comma 2 4 3 13" xfId="12948"/>
    <cellStyle name="Comma 2 4 3 14" xfId="15400"/>
    <cellStyle name="Comma 2 4 3 15" xfId="17853"/>
    <cellStyle name="Comma 2 4 3 16" xfId="20301"/>
    <cellStyle name="Comma 2 4 3 2" xfId="22782"/>
    <cellStyle name="Comma 2 4 3 2 10" xfId="20302"/>
    <cellStyle name="Comma 2 4 3 2 2" xfId="22783"/>
    <cellStyle name="Comma 2 4 3 2 2 2" xfId="3098"/>
    <cellStyle name="Comma 2 4 3 2 2 3" xfId="5557"/>
    <cellStyle name="Comma 2 4 3 2 2 4" xfId="8050"/>
    <cellStyle name="Comma 2 4 3 2 2 5" xfId="10498"/>
    <cellStyle name="Comma 2 4 3 2 2 6" xfId="12950"/>
    <cellStyle name="Comma 2 4 3 2 2 7" xfId="15402"/>
    <cellStyle name="Comma 2 4 3 2 2 8" xfId="17855"/>
    <cellStyle name="Comma 2 4 3 2 2 9" xfId="20303"/>
    <cellStyle name="Comma 2 4 3 2 3" xfId="3097"/>
    <cellStyle name="Comma 2 4 3 2 4" xfId="5556"/>
    <cellStyle name="Comma 2 4 3 2 5" xfId="8049"/>
    <cellStyle name="Comma 2 4 3 2 6" xfId="10497"/>
    <cellStyle name="Comma 2 4 3 2 7" xfId="12949"/>
    <cellStyle name="Comma 2 4 3 2 8" xfId="15401"/>
    <cellStyle name="Comma 2 4 3 2 9" xfId="17854"/>
    <cellStyle name="Comma 2 4 3 3" xfId="22784"/>
    <cellStyle name="Comma 2 4 3 3 2" xfId="3099"/>
    <cellStyle name="Comma 2 4 3 3 3" xfId="5558"/>
    <cellStyle name="Comma 2 4 3 3 4" xfId="8051"/>
    <cellStyle name="Comma 2 4 3 3 5" xfId="10499"/>
    <cellStyle name="Comma 2 4 3 3 6" xfId="12951"/>
    <cellStyle name="Comma 2 4 3 3 7" xfId="15403"/>
    <cellStyle name="Comma 2 4 3 3 8" xfId="17856"/>
    <cellStyle name="Comma 2 4 3 3 9" xfId="20304"/>
    <cellStyle name="Comma 2 4 3 4" xfId="22785"/>
    <cellStyle name="Comma 2 4 3 4 2" xfId="3100"/>
    <cellStyle name="Comma 2 4 3 4 3" xfId="5559"/>
    <cellStyle name="Comma 2 4 3 4 4" xfId="8052"/>
    <cellStyle name="Comma 2 4 3 4 5" xfId="10500"/>
    <cellStyle name="Comma 2 4 3 4 6" xfId="12952"/>
    <cellStyle name="Comma 2 4 3 4 7" xfId="15404"/>
    <cellStyle name="Comma 2 4 3 4 8" xfId="17857"/>
    <cellStyle name="Comma 2 4 3 4 9" xfId="20305"/>
    <cellStyle name="Comma 2 4 3 5" xfId="22786"/>
    <cellStyle name="Comma 2 4 3 5 2" xfId="3101"/>
    <cellStyle name="Comma 2 4 3 5 3" xfId="5560"/>
    <cellStyle name="Comma 2 4 3 5 4" xfId="8053"/>
    <cellStyle name="Comma 2 4 3 5 5" xfId="10501"/>
    <cellStyle name="Comma 2 4 3 5 6" xfId="12953"/>
    <cellStyle name="Comma 2 4 3 5 7" xfId="15405"/>
    <cellStyle name="Comma 2 4 3 5 8" xfId="17858"/>
    <cellStyle name="Comma 2 4 3 5 9" xfId="20306"/>
    <cellStyle name="Comma 2 4 3 6" xfId="22787"/>
    <cellStyle name="Comma 2 4 3 6 2" xfId="3102"/>
    <cellStyle name="Comma 2 4 3 6 3" xfId="5561"/>
    <cellStyle name="Comma 2 4 3 6 4" xfId="8054"/>
    <cellStyle name="Comma 2 4 3 6 5" xfId="10502"/>
    <cellStyle name="Comma 2 4 3 6 6" xfId="12954"/>
    <cellStyle name="Comma 2 4 3 6 7" xfId="15406"/>
    <cellStyle name="Comma 2 4 3 6 8" xfId="17859"/>
    <cellStyle name="Comma 2 4 3 6 9" xfId="20307"/>
    <cellStyle name="Comma 2 4 3 7" xfId="22788"/>
    <cellStyle name="Comma 2 4 3 7 2" xfId="3103"/>
    <cellStyle name="Comma 2 4 3 7 3" xfId="5562"/>
    <cellStyle name="Comma 2 4 3 7 4" xfId="8055"/>
    <cellStyle name="Comma 2 4 3 7 5" xfId="10503"/>
    <cellStyle name="Comma 2 4 3 7 6" xfId="12955"/>
    <cellStyle name="Comma 2 4 3 7 7" xfId="15407"/>
    <cellStyle name="Comma 2 4 3 7 8" xfId="17860"/>
    <cellStyle name="Comma 2 4 3 7 9" xfId="20308"/>
    <cellStyle name="Comma 2 4 3 8" xfId="22789"/>
    <cellStyle name="Comma 2 4 3 8 2" xfId="3104"/>
    <cellStyle name="Comma 2 4 3 8 3" xfId="5563"/>
    <cellStyle name="Comma 2 4 3 8 4" xfId="8056"/>
    <cellStyle name="Comma 2 4 3 8 5" xfId="10504"/>
    <cellStyle name="Comma 2 4 3 8 6" xfId="12956"/>
    <cellStyle name="Comma 2 4 3 8 7" xfId="15408"/>
    <cellStyle name="Comma 2 4 3 8 8" xfId="17861"/>
    <cellStyle name="Comma 2 4 3 8 9" xfId="20309"/>
    <cellStyle name="Comma 2 4 3 9" xfId="3096"/>
    <cellStyle name="Comma 2 4 4" xfId="22790"/>
    <cellStyle name="Comma 2 4 4 10" xfId="20310"/>
    <cellStyle name="Comma 2 4 4 2" xfId="22791"/>
    <cellStyle name="Comma 2 4 4 2 2" xfId="3106"/>
    <cellStyle name="Comma 2 4 4 2 3" xfId="5565"/>
    <cellStyle name="Comma 2 4 4 2 4" xfId="8058"/>
    <cellStyle name="Comma 2 4 4 2 5" xfId="10506"/>
    <cellStyle name="Comma 2 4 4 2 6" xfId="12958"/>
    <cellStyle name="Comma 2 4 4 2 7" xfId="15410"/>
    <cellStyle name="Comma 2 4 4 2 8" xfId="17863"/>
    <cellStyle name="Comma 2 4 4 2 9" xfId="20311"/>
    <cellStyle name="Comma 2 4 4 3" xfId="3105"/>
    <cellStyle name="Comma 2 4 4 4" xfId="5564"/>
    <cellStyle name="Comma 2 4 4 5" xfId="8057"/>
    <cellStyle name="Comma 2 4 4 6" xfId="10505"/>
    <cellStyle name="Comma 2 4 4 7" xfId="12957"/>
    <cellStyle name="Comma 2 4 4 8" xfId="15409"/>
    <cellStyle name="Comma 2 4 4 9" xfId="17862"/>
    <cellStyle name="Comma 2 4 5" xfId="22792"/>
    <cellStyle name="Comma 2 4 5 2" xfId="3107"/>
    <cellStyle name="Comma 2 4 5 3" xfId="5566"/>
    <cellStyle name="Comma 2 4 5 4" xfId="8059"/>
    <cellStyle name="Comma 2 4 5 5" xfId="10507"/>
    <cellStyle name="Comma 2 4 5 6" xfId="12959"/>
    <cellStyle name="Comma 2 4 5 7" xfId="15411"/>
    <cellStyle name="Comma 2 4 5 8" xfId="17864"/>
    <cellStyle name="Comma 2 4 5 9" xfId="20312"/>
    <cellStyle name="Comma 2 4 6" xfId="22793"/>
    <cellStyle name="Comma 2 4 6 2" xfId="3108"/>
    <cellStyle name="Comma 2 4 6 3" xfId="5567"/>
    <cellStyle name="Comma 2 4 6 4" xfId="8060"/>
    <cellStyle name="Comma 2 4 6 5" xfId="10508"/>
    <cellStyle name="Comma 2 4 6 6" xfId="12960"/>
    <cellStyle name="Comma 2 4 6 7" xfId="15412"/>
    <cellStyle name="Comma 2 4 6 8" xfId="17865"/>
    <cellStyle name="Comma 2 4 6 9" xfId="20313"/>
    <cellStyle name="Comma 2 4 7" xfId="22794"/>
    <cellStyle name="Comma 2 4 7 2" xfId="3109"/>
    <cellStyle name="Comma 2 4 7 3" xfId="5568"/>
    <cellStyle name="Comma 2 4 7 4" xfId="8061"/>
    <cellStyle name="Comma 2 4 7 5" xfId="10509"/>
    <cellStyle name="Comma 2 4 7 6" xfId="12961"/>
    <cellStyle name="Comma 2 4 7 7" xfId="15413"/>
    <cellStyle name="Comma 2 4 7 8" xfId="17866"/>
    <cellStyle name="Comma 2 4 7 9" xfId="20314"/>
    <cellStyle name="Comma 2 4 8" xfId="22795"/>
    <cellStyle name="Comma 2 4 8 2" xfId="3110"/>
    <cellStyle name="Comma 2 4 8 3" xfId="5569"/>
    <cellStyle name="Comma 2 4 8 4" xfId="8062"/>
    <cellStyle name="Comma 2 4 8 5" xfId="10510"/>
    <cellStyle name="Comma 2 4 8 6" xfId="12962"/>
    <cellStyle name="Comma 2 4 8 7" xfId="15414"/>
    <cellStyle name="Comma 2 4 8 8" xfId="17867"/>
    <cellStyle name="Comma 2 4 8 9" xfId="20315"/>
    <cellStyle name="Comma 2 4 9" xfId="22796"/>
    <cellStyle name="Comma 2 4 9 2" xfId="3111"/>
    <cellStyle name="Comma 2 4 9 3" xfId="5570"/>
    <cellStyle name="Comma 2 4 9 4" xfId="8063"/>
    <cellStyle name="Comma 2 4 9 5" xfId="10511"/>
    <cellStyle name="Comma 2 4 9 6" xfId="12963"/>
    <cellStyle name="Comma 2 4 9 7" xfId="15415"/>
    <cellStyle name="Comma 2 4 9 8" xfId="17868"/>
    <cellStyle name="Comma 2 4 9 9" xfId="20316"/>
    <cellStyle name="Comma 2 5" xfId="22797"/>
    <cellStyle name="Comma 2 5 10" xfId="3112"/>
    <cellStyle name="Comma 2 5 11" xfId="5571"/>
    <cellStyle name="Comma 2 5 12" xfId="8064"/>
    <cellStyle name="Comma 2 5 13" xfId="10512"/>
    <cellStyle name="Comma 2 5 14" xfId="12964"/>
    <cellStyle name="Comma 2 5 15" xfId="15416"/>
    <cellStyle name="Comma 2 5 16" xfId="17869"/>
    <cellStyle name="Comma 2 5 17" xfId="20317"/>
    <cellStyle name="Comma 2 5 2" xfId="22798"/>
    <cellStyle name="Comma 2 5 2 10" xfId="5572"/>
    <cellStyle name="Comma 2 5 2 11" xfId="8065"/>
    <cellStyle name="Comma 2 5 2 12" xfId="10513"/>
    <cellStyle name="Comma 2 5 2 13" xfId="12965"/>
    <cellStyle name="Comma 2 5 2 14" xfId="15417"/>
    <cellStyle name="Comma 2 5 2 15" xfId="17870"/>
    <cellStyle name="Comma 2 5 2 16" xfId="20318"/>
    <cellStyle name="Comma 2 5 2 2" xfId="22799"/>
    <cellStyle name="Comma 2 5 2 2 10" xfId="20319"/>
    <cellStyle name="Comma 2 5 2 2 2" xfId="22800"/>
    <cellStyle name="Comma 2 5 2 2 2 2" xfId="3115"/>
    <cellStyle name="Comma 2 5 2 2 2 3" xfId="5574"/>
    <cellStyle name="Comma 2 5 2 2 2 4" xfId="8067"/>
    <cellStyle name="Comma 2 5 2 2 2 5" xfId="10515"/>
    <cellStyle name="Comma 2 5 2 2 2 6" xfId="12967"/>
    <cellStyle name="Comma 2 5 2 2 2 7" xfId="15419"/>
    <cellStyle name="Comma 2 5 2 2 2 8" xfId="17872"/>
    <cellStyle name="Comma 2 5 2 2 2 9" xfId="20320"/>
    <cellStyle name="Comma 2 5 2 2 3" xfId="3114"/>
    <cellStyle name="Comma 2 5 2 2 4" xfId="5573"/>
    <cellStyle name="Comma 2 5 2 2 5" xfId="8066"/>
    <cellStyle name="Comma 2 5 2 2 6" xfId="10514"/>
    <cellStyle name="Comma 2 5 2 2 7" xfId="12966"/>
    <cellStyle name="Comma 2 5 2 2 8" xfId="15418"/>
    <cellStyle name="Comma 2 5 2 2 9" xfId="17871"/>
    <cellStyle name="Comma 2 5 2 3" xfId="22801"/>
    <cellStyle name="Comma 2 5 2 3 2" xfId="3116"/>
    <cellStyle name="Comma 2 5 2 3 3" xfId="5575"/>
    <cellStyle name="Comma 2 5 2 3 4" xfId="8068"/>
    <cellStyle name="Comma 2 5 2 3 5" xfId="10516"/>
    <cellStyle name="Comma 2 5 2 3 6" xfId="12968"/>
    <cellStyle name="Comma 2 5 2 3 7" xfId="15420"/>
    <cellStyle name="Comma 2 5 2 3 8" xfId="17873"/>
    <cellStyle name="Comma 2 5 2 3 9" xfId="20321"/>
    <cellStyle name="Comma 2 5 2 4" xfId="22802"/>
    <cellStyle name="Comma 2 5 2 4 2" xfId="3117"/>
    <cellStyle name="Comma 2 5 2 4 3" xfId="5576"/>
    <cellStyle name="Comma 2 5 2 4 4" xfId="8069"/>
    <cellStyle name="Comma 2 5 2 4 5" xfId="10517"/>
    <cellStyle name="Comma 2 5 2 4 6" xfId="12969"/>
    <cellStyle name="Comma 2 5 2 4 7" xfId="15421"/>
    <cellStyle name="Comma 2 5 2 4 8" xfId="17874"/>
    <cellStyle name="Comma 2 5 2 4 9" xfId="20322"/>
    <cellStyle name="Comma 2 5 2 5" xfId="22803"/>
    <cellStyle name="Comma 2 5 2 5 2" xfId="3118"/>
    <cellStyle name="Comma 2 5 2 5 3" xfId="5577"/>
    <cellStyle name="Comma 2 5 2 5 4" xfId="8070"/>
    <cellStyle name="Comma 2 5 2 5 5" xfId="10518"/>
    <cellStyle name="Comma 2 5 2 5 6" xfId="12970"/>
    <cellStyle name="Comma 2 5 2 5 7" xfId="15422"/>
    <cellStyle name="Comma 2 5 2 5 8" xfId="17875"/>
    <cellStyle name="Comma 2 5 2 5 9" xfId="20323"/>
    <cellStyle name="Comma 2 5 2 6" xfId="22804"/>
    <cellStyle name="Comma 2 5 2 6 2" xfId="3119"/>
    <cellStyle name="Comma 2 5 2 6 3" xfId="5578"/>
    <cellStyle name="Comma 2 5 2 6 4" xfId="8071"/>
    <cellStyle name="Comma 2 5 2 6 5" xfId="10519"/>
    <cellStyle name="Comma 2 5 2 6 6" xfId="12971"/>
    <cellStyle name="Comma 2 5 2 6 7" xfId="15423"/>
    <cellStyle name="Comma 2 5 2 6 8" xfId="17876"/>
    <cellStyle name="Comma 2 5 2 6 9" xfId="20324"/>
    <cellStyle name="Comma 2 5 2 7" xfId="22805"/>
    <cellStyle name="Comma 2 5 2 7 2" xfId="3120"/>
    <cellStyle name="Comma 2 5 2 7 3" xfId="5579"/>
    <cellStyle name="Comma 2 5 2 7 4" xfId="8072"/>
    <cellStyle name="Comma 2 5 2 7 5" xfId="10520"/>
    <cellStyle name="Comma 2 5 2 7 6" xfId="12972"/>
    <cellStyle name="Comma 2 5 2 7 7" xfId="15424"/>
    <cellStyle name="Comma 2 5 2 7 8" xfId="17877"/>
    <cellStyle name="Comma 2 5 2 7 9" xfId="20325"/>
    <cellStyle name="Comma 2 5 2 8" xfId="22806"/>
    <cellStyle name="Comma 2 5 2 8 2" xfId="3121"/>
    <cellStyle name="Comma 2 5 2 8 3" xfId="5580"/>
    <cellStyle name="Comma 2 5 2 8 4" xfId="8073"/>
    <cellStyle name="Comma 2 5 2 8 5" xfId="10521"/>
    <cellStyle name="Comma 2 5 2 8 6" xfId="12973"/>
    <cellStyle name="Comma 2 5 2 8 7" xfId="15425"/>
    <cellStyle name="Comma 2 5 2 8 8" xfId="17878"/>
    <cellStyle name="Comma 2 5 2 8 9" xfId="20326"/>
    <cellStyle name="Comma 2 5 2 9" xfId="3113"/>
    <cellStyle name="Comma 2 5 3" xfId="22807"/>
    <cellStyle name="Comma 2 5 3 10" xfId="20327"/>
    <cellStyle name="Comma 2 5 3 2" xfId="22808"/>
    <cellStyle name="Comma 2 5 3 2 2" xfId="3123"/>
    <cellStyle name="Comma 2 5 3 2 3" xfId="5582"/>
    <cellStyle name="Comma 2 5 3 2 4" xfId="8075"/>
    <cellStyle name="Comma 2 5 3 2 5" xfId="10523"/>
    <cellStyle name="Comma 2 5 3 2 6" xfId="12975"/>
    <cellStyle name="Comma 2 5 3 2 7" xfId="15427"/>
    <cellStyle name="Comma 2 5 3 2 8" xfId="17880"/>
    <cellStyle name="Comma 2 5 3 2 9" xfId="20328"/>
    <cellStyle name="Comma 2 5 3 3" xfId="3122"/>
    <cellStyle name="Comma 2 5 3 4" xfId="5581"/>
    <cellStyle name="Comma 2 5 3 5" xfId="8074"/>
    <cellStyle name="Comma 2 5 3 6" xfId="10522"/>
    <cellStyle name="Comma 2 5 3 7" xfId="12974"/>
    <cellStyle name="Comma 2 5 3 8" xfId="15426"/>
    <cellStyle name="Comma 2 5 3 9" xfId="17879"/>
    <cellStyle name="Comma 2 5 4" xfId="22809"/>
    <cellStyle name="Comma 2 5 4 2" xfId="3124"/>
    <cellStyle name="Comma 2 5 4 3" xfId="5583"/>
    <cellStyle name="Comma 2 5 4 4" xfId="8076"/>
    <cellStyle name="Comma 2 5 4 5" xfId="10524"/>
    <cellStyle name="Comma 2 5 4 6" xfId="12976"/>
    <cellStyle name="Comma 2 5 4 7" xfId="15428"/>
    <cellStyle name="Comma 2 5 4 8" xfId="17881"/>
    <cellStyle name="Comma 2 5 4 9" xfId="20329"/>
    <cellStyle name="Comma 2 5 5" xfId="22810"/>
    <cellStyle name="Comma 2 5 5 2" xfId="3125"/>
    <cellStyle name="Comma 2 5 5 3" xfId="5584"/>
    <cellStyle name="Comma 2 5 5 4" xfId="8077"/>
    <cellStyle name="Comma 2 5 5 5" xfId="10525"/>
    <cellStyle name="Comma 2 5 5 6" xfId="12977"/>
    <cellStyle name="Comma 2 5 5 7" xfId="15429"/>
    <cellStyle name="Comma 2 5 5 8" xfId="17882"/>
    <cellStyle name="Comma 2 5 5 9" xfId="20330"/>
    <cellStyle name="Comma 2 5 6" xfId="22811"/>
    <cellStyle name="Comma 2 5 6 2" xfId="3126"/>
    <cellStyle name="Comma 2 5 6 3" xfId="5585"/>
    <cellStyle name="Comma 2 5 6 4" xfId="8078"/>
    <cellStyle name="Comma 2 5 6 5" xfId="10526"/>
    <cellStyle name="Comma 2 5 6 6" xfId="12978"/>
    <cellStyle name="Comma 2 5 6 7" xfId="15430"/>
    <cellStyle name="Comma 2 5 6 8" xfId="17883"/>
    <cellStyle name="Comma 2 5 6 9" xfId="20331"/>
    <cellStyle name="Comma 2 5 7" xfId="22812"/>
    <cellStyle name="Comma 2 5 7 2" xfId="3127"/>
    <cellStyle name="Comma 2 5 7 3" xfId="5586"/>
    <cellStyle name="Comma 2 5 7 4" xfId="8079"/>
    <cellStyle name="Comma 2 5 7 5" xfId="10527"/>
    <cellStyle name="Comma 2 5 7 6" xfId="12979"/>
    <cellStyle name="Comma 2 5 7 7" xfId="15431"/>
    <cellStyle name="Comma 2 5 7 8" xfId="17884"/>
    <cellStyle name="Comma 2 5 7 9" xfId="20332"/>
    <cellStyle name="Comma 2 5 8" xfId="22813"/>
    <cellStyle name="Comma 2 5 8 2" xfId="3128"/>
    <cellStyle name="Comma 2 5 8 3" xfId="5587"/>
    <cellStyle name="Comma 2 5 8 4" xfId="8080"/>
    <cellStyle name="Comma 2 5 8 5" xfId="10528"/>
    <cellStyle name="Comma 2 5 8 6" xfId="12980"/>
    <cellStyle name="Comma 2 5 8 7" xfId="15432"/>
    <cellStyle name="Comma 2 5 8 8" xfId="17885"/>
    <cellStyle name="Comma 2 5 8 9" xfId="20333"/>
    <cellStyle name="Comma 2 5 9" xfId="22814"/>
    <cellStyle name="Comma 2 5 9 2" xfId="3129"/>
    <cellStyle name="Comma 2 5 9 3" xfId="5588"/>
    <cellStyle name="Comma 2 5 9 4" xfId="8081"/>
    <cellStyle name="Comma 2 5 9 5" xfId="10529"/>
    <cellStyle name="Comma 2 5 9 6" xfId="12981"/>
    <cellStyle name="Comma 2 5 9 7" xfId="15433"/>
    <cellStyle name="Comma 2 5 9 8" xfId="17886"/>
    <cellStyle name="Comma 2 5 9 9" xfId="20334"/>
    <cellStyle name="Comma 2 6" xfId="22815"/>
    <cellStyle name="Comma 2 6 10" xfId="5589"/>
    <cellStyle name="Comma 2 6 11" xfId="8082"/>
    <cellStyle name="Comma 2 6 12" xfId="10530"/>
    <cellStyle name="Comma 2 6 13" xfId="12982"/>
    <cellStyle name="Comma 2 6 14" xfId="15434"/>
    <cellStyle name="Comma 2 6 15" xfId="17887"/>
    <cellStyle name="Comma 2 6 16" xfId="20335"/>
    <cellStyle name="Comma 2 6 2" xfId="22816"/>
    <cellStyle name="Comma 2 6 2 10" xfId="20336"/>
    <cellStyle name="Comma 2 6 2 2" xfId="22817"/>
    <cellStyle name="Comma 2 6 2 2 2" xfId="3132"/>
    <cellStyle name="Comma 2 6 2 2 3" xfId="5591"/>
    <cellStyle name="Comma 2 6 2 2 4" xfId="8084"/>
    <cellStyle name="Comma 2 6 2 2 5" xfId="10532"/>
    <cellStyle name="Comma 2 6 2 2 6" xfId="12984"/>
    <cellStyle name="Comma 2 6 2 2 7" xfId="15436"/>
    <cellStyle name="Comma 2 6 2 2 8" xfId="17889"/>
    <cellStyle name="Comma 2 6 2 2 9" xfId="20337"/>
    <cellStyle name="Comma 2 6 2 3" xfId="3131"/>
    <cellStyle name="Comma 2 6 2 4" xfId="5590"/>
    <cellStyle name="Comma 2 6 2 5" xfId="8083"/>
    <cellStyle name="Comma 2 6 2 6" xfId="10531"/>
    <cellStyle name="Comma 2 6 2 7" xfId="12983"/>
    <cellStyle name="Comma 2 6 2 8" xfId="15435"/>
    <cellStyle name="Comma 2 6 2 9" xfId="17888"/>
    <cellStyle name="Comma 2 6 3" xfId="22818"/>
    <cellStyle name="Comma 2 6 3 2" xfId="3133"/>
    <cellStyle name="Comma 2 6 3 3" xfId="5592"/>
    <cellStyle name="Comma 2 6 3 4" xfId="8085"/>
    <cellStyle name="Comma 2 6 3 5" xfId="10533"/>
    <cellStyle name="Comma 2 6 3 6" xfId="12985"/>
    <cellStyle name="Comma 2 6 3 7" xfId="15437"/>
    <cellStyle name="Comma 2 6 3 8" xfId="17890"/>
    <cellStyle name="Comma 2 6 3 9" xfId="20338"/>
    <cellStyle name="Comma 2 6 4" xfId="22819"/>
    <cellStyle name="Comma 2 6 4 2" xfId="3134"/>
    <cellStyle name="Comma 2 6 4 3" xfId="5593"/>
    <cellStyle name="Comma 2 6 4 4" xfId="8086"/>
    <cellStyle name="Comma 2 6 4 5" xfId="10534"/>
    <cellStyle name="Comma 2 6 4 6" xfId="12986"/>
    <cellStyle name="Comma 2 6 4 7" xfId="15438"/>
    <cellStyle name="Comma 2 6 4 8" xfId="17891"/>
    <cellStyle name="Comma 2 6 4 9" xfId="20339"/>
    <cellStyle name="Comma 2 6 5" xfId="22820"/>
    <cellStyle name="Comma 2 6 5 2" xfId="3135"/>
    <cellStyle name="Comma 2 6 5 3" xfId="5594"/>
    <cellStyle name="Comma 2 6 5 4" xfId="8087"/>
    <cellStyle name="Comma 2 6 5 5" xfId="10535"/>
    <cellStyle name="Comma 2 6 5 6" xfId="12987"/>
    <cellStyle name="Comma 2 6 5 7" xfId="15439"/>
    <cellStyle name="Comma 2 6 5 8" xfId="17892"/>
    <cellStyle name="Comma 2 6 5 9" xfId="20340"/>
    <cellStyle name="Comma 2 6 6" xfId="22821"/>
    <cellStyle name="Comma 2 6 6 2" xfId="3136"/>
    <cellStyle name="Comma 2 6 6 3" xfId="5595"/>
    <cellStyle name="Comma 2 6 6 4" xfId="8088"/>
    <cellStyle name="Comma 2 6 6 5" xfId="10536"/>
    <cellStyle name="Comma 2 6 6 6" xfId="12988"/>
    <cellStyle name="Comma 2 6 6 7" xfId="15440"/>
    <cellStyle name="Comma 2 6 6 8" xfId="17893"/>
    <cellStyle name="Comma 2 6 6 9" xfId="20341"/>
    <cellStyle name="Comma 2 6 7" xfId="22822"/>
    <cellStyle name="Comma 2 6 7 2" xfId="3137"/>
    <cellStyle name="Comma 2 6 7 3" xfId="5596"/>
    <cellStyle name="Comma 2 6 7 4" xfId="8089"/>
    <cellStyle name="Comma 2 6 7 5" xfId="10537"/>
    <cellStyle name="Comma 2 6 7 6" xfId="12989"/>
    <cellStyle name="Comma 2 6 7 7" xfId="15441"/>
    <cellStyle name="Comma 2 6 7 8" xfId="17894"/>
    <cellStyle name="Comma 2 6 7 9" xfId="20342"/>
    <cellStyle name="Comma 2 6 8" xfId="22823"/>
    <cellStyle name="Comma 2 6 8 2" xfId="3138"/>
    <cellStyle name="Comma 2 6 8 3" xfId="5597"/>
    <cellStyle name="Comma 2 6 8 4" xfId="8090"/>
    <cellStyle name="Comma 2 6 8 5" xfId="10538"/>
    <cellStyle name="Comma 2 6 8 6" xfId="12990"/>
    <cellStyle name="Comma 2 6 8 7" xfId="15442"/>
    <cellStyle name="Comma 2 6 8 8" xfId="17895"/>
    <cellStyle name="Comma 2 6 8 9" xfId="20343"/>
    <cellStyle name="Comma 2 6 9" xfId="3130"/>
    <cellStyle name="Comma 2 7" xfId="22824"/>
    <cellStyle name="Comma 2 7 10" xfId="20344"/>
    <cellStyle name="Comma 2 7 2" xfId="22825"/>
    <cellStyle name="Comma 2 7 2 2" xfId="3140"/>
    <cellStyle name="Comma 2 7 2 3" xfId="5599"/>
    <cellStyle name="Comma 2 7 2 4" xfId="8092"/>
    <cellStyle name="Comma 2 7 2 5" xfId="10540"/>
    <cellStyle name="Comma 2 7 2 6" xfId="12992"/>
    <cellStyle name="Comma 2 7 2 7" xfId="15444"/>
    <cellStyle name="Comma 2 7 2 8" xfId="17897"/>
    <cellStyle name="Comma 2 7 2 9" xfId="20345"/>
    <cellStyle name="Comma 2 7 3" xfId="3139"/>
    <cellStyle name="Comma 2 7 4" xfId="5598"/>
    <cellStyle name="Comma 2 7 5" xfId="8091"/>
    <cellStyle name="Comma 2 7 6" xfId="10539"/>
    <cellStyle name="Comma 2 7 7" xfId="12991"/>
    <cellStyle name="Comma 2 7 8" xfId="15443"/>
    <cellStyle name="Comma 2 7 9" xfId="17896"/>
    <cellStyle name="Comma 2 8" xfId="22826"/>
    <cellStyle name="Comma 2 8 2" xfId="3141"/>
    <cellStyle name="Comma 2 8 3" xfId="5600"/>
    <cellStyle name="Comma 2 8 4" xfId="8093"/>
    <cellStyle name="Comma 2 8 5" xfId="10541"/>
    <cellStyle name="Comma 2 8 6" xfId="12993"/>
    <cellStyle name="Comma 2 8 7" xfId="15445"/>
    <cellStyle name="Comma 2 8 8" xfId="17898"/>
    <cellStyle name="Comma 2 8 9" xfId="20346"/>
    <cellStyle name="Comma 2 9" xfId="22827"/>
    <cellStyle name="Comma 2 9 2" xfId="3142"/>
    <cellStyle name="Comma 2 9 3" xfId="5601"/>
    <cellStyle name="Comma 2 9 4" xfId="8094"/>
    <cellStyle name="Comma 2 9 5" xfId="10542"/>
    <cellStyle name="Comma 2 9 6" xfId="12994"/>
    <cellStyle name="Comma 2 9 7" xfId="15446"/>
    <cellStyle name="Comma 2 9 8" xfId="17899"/>
    <cellStyle name="Comma 2 9 9" xfId="20347"/>
    <cellStyle name="Comma 2_CGP SCHEDULE" xfId="236"/>
    <cellStyle name="Comma 20" xfId="237"/>
    <cellStyle name="Comma 21" xfId="238"/>
    <cellStyle name="Comma 22" xfId="239"/>
    <cellStyle name="Comma 23" xfId="240"/>
    <cellStyle name="Comma 24" xfId="241"/>
    <cellStyle name="Comma 25" xfId="242"/>
    <cellStyle name="Comma 26" xfId="243"/>
    <cellStyle name="Comma 27" xfId="244"/>
    <cellStyle name="Comma 28" xfId="245"/>
    <cellStyle name="Comma 29" xfId="246"/>
    <cellStyle name="Comma 3" xfId="22828"/>
    <cellStyle name="Comma 3 10" xfId="247"/>
    <cellStyle name="Comma 3 10 2" xfId="3144"/>
    <cellStyle name="Comma 3 10 3" xfId="5603"/>
    <cellStyle name="Comma 3 10 4" xfId="8096"/>
    <cellStyle name="Comma 3 10 5" xfId="10544"/>
    <cellStyle name="Comma 3 10 6" xfId="12996"/>
    <cellStyle name="Comma 3 10 7" xfId="15448"/>
    <cellStyle name="Comma 3 10 8" xfId="17901"/>
    <cellStyle name="Comma 3 10 9" xfId="20349"/>
    <cellStyle name="Comma 3 11" xfId="248"/>
    <cellStyle name="Comma 3 11 2" xfId="3145"/>
    <cellStyle name="Comma 3 11 3" xfId="5604"/>
    <cellStyle name="Comma 3 11 4" xfId="8097"/>
    <cellStyle name="Comma 3 11 5" xfId="10545"/>
    <cellStyle name="Comma 3 11 6" xfId="12997"/>
    <cellStyle name="Comma 3 11 7" xfId="15449"/>
    <cellStyle name="Comma 3 11 8" xfId="17902"/>
    <cellStyle name="Comma 3 11 9" xfId="20350"/>
    <cellStyle name="Comma 3 12" xfId="249"/>
    <cellStyle name="Comma 3 12 2" xfId="3146"/>
    <cellStyle name="Comma 3 12 3" xfId="5605"/>
    <cellStyle name="Comma 3 12 4" xfId="8098"/>
    <cellStyle name="Comma 3 12 5" xfId="10546"/>
    <cellStyle name="Comma 3 12 6" xfId="12998"/>
    <cellStyle name="Comma 3 12 7" xfId="15450"/>
    <cellStyle name="Comma 3 12 8" xfId="17903"/>
    <cellStyle name="Comma 3 12 9" xfId="20351"/>
    <cellStyle name="Comma 3 13" xfId="250"/>
    <cellStyle name="Comma 3 14" xfId="251"/>
    <cellStyle name="Comma 3 15" xfId="252"/>
    <cellStyle name="Comma 3 16" xfId="253"/>
    <cellStyle name="Comma 3 17" xfId="254"/>
    <cellStyle name="Comma 3 18" xfId="255"/>
    <cellStyle name="Comma 3 19" xfId="256"/>
    <cellStyle name="Comma 3 2" xfId="257"/>
    <cellStyle name="Comma 3 2 10" xfId="22829"/>
    <cellStyle name="Comma 3 2 10 2" xfId="3148"/>
    <cellStyle name="Comma 3 2 10 3" xfId="5607"/>
    <cellStyle name="Comma 3 2 10 4" xfId="8100"/>
    <cellStyle name="Comma 3 2 10 5" xfId="10548"/>
    <cellStyle name="Comma 3 2 10 6" xfId="13000"/>
    <cellStyle name="Comma 3 2 10 7" xfId="15452"/>
    <cellStyle name="Comma 3 2 10 8" xfId="17905"/>
    <cellStyle name="Comma 3 2 10 9" xfId="20353"/>
    <cellStyle name="Comma 3 2 11" xfId="22830"/>
    <cellStyle name="Comma 3 2 11 2" xfId="3149"/>
    <cellStyle name="Comma 3 2 11 3" xfId="5608"/>
    <cellStyle name="Comma 3 2 11 4" xfId="8101"/>
    <cellStyle name="Comma 3 2 11 5" xfId="10549"/>
    <cellStyle name="Comma 3 2 11 6" xfId="13001"/>
    <cellStyle name="Comma 3 2 11 7" xfId="15453"/>
    <cellStyle name="Comma 3 2 11 8" xfId="17906"/>
    <cellStyle name="Comma 3 2 11 9" xfId="20354"/>
    <cellStyle name="Comma 3 2 12" xfId="3147"/>
    <cellStyle name="Comma 3 2 13" xfId="5606"/>
    <cellStyle name="Comma 3 2 14" xfId="8099"/>
    <cellStyle name="Comma 3 2 15" xfId="10547"/>
    <cellStyle name="Comma 3 2 16" xfId="12999"/>
    <cellStyle name="Comma 3 2 17" xfId="15451"/>
    <cellStyle name="Comma 3 2 18" xfId="17904"/>
    <cellStyle name="Comma 3 2 19" xfId="20352"/>
    <cellStyle name="Comma 3 2 2" xfId="22831"/>
    <cellStyle name="Comma 3 2 2 10" xfId="22832"/>
    <cellStyle name="Comma 3 2 2 10 2" xfId="3151"/>
    <cellStyle name="Comma 3 2 2 10 3" xfId="5610"/>
    <cellStyle name="Comma 3 2 2 10 4" xfId="8103"/>
    <cellStyle name="Comma 3 2 2 10 5" xfId="10551"/>
    <cellStyle name="Comma 3 2 2 10 6" xfId="13003"/>
    <cellStyle name="Comma 3 2 2 10 7" xfId="15455"/>
    <cellStyle name="Comma 3 2 2 10 8" xfId="17908"/>
    <cellStyle name="Comma 3 2 2 10 9" xfId="20356"/>
    <cellStyle name="Comma 3 2 2 11" xfId="3150"/>
    <cellStyle name="Comma 3 2 2 12" xfId="5609"/>
    <cellStyle name="Comma 3 2 2 13" xfId="8102"/>
    <cellStyle name="Comma 3 2 2 14" xfId="10550"/>
    <cellStyle name="Comma 3 2 2 15" xfId="13002"/>
    <cellStyle name="Comma 3 2 2 16" xfId="15454"/>
    <cellStyle name="Comma 3 2 2 17" xfId="17907"/>
    <cellStyle name="Comma 3 2 2 18" xfId="20355"/>
    <cellStyle name="Comma 3 2 2 2" xfId="22833"/>
    <cellStyle name="Comma 3 2 2 2 10" xfId="3152"/>
    <cellStyle name="Comma 3 2 2 2 11" xfId="5611"/>
    <cellStyle name="Comma 3 2 2 2 12" xfId="8104"/>
    <cellStyle name="Comma 3 2 2 2 13" xfId="10552"/>
    <cellStyle name="Comma 3 2 2 2 14" xfId="13004"/>
    <cellStyle name="Comma 3 2 2 2 15" xfId="15456"/>
    <cellStyle name="Comma 3 2 2 2 16" xfId="17909"/>
    <cellStyle name="Comma 3 2 2 2 17" xfId="20357"/>
    <cellStyle name="Comma 3 2 2 2 2" xfId="22834"/>
    <cellStyle name="Comma 3 2 2 2 2 10" xfId="5612"/>
    <cellStyle name="Comma 3 2 2 2 2 11" xfId="8105"/>
    <cellStyle name="Comma 3 2 2 2 2 12" xfId="10553"/>
    <cellStyle name="Comma 3 2 2 2 2 13" xfId="13005"/>
    <cellStyle name="Comma 3 2 2 2 2 14" xfId="15457"/>
    <cellStyle name="Comma 3 2 2 2 2 15" xfId="17910"/>
    <cellStyle name="Comma 3 2 2 2 2 16" xfId="20358"/>
    <cellStyle name="Comma 3 2 2 2 2 2" xfId="22835"/>
    <cellStyle name="Comma 3 2 2 2 2 2 10" xfId="20359"/>
    <cellStyle name="Comma 3 2 2 2 2 2 2" xfId="22836"/>
    <cellStyle name="Comma 3 2 2 2 2 2 2 2" xfId="3155"/>
    <cellStyle name="Comma 3 2 2 2 2 2 2 3" xfId="5614"/>
    <cellStyle name="Comma 3 2 2 2 2 2 2 4" xfId="8107"/>
    <cellStyle name="Comma 3 2 2 2 2 2 2 5" xfId="10555"/>
    <cellStyle name="Comma 3 2 2 2 2 2 2 6" xfId="13007"/>
    <cellStyle name="Comma 3 2 2 2 2 2 2 7" xfId="15459"/>
    <cellStyle name="Comma 3 2 2 2 2 2 2 8" xfId="17912"/>
    <cellStyle name="Comma 3 2 2 2 2 2 2 9" xfId="20360"/>
    <cellStyle name="Comma 3 2 2 2 2 2 3" xfId="3154"/>
    <cellStyle name="Comma 3 2 2 2 2 2 4" xfId="5613"/>
    <cellStyle name="Comma 3 2 2 2 2 2 5" xfId="8106"/>
    <cellStyle name="Comma 3 2 2 2 2 2 6" xfId="10554"/>
    <cellStyle name="Comma 3 2 2 2 2 2 7" xfId="13006"/>
    <cellStyle name="Comma 3 2 2 2 2 2 8" xfId="15458"/>
    <cellStyle name="Comma 3 2 2 2 2 2 9" xfId="17911"/>
    <cellStyle name="Comma 3 2 2 2 2 3" xfId="22837"/>
    <cellStyle name="Comma 3 2 2 2 2 3 2" xfId="3156"/>
    <cellStyle name="Comma 3 2 2 2 2 3 3" xfId="5615"/>
    <cellStyle name="Comma 3 2 2 2 2 3 4" xfId="8108"/>
    <cellStyle name="Comma 3 2 2 2 2 3 5" xfId="10556"/>
    <cellStyle name="Comma 3 2 2 2 2 3 6" xfId="13008"/>
    <cellStyle name="Comma 3 2 2 2 2 3 7" xfId="15460"/>
    <cellStyle name="Comma 3 2 2 2 2 3 8" xfId="17913"/>
    <cellStyle name="Comma 3 2 2 2 2 3 9" xfId="20361"/>
    <cellStyle name="Comma 3 2 2 2 2 4" xfId="22838"/>
    <cellStyle name="Comma 3 2 2 2 2 4 2" xfId="3157"/>
    <cellStyle name="Comma 3 2 2 2 2 4 3" xfId="5616"/>
    <cellStyle name="Comma 3 2 2 2 2 4 4" xfId="8109"/>
    <cellStyle name="Comma 3 2 2 2 2 4 5" xfId="10557"/>
    <cellStyle name="Comma 3 2 2 2 2 4 6" xfId="13009"/>
    <cellStyle name="Comma 3 2 2 2 2 4 7" xfId="15461"/>
    <cellStyle name="Comma 3 2 2 2 2 4 8" xfId="17914"/>
    <cellStyle name="Comma 3 2 2 2 2 4 9" xfId="20362"/>
    <cellStyle name="Comma 3 2 2 2 2 5" xfId="22839"/>
    <cellStyle name="Comma 3 2 2 2 2 5 2" xfId="3158"/>
    <cellStyle name="Comma 3 2 2 2 2 5 3" xfId="5617"/>
    <cellStyle name="Comma 3 2 2 2 2 5 4" xfId="8110"/>
    <cellStyle name="Comma 3 2 2 2 2 5 5" xfId="10558"/>
    <cellStyle name="Comma 3 2 2 2 2 5 6" xfId="13010"/>
    <cellStyle name="Comma 3 2 2 2 2 5 7" xfId="15462"/>
    <cellStyle name="Comma 3 2 2 2 2 5 8" xfId="17915"/>
    <cellStyle name="Comma 3 2 2 2 2 5 9" xfId="20363"/>
    <cellStyle name="Comma 3 2 2 2 2 6" xfId="22840"/>
    <cellStyle name="Comma 3 2 2 2 2 6 2" xfId="3159"/>
    <cellStyle name="Comma 3 2 2 2 2 6 3" xfId="5618"/>
    <cellStyle name="Comma 3 2 2 2 2 6 4" xfId="8111"/>
    <cellStyle name="Comma 3 2 2 2 2 6 5" xfId="10559"/>
    <cellStyle name="Comma 3 2 2 2 2 6 6" xfId="13011"/>
    <cellStyle name="Comma 3 2 2 2 2 6 7" xfId="15463"/>
    <cellStyle name="Comma 3 2 2 2 2 6 8" xfId="17916"/>
    <cellStyle name="Comma 3 2 2 2 2 6 9" xfId="20364"/>
    <cellStyle name="Comma 3 2 2 2 2 7" xfId="22841"/>
    <cellStyle name="Comma 3 2 2 2 2 7 2" xfId="3160"/>
    <cellStyle name="Comma 3 2 2 2 2 7 3" xfId="5619"/>
    <cellStyle name="Comma 3 2 2 2 2 7 4" xfId="8112"/>
    <cellStyle name="Comma 3 2 2 2 2 7 5" xfId="10560"/>
    <cellStyle name="Comma 3 2 2 2 2 7 6" xfId="13012"/>
    <cellStyle name="Comma 3 2 2 2 2 7 7" xfId="15464"/>
    <cellStyle name="Comma 3 2 2 2 2 7 8" xfId="17917"/>
    <cellStyle name="Comma 3 2 2 2 2 7 9" xfId="20365"/>
    <cellStyle name="Comma 3 2 2 2 2 8" xfId="22842"/>
    <cellStyle name="Comma 3 2 2 2 2 8 2" xfId="3161"/>
    <cellStyle name="Comma 3 2 2 2 2 8 3" xfId="5620"/>
    <cellStyle name="Comma 3 2 2 2 2 8 4" xfId="8113"/>
    <cellStyle name="Comma 3 2 2 2 2 8 5" xfId="10561"/>
    <cellStyle name="Comma 3 2 2 2 2 8 6" xfId="13013"/>
    <cellStyle name="Comma 3 2 2 2 2 8 7" xfId="15465"/>
    <cellStyle name="Comma 3 2 2 2 2 8 8" xfId="17918"/>
    <cellStyle name="Comma 3 2 2 2 2 8 9" xfId="20366"/>
    <cellStyle name="Comma 3 2 2 2 2 9" xfId="3153"/>
    <cellStyle name="Comma 3 2 2 2 3" xfId="22843"/>
    <cellStyle name="Comma 3 2 2 2 3 10" xfId="20367"/>
    <cellStyle name="Comma 3 2 2 2 3 2" xfId="22844"/>
    <cellStyle name="Comma 3 2 2 2 3 2 2" xfId="3163"/>
    <cellStyle name="Comma 3 2 2 2 3 2 3" xfId="5622"/>
    <cellStyle name="Comma 3 2 2 2 3 2 4" xfId="8115"/>
    <cellStyle name="Comma 3 2 2 2 3 2 5" xfId="10563"/>
    <cellStyle name="Comma 3 2 2 2 3 2 6" xfId="13015"/>
    <cellStyle name="Comma 3 2 2 2 3 2 7" xfId="15467"/>
    <cellStyle name="Comma 3 2 2 2 3 2 8" xfId="17920"/>
    <cellStyle name="Comma 3 2 2 2 3 2 9" xfId="20368"/>
    <cellStyle name="Comma 3 2 2 2 3 3" xfId="3162"/>
    <cellStyle name="Comma 3 2 2 2 3 4" xfId="5621"/>
    <cellStyle name="Comma 3 2 2 2 3 5" xfId="8114"/>
    <cellStyle name="Comma 3 2 2 2 3 6" xfId="10562"/>
    <cellStyle name="Comma 3 2 2 2 3 7" xfId="13014"/>
    <cellStyle name="Comma 3 2 2 2 3 8" xfId="15466"/>
    <cellStyle name="Comma 3 2 2 2 3 9" xfId="17919"/>
    <cellStyle name="Comma 3 2 2 2 4" xfId="22845"/>
    <cellStyle name="Comma 3 2 2 2 4 2" xfId="3164"/>
    <cellStyle name="Comma 3 2 2 2 4 3" xfId="5623"/>
    <cellStyle name="Comma 3 2 2 2 4 4" xfId="8116"/>
    <cellStyle name="Comma 3 2 2 2 4 5" xfId="10564"/>
    <cellStyle name="Comma 3 2 2 2 4 6" xfId="13016"/>
    <cellStyle name="Comma 3 2 2 2 4 7" xfId="15468"/>
    <cellStyle name="Comma 3 2 2 2 4 8" xfId="17921"/>
    <cellStyle name="Comma 3 2 2 2 4 9" xfId="20369"/>
    <cellStyle name="Comma 3 2 2 2 5" xfId="22846"/>
    <cellStyle name="Comma 3 2 2 2 5 2" xfId="3165"/>
    <cellStyle name="Comma 3 2 2 2 5 3" xfId="5624"/>
    <cellStyle name="Comma 3 2 2 2 5 4" xfId="8117"/>
    <cellStyle name="Comma 3 2 2 2 5 5" xfId="10565"/>
    <cellStyle name="Comma 3 2 2 2 5 6" xfId="13017"/>
    <cellStyle name="Comma 3 2 2 2 5 7" xfId="15469"/>
    <cellStyle name="Comma 3 2 2 2 5 8" xfId="17922"/>
    <cellStyle name="Comma 3 2 2 2 5 9" xfId="20370"/>
    <cellStyle name="Comma 3 2 2 2 6" xfId="22847"/>
    <cellStyle name="Comma 3 2 2 2 6 2" xfId="3166"/>
    <cellStyle name="Comma 3 2 2 2 6 3" xfId="5625"/>
    <cellStyle name="Comma 3 2 2 2 6 4" xfId="8118"/>
    <cellStyle name="Comma 3 2 2 2 6 5" xfId="10566"/>
    <cellStyle name="Comma 3 2 2 2 6 6" xfId="13018"/>
    <cellStyle name="Comma 3 2 2 2 6 7" xfId="15470"/>
    <cellStyle name="Comma 3 2 2 2 6 8" xfId="17923"/>
    <cellStyle name="Comma 3 2 2 2 6 9" xfId="20371"/>
    <cellStyle name="Comma 3 2 2 2 7" xfId="22848"/>
    <cellStyle name="Comma 3 2 2 2 7 2" xfId="3167"/>
    <cellStyle name="Comma 3 2 2 2 7 3" xfId="5626"/>
    <cellStyle name="Comma 3 2 2 2 7 4" xfId="8119"/>
    <cellStyle name="Comma 3 2 2 2 7 5" xfId="10567"/>
    <cellStyle name="Comma 3 2 2 2 7 6" xfId="13019"/>
    <cellStyle name="Comma 3 2 2 2 7 7" xfId="15471"/>
    <cellStyle name="Comma 3 2 2 2 7 8" xfId="17924"/>
    <cellStyle name="Comma 3 2 2 2 7 9" xfId="20372"/>
    <cellStyle name="Comma 3 2 2 2 8" xfId="22849"/>
    <cellStyle name="Comma 3 2 2 2 8 2" xfId="3168"/>
    <cellStyle name="Comma 3 2 2 2 8 3" xfId="5627"/>
    <cellStyle name="Comma 3 2 2 2 8 4" xfId="8120"/>
    <cellStyle name="Comma 3 2 2 2 8 5" xfId="10568"/>
    <cellStyle name="Comma 3 2 2 2 8 6" xfId="13020"/>
    <cellStyle name="Comma 3 2 2 2 8 7" xfId="15472"/>
    <cellStyle name="Comma 3 2 2 2 8 8" xfId="17925"/>
    <cellStyle name="Comma 3 2 2 2 8 9" xfId="20373"/>
    <cellStyle name="Comma 3 2 2 2 9" xfId="22850"/>
    <cellStyle name="Comma 3 2 2 2 9 2" xfId="3169"/>
    <cellStyle name="Comma 3 2 2 2 9 3" xfId="5628"/>
    <cellStyle name="Comma 3 2 2 2 9 4" xfId="8121"/>
    <cellStyle name="Comma 3 2 2 2 9 5" xfId="10569"/>
    <cellStyle name="Comma 3 2 2 2 9 6" xfId="13021"/>
    <cellStyle name="Comma 3 2 2 2 9 7" xfId="15473"/>
    <cellStyle name="Comma 3 2 2 2 9 8" xfId="17926"/>
    <cellStyle name="Comma 3 2 2 2 9 9" xfId="20374"/>
    <cellStyle name="Comma 3 2 2 3" xfId="22851"/>
    <cellStyle name="Comma 3 2 2 3 10" xfId="5629"/>
    <cellStyle name="Comma 3 2 2 3 11" xfId="8122"/>
    <cellStyle name="Comma 3 2 2 3 12" xfId="10570"/>
    <cellStyle name="Comma 3 2 2 3 13" xfId="13022"/>
    <cellStyle name="Comma 3 2 2 3 14" xfId="15474"/>
    <cellStyle name="Comma 3 2 2 3 15" xfId="17927"/>
    <cellStyle name="Comma 3 2 2 3 16" xfId="20375"/>
    <cellStyle name="Comma 3 2 2 3 2" xfId="22852"/>
    <cellStyle name="Comma 3 2 2 3 2 10" xfId="20376"/>
    <cellStyle name="Comma 3 2 2 3 2 2" xfId="22853"/>
    <cellStyle name="Comma 3 2 2 3 2 2 2" xfId="3172"/>
    <cellStyle name="Comma 3 2 2 3 2 2 3" xfId="5631"/>
    <cellStyle name="Comma 3 2 2 3 2 2 4" xfId="8124"/>
    <cellStyle name="Comma 3 2 2 3 2 2 5" xfId="10572"/>
    <cellStyle name="Comma 3 2 2 3 2 2 6" xfId="13024"/>
    <cellStyle name="Comma 3 2 2 3 2 2 7" xfId="15476"/>
    <cellStyle name="Comma 3 2 2 3 2 2 8" xfId="17929"/>
    <cellStyle name="Comma 3 2 2 3 2 2 9" xfId="20377"/>
    <cellStyle name="Comma 3 2 2 3 2 3" xfId="3171"/>
    <cellStyle name="Comma 3 2 2 3 2 4" xfId="5630"/>
    <cellStyle name="Comma 3 2 2 3 2 5" xfId="8123"/>
    <cellStyle name="Comma 3 2 2 3 2 6" xfId="10571"/>
    <cellStyle name="Comma 3 2 2 3 2 7" xfId="13023"/>
    <cellStyle name="Comma 3 2 2 3 2 8" xfId="15475"/>
    <cellStyle name="Comma 3 2 2 3 2 9" xfId="17928"/>
    <cellStyle name="Comma 3 2 2 3 3" xfId="22854"/>
    <cellStyle name="Comma 3 2 2 3 3 2" xfId="3173"/>
    <cellStyle name="Comma 3 2 2 3 3 3" xfId="5632"/>
    <cellStyle name="Comma 3 2 2 3 3 4" xfId="8125"/>
    <cellStyle name="Comma 3 2 2 3 3 5" xfId="10573"/>
    <cellStyle name="Comma 3 2 2 3 3 6" xfId="13025"/>
    <cellStyle name="Comma 3 2 2 3 3 7" xfId="15477"/>
    <cellStyle name="Comma 3 2 2 3 3 8" xfId="17930"/>
    <cellStyle name="Comma 3 2 2 3 3 9" xfId="20378"/>
    <cellStyle name="Comma 3 2 2 3 4" xfId="22855"/>
    <cellStyle name="Comma 3 2 2 3 4 2" xfId="3174"/>
    <cellStyle name="Comma 3 2 2 3 4 3" xfId="5633"/>
    <cellStyle name="Comma 3 2 2 3 4 4" xfId="8126"/>
    <cellStyle name="Comma 3 2 2 3 4 5" xfId="10574"/>
    <cellStyle name="Comma 3 2 2 3 4 6" xfId="13026"/>
    <cellStyle name="Comma 3 2 2 3 4 7" xfId="15478"/>
    <cellStyle name="Comma 3 2 2 3 4 8" xfId="17931"/>
    <cellStyle name="Comma 3 2 2 3 4 9" xfId="20379"/>
    <cellStyle name="Comma 3 2 2 3 5" xfId="22856"/>
    <cellStyle name="Comma 3 2 2 3 5 2" xfId="3175"/>
    <cellStyle name="Comma 3 2 2 3 5 3" xfId="5634"/>
    <cellStyle name="Comma 3 2 2 3 5 4" xfId="8127"/>
    <cellStyle name="Comma 3 2 2 3 5 5" xfId="10575"/>
    <cellStyle name="Comma 3 2 2 3 5 6" xfId="13027"/>
    <cellStyle name="Comma 3 2 2 3 5 7" xfId="15479"/>
    <cellStyle name="Comma 3 2 2 3 5 8" xfId="17932"/>
    <cellStyle name="Comma 3 2 2 3 5 9" xfId="20380"/>
    <cellStyle name="Comma 3 2 2 3 6" xfId="22857"/>
    <cellStyle name="Comma 3 2 2 3 6 2" xfId="3176"/>
    <cellStyle name="Comma 3 2 2 3 6 3" xfId="5635"/>
    <cellStyle name="Comma 3 2 2 3 6 4" xfId="8128"/>
    <cellStyle name="Comma 3 2 2 3 6 5" xfId="10576"/>
    <cellStyle name="Comma 3 2 2 3 6 6" xfId="13028"/>
    <cellStyle name="Comma 3 2 2 3 6 7" xfId="15480"/>
    <cellStyle name="Comma 3 2 2 3 6 8" xfId="17933"/>
    <cellStyle name="Comma 3 2 2 3 6 9" xfId="20381"/>
    <cellStyle name="Comma 3 2 2 3 7" xfId="22858"/>
    <cellStyle name="Comma 3 2 2 3 7 2" xfId="3177"/>
    <cellStyle name="Comma 3 2 2 3 7 3" xfId="5636"/>
    <cellStyle name="Comma 3 2 2 3 7 4" xfId="8129"/>
    <cellStyle name="Comma 3 2 2 3 7 5" xfId="10577"/>
    <cellStyle name="Comma 3 2 2 3 7 6" xfId="13029"/>
    <cellStyle name="Comma 3 2 2 3 7 7" xfId="15481"/>
    <cellStyle name="Comma 3 2 2 3 7 8" xfId="17934"/>
    <cellStyle name="Comma 3 2 2 3 7 9" xfId="20382"/>
    <cellStyle name="Comma 3 2 2 3 8" xfId="22859"/>
    <cellStyle name="Comma 3 2 2 3 8 2" xfId="3178"/>
    <cellStyle name="Comma 3 2 2 3 8 3" xfId="5637"/>
    <cellStyle name="Comma 3 2 2 3 8 4" xfId="8130"/>
    <cellStyle name="Comma 3 2 2 3 8 5" xfId="10578"/>
    <cellStyle name="Comma 3 2 2 3 8 6" xfId="13030"/>
    <cellStyle name="Comma 3 2 2 3 8 7" xfId="15482"/>
    <cellStyle name="Comma 3 2 2 3 8 8" xfId="17935"/>
    <cellStyle name="Comma 3 2 2 3 8 9" xfId="20383"/>
    <cellStyle name="Comma 3 2 2 3 9" xfId="3170"/>
    <cellStyle name="Comma 3 2 2 4" xfId="22860"/>
    <cellStyle name="Comma 3 2 2 4 10" xfId="20384"/>
    <cellStyle name="Comma 3 2 2 4 2" xfId="22861"/>
    <cellStyle name="Comma 3 2 2 4 2 2" xfId="3180"/>
    <cellStyle name="Comma 3 2 2 4 2 3" xfId="5639"/>
    <cellStyle name="Comma 3 2 2 4 2 4" xfId="8132"/>
    <cellStyle name="Comma 3 2 2 4 2 5" xfId="10580"/>
    <cellStyle name="Comma 3 2 2 4 2 6" xfId="13032"/>
    <cellStyle name="Comma 3 2 2 4 2 7" xfId="15484"/>
    <cellStyle name="Comma 3 2 2 4 2 8" xfId="17937"/>
    <cellStyle name="Comma 3 2 2 4 2 9" xfId="20385"/>
    <cellStyle name="Comma 3 2 2 4 3" xfId="3179"/>
    <cellStyle name="Comma 3 2 2 4 4" xfId="5638"/>
    <cellStyle name="Comma 3 2 2 4 5" xfId="8131"/>
    <cellStyle name="Comma 3 2 2 4 6" xfId="10579"/>
    <cellStyle name="Comma 3 2 2 4 7" xfId="13031"/>
    <cellStyle name="Comma 3 2 2 4 8" xfId="15483"/>
    <cellStyle name="Comma 3 2 2 4 9" xfId="17936"/>
    <cellStyle name="Comma 3 2 2 5" xfId="22862"/>
    <cellStyle name="Comma 3 2 2 5 2" xfId="3181"/>
    <cellStyle name="Comma 3 2 2 5 3" xfId="5640"/>
    <cellStyle name="Comma 3 2 2 5 4" xfId="8133"/>
    <cellStyle name="Comma 3 2 2 5 5" xfId="10581"/>
    <cellStyle name="Comma 3 2 2 5 6" xfId="13033"/>
    <cellStyle name="Comma 3 2 2 5 7" xfId="15485"/>
    <cellStyle name="Comma 3 2 2 5 8" xfId="17938"/>
    <cellStyle name="Comma 3 2 2 5 9" xfId="20386"/>
    <cellStyle name="Comma 3 2 2 6" xfId="22863"/>
    <cellStyle name="Comma 3 2 2 6 2" xfId="3182"/>
    <cellStyle name="Comma 3 2 2 6 3" xfId="5641"/>
    <cellStyle name="Comma 3 2 2 6 4" xfId="8134"/>
    <cellStyle name="Comma 3 2 2 6 5" xfId="10582"/>
    <cellStyle name="Comma 3 2 2 6 6" xfId="13034"/>
    <cellStyle name="Comma 3 2 2 6 7" xfId="15486"/>
    <cellStyle name="Comma 3 2 2 6 8" xfId="17939"/>
    <cellStyle name="Comma 3 2 2 6 9" xfId="20387"/>
    <cellStyle name="Comma 3 2 2 7" xfId="22864"/>
    <cellStyle name="Comma 3 2 2 7 2" xfId="3183"/>
    <cellStyle name="Comma 3 2 2 7 3" xfId="5642"/>
    <cellStyle name="Comma 3 2 2 7 4" xfId="8135"/>
    <cellStyle name="Comma 3 2 2 7 5" xfId="10583"/>
    <cellStyle name="Comma 3 2 2 7 6" xfId="13035"/>
    <cellStyle name="Comma 3 2 2 7 7" xfId="15487"/>
    <cellStyle name="Comma 3 2 2 7 8" xfId="17940"/>
    <cellStyle name="Comma 3 2 2 7 9" xfId="20388"/>
    <cellStyle name="Comma 3 2 2 8" xfId="22865"/>
    <cellStyle name="Comma 3 2 2 8 2" xfId="3184"/>
    <cellStyle name="Comma 3 2 2 8 3" xfId="5643"/>
    <cellStyle name="Comma 3 2 2 8 4" xfId="8136"/>
    <cellStyle name="Comma 3 2 2 8 5" xfId="10584"/>
    <cellStyle name="Comma 3 2 2 8 6" xfId="13036"/>
    <cellStyle name="Comma 3 2 2 8 7" xfId="15488"/>
    <cellStyle name="Comma 3 2 2 8 8" xfId="17941"/>
    <cellStyle name="Comma 3 2 2 8 9" xfId="20389"/>
    <cellStyle name="Comma 3 2 2 9" xfId="22866"/>
    <cellStyle name="Comma 3 2 2 9 2" xfId="3185"/>
    <cellStyle name="Comma 3 2 2 9 3" xfId="5644"/>
    <cellStyle name="Comma 3 2 2 9 4" xfId="8137"/>
    <cellStyle name="Comma 3 2 2 9 5" xfId="10585"/>
    <cellStyle name="Comma 3 2 2 9 6" xfId="13037"/>
    <cellStyle name="Comma 3 2 2 9 7" xfId="15489"/>
    <cellStyle name="Comma 3 2 2 9 8" xfId="17942"/>
    <cellStyle name="Comma 3 2 2 9 9" xfId="20390"/>
    <cellStyle name="Comma 3 2 3" xfId="22867"/>
    <cellStyle name="Comma 3 2 3 10" xfId="3186"/>
    <cellStyle name="Comma 3 2 3 11" xfId="5645"/>
    <cellStyle name="Comma 3 2 3 12" xfId="8138"/>
    <cellStyle name="Comma 3 2 3 13" xfId="10586"/>
    <cellStyle name="Comma 3 2 3 14" xfId="13038"/>
    <cellStyle name="Comma 3 2 3 15" xfId="15490"/>
    <cellStyle name="Comma 3 2 3 16" xfId="17943"/>
    <cellStyle name="Comma 3 2 3 17" xfId="20391"/>
    <cellStyle name="Comma 3 2 3 2" xfId="22868"/>
    <cellStyle name="Comma 3 2 3 2 10" xfId="5646"/>
    <cellStyle name="Comma 3 2 3 2 11" xfId="8139"/>
    <cellStyle name="Comma 3 2 3 2 12" xfId="10587"/>
    <cellStyle name="Comma 3 2 3 2 13" xfId="13039"/>
    <cellStyle name="Comma 3 2 3 2 14" xfId="15491"/>
    <cellStyle name="Comma 3 2 3 2 15" xfId="17944"/>
    <cellStyle name="Comma 3 2 3 2 16" xfId="20392"/>
    <cellStyle name="Comma 3 2 3 2 2" xfId="22869"/>
    <cellStyle name="Comma 3 2 3 2 2 10" xfId="20393"/>
    <cellStyle name="Comma 3 2 3 2 2 2" xfId="22870"/>
    <cellStyle name="Comma 3 2 3 2 2 2 2" xfId="3189"/>
    <cellStyle name="Comma 3 2 3 2 2 2 3" xfId="5648"/>
    <cellStyle name="Comma 3 2 3 2 2 2 4" xfId="8141"/>
    <cellStyle name="Comma 3 2 3 2 2 2 5" xfId="10589"/>
    <cellStyle name="Comma 3 2 3 2 2 2 6" xfId="13041"/>
    <cellStyle name="Comma 3 2 3 2 2 2 7" xfId="15493"/>
    <cellStyle name="Comma 3 2 3 2 2 2 8" xfId="17946"/>
    <cellStyle name="Comma 3 2 3 2 2 2 9" xfId="20394"/>
    <cellStyle name="Comma 3 2 3 2 2 3" xfId="3188"/>
    <cellStyle name="Comma 3 2 3 2 2 4" xfId="5647"/>
    <cellStyle name="Comma 3 2 3 2 2 5" xfId="8140"/>
    <cellStyle name="Comma 3 2 3 2 2 6" xfId="10588"/>
    <cellStyle name="Comma 3 2 3 2 2 7" xfId="13040"/>
    <cellStyle name="Comma 3 2 3 2 2 8" xfId="15492"/>
    <cellStyle name="Comma 3 2 3 2 2 9" xfId="17945"/>
    <cellStyle name="Comma 3 2 3 2 3" xfId="22871"/>
    <cellStyle name="Comma 3 2 3 2 3 2" xfId="3190"/>
    <cellStyle name="Comma 3 2 3 2 3 3" xfId="5649"/>
    <cellStyle name="Comma 3 2 3 2 3 4" xfId="8142"/>
    <cellStyle name="Comma 3 2 3 2 3 5" xfId="10590"/>
    <cellStyle name="Comma 3 2 3 2 3 6" xfId="13042"/>
    <cellStyle name="Comma 3 2 3 2 3 7" xfId="15494"/>
    <cellStyle name="Comma 3 2 3 2 3 8" xfId="17947"/>
    <cellStyle name="Comma 3 2 3 2 3 9" xfId="20395"/>
    <cellStyle name="Comma 3 2 3 2 4" xfId="22872"/>
    <cellStyle name="Comma 3 2 3 2 4 2" xfId="3191"/>
    <cellStyle name="Comma 3 2 3 2 4 3" xfId="5650"/>
    <cellStyle name="Comma 3 2 3 2 4 4" xfId="8143"/>
    <cellStyle name="Comma 3 2 3 2 4 5" xfId="10591"/>
    <cellStyle name="Comma 3 2 3 2 4 6" xfId="13043"/>
    <cellStyle name="Comma 3 2 3 2 4 7" xfId="15495"/>
    <cellStyle name="Comma 3 2 3 2 4 8" xfId="17948"/>
    <cellStyle name="Comma 3 2 3 2 4 9" xfId="20396"/>
    <cellStyle name="Comma 3 2 3 2 5" xfId="22873"/>
    <cellStyle name="Comma 3 2 3 2 5 2" xfId="3192"/>
    <cellStyle name="Comma 3 2 3 2 5 3" xfId="5651"/>
    <cellStyle name="Comma 3 2 3 2 5 4" xfId="8144"/>
    <cellStyle name="Comma 3 2 3 2 5 5" xfId="10592"/>
    <cellStyle name="Comma 3 2 3 2 5 6" xfId="13044"/>
    <cellStyle name="Comma 3 2 3 2 5 7" xfId="15496"/>
    <cellStyle name="Comma 3 2 3 2 5 8" xfId="17949"/>
    <cellStyle name="Comma 3 2 3 2 5 9" xfId="20397"/>
    <cellStyle name="Comma 3 2 3 2 6" xfId="22874"/>
    <cellStyle name="Comma 3 2 3 2 6 2" xfId="3193"/>
    <cellStyle name="Comma 3 2 3 2 6 3" xfId="5652"/>
    <cellStyle name="Comma 3 2 3 2 6 4" xfId="8145"/>
    <cellStyle name="Comma 3 2 3 2 6 5" xfId="10593"/>
    <cellStyle name="Comma 3 2 3 2 6 6" xfId="13045"/>
    <cellStyle name="Comma 3 2 3 2 6 7" xfId="15497"/>
    <cellStyle name="Comma 3 2 3 2 6 8" xfId="17950"/>
    <cellStyle name="Comma 3 2 3 2 6 9" xfId="20398"/>
    <cellStyle name="Comma 3 2 3 2 7" xfId="22875"/>
    <cellStyle name="Comma 3 2 3 2 7 2" xfId="3194"/>
    <cellStyle name="Comma 3 2 3 2 7 3" xfId="5653"/>
    <cellStyle name="Comma 3 2 3 2 7 4" xfId="8146"/>
    <cellStyle name="Comma 3 2 3 2 7 5" xfId="10594"/>
    <cellStyle name="Comma 3 2 3 2 7 6" xfId="13046"/>
    <cellStyle name="Comma 3 2 3 2 7 7" xfId="15498"/>
    <cellStyle name="Comma 3 2 3 2 7 8" xfId="17951"/>
    <cellStyle name="Comma 3 2 3 2 7 9" xfId="20399"/>
    <cellStyle name="Comma 3 2 3 2 8" xfId="22876"/>
    <cellStyle name="Comma 3 2 3 2 8 2" xfId="3195"/>
    <cellStyle name="Comma 3 2 3 2 8 3" xfId="5654"/>
    <cellStyle name="Comma 3 2 3 2 8 4" xfId="8147"/>
    <cellStyle name="Comma 3 2 3 2 8 5" xfId="10595"/>
    <cellStyle name="Comma 3 2 3 2 8 6" xfId="13047"/>
    <cellStyle name="Comma 3 2 3 2 8 7" xfId="15499"/>
    <cellStyle name="Comma 3 2 3 2 8 8" xfId="17952"/>
    <cellStyle name="Comma 3 2 3 2 8 9" xfId="20400"/>
    <cellStyle name="Comma 3 2 3 2 9" xfId="3187"/>
    <cellStyle name="Comma 3 2 3 3" xfId="22877"/>
    <cellStyle name="Comma 3 2 3 3 10" xfId="20401"/>
    <cellStyle name="Comma 3 2 3 3 2" xfId="22878"/>
    <cellStyle name="Comma 3 2 3 3 2 2" xfId="3197"/>
    <cellStyle name="Comma 3 2 3 3 2 3" xfId="5656"/>
    <cellStyle name="Comma 3 2 3 3 2 4" xfId="8149"/>
    <cellStyle name="Comma 3 2 3 3 2 5" xfId="10597"/>
    <cellStyle name="Comma 3 2 3 3 2 6" xfId="13049"/>
    <cellStyle name="Comma 3 2 3 3 2 7" xfId="15501"/>
    <cellStyle name="Comma 3 2 3 3 2 8" xfId="17954"/>
    <cellStyle name="Comma 3 2 3 3 2 9" xfId="20402"/>
    <cellStyle name="Comma 3 2 3 3 3" xfId="3196"/>
    <cellStyle name="Comma 3 2 3 3 4" xfId="5655"/>
    <cellStyle name="Comma 3 2 3 3 5" xfId="8148"/>
    <cellStyle name="Comma 3 2 3 3 6" xfId="10596"/>
    <cellStyle name="Comma 3 2 3 3 7" xfId="13048"/>
    <cellStyle name="Comma 3 2 3 3 8" xfId="15500"/>
    <cellStyle name="Comma 3 2 3 3 9" xfId="17953"/>
    <cellStyle name="Comma 3 2 3 4" xfId="22879"/>
    <cellStyle name="Comma 3 2 3 4 2" xfId="3198"/>
    <cellStyle name="Comma 3 2 3 4 3" xfId="5657"/>
    <cellStyle name="Comma 3 2 3 4 4" xfId="8150"/>
    <cellStyle name="Comma 3 2 3 4 5" xfId="10598"/>
    <cellStyle name="Comma 3 2 3 4 6" xfId="13050"/>
    <cellStyle name="Comma 3 2 3 4 7" xfId="15502"/>
    <cellStyle name="Comma 3 2 3 4 8" xfId="17955"/>
    <cellStyle name="Comma 3 2 3 4 9" xfId="20403"/>
    <cellStyle name="Comma 3 2 3 5" xfId="22880"/>
    <cellStyle name="Comma 3 2 3 5 2" xfId="3199"/>
    <cellStyle name="Comma 3 2 3 5 3" xfId="5658"/>
    <cellStyle name="Comma 3 2 3 5 4" xfId="8151"/>
    <cellStyle name="Comma 3 2 3 5 5" xfId="10599"/>
    <cellStyle name="Comma 3 2 3 5 6" xfId="13051"/>
    <cellStyle name="Comma 3 2 3 5 7" xfId="15503"/>
    <cellStyle name="Comma 3 2 3 5 8" xfId="17956"/>
    <cellStyle name="Comma 3 2 3 5 9" xfId="20404"/>
    <cellStyle name="Comma 3 2 3 6" xfId="22881"/>
    <cellStyle name="Comma 3 2 3 6 2" xfId="3200"/>
    <cellStyle name="Comma 3 2 3 6 3" xfId="5659"/>
    <cellStyle name="Comma 3 2 3 6 4" xfId="8152"/>
    <cellStyle name="Comma 3 2 3 6 5" xfId="10600"/>
    <cellStyle name="Comma 3 2 3 6 6" xfId="13052"/>
    <cellStyle name="Comma 3 2 3 6 7" xfId="15504"/>
    <cellStyle name="Comma 3 2 3 6 8" xfId="17957"/>
    <cellStyle name="Comma 3 2 3 6 9" xfId="20405"/>
    <cellStyle name="Comma 3 2 3 7" xfId="22882"/>
    <cellStyle name="Comma 3 2 3 7 2" xfId="3201"/>
    <cellStyle name="Comma 3 2 3 7 3" xfId="5660"/>
    <cellStyle name="Comma 3 2 3 7 4" xfId="8153"/>
    <cellStyle name="Comma 3 2 3 7 5" xfId="10601"/>
    <cellStyle name="Comma 3 2 3 7 6" xfId="13053"/>
    <cellStyle name="Comma 3 2 3 7 7" xfId="15505"/>
    <cellStyle name="Comma 3 2 3 7 8" xfId="17958"/>
    <cellStyle name="Comma 3 2 3 7 9" xfId="20406"/>
    <cellStyle name="Comma 3 2 3 8" xfId="22883"/>
    <cellStyle name="Comma 3 2 3 8 2" xfId="3202"/>
    <cellStyle name="Comma 3 2 3 8 3" xfId="5661"/>
    <cellStyle name="Comma 3 2 3 8 4" xfId="8154"/>
    <cellStyle name="Comma 3 2 3 8 5" xfId="10602"/>
    <cellStyle name="Comma 3 2 3 8 6" xfId="13054"/>
    <cellStyle name="Comma 3 2 3 8 7" xfId="15506"/>
    <cellStyle name="Comma 3 2 3 8 8" xfId="17959"/>
    <cellStyle name="Comma 3 2 3 8 9" xfId="20407"/>
    <cellStyle name="Comma 3 2 3 9" xfId="22884"/>
    <cellStyle name="Comma 3 2 3 9 2" xfId="3203"/>
    <cellStyle name="Comma 3 2 3 9 3" xfId="5662"/>
    <cellStyle name="Comma 3 2 3 9 4" xfId="8155"/>
    <cellStyle name="Comma 3 2 3 9 5" xfId="10603"/>
    <cellStyle name="Comma 3 2 3 9 6" xfId="13055"/>
    <cellStyle name="Comma 3 2 3 9 7" xfId="15507"/>
    <cellStyle name="Comma 3 2 3 9 8" xfId="17960"/>
    <cellStyle name="Comma 3 2 3 9 9" xfId="20408"/>
    <cellStyle name="Comma 3 2 4" xfId="22885"/>
    <cellStyle name="Comma 3 2 4 10" xfId="5663"/>
    <cellStyle name="Comma 3 2 4 11" xfId="8156"/>
    <cellStyle name="Comma 3 2 4 12" xfId="10604"/>
    <cellStyle name="Comma 3 2 4 13" xfId="13056"/>
    <cellStyle name="Comma 3 2 4 14" xfId="15508"/>
    <cellStyle name="Comma 3 2 4 15" xfId="17961"/>
    <cellStyle name="Comma 3 2 4 16" xfId="20409"/>
    <cellStyle name="Comma 3 2 4 2" xfId="22886"/>
    <cellStyle name="Comma 3 2 4 2 10" xfId="20410"/>
    <cellStyle name="Comma 3 2 4 2 2" xfId="22887"/>
    <cellStyle name="Comma 3 2 4 2 2 2" xfId="3206"/>
    <cellStyle name="Comma 3 2 4 2 2 3" xfId="5665"/>
    <cellStyle name="Comma 3 2 4 2 2 4" xfId="8158"/>
    <cellStyle name="Comma 3 2 4 2 2 5" xfId="10606"/>
    <cellStyle name="Comma 3 2 4 2 2 6" xfId="13058"/>
    <cellStyle name="Comma 3 2 4 2 2 7" xfId="15510"/>
    <cellStyle name="Comma 3 2 4 2 2 8" xfId="17963"/>
    <cellStyle name="Comma 3 2 4 2 2 9" xfId="20411"/>
    <cellStyle name="Comma 3 2 4 2 3" xfId="3205"/>
    <cellStyle name="Comma 3 2 4 2 4" xfId="5664"/>
    <cellStyle name="Comma 3 2 4 2 5" xfId="8157"/>
    <cellStyle name="Comma 3 2 4 2 6" xfId="10605"/>
    <cellStyle name="Comma 3 2 4 2 7" xfId="13057"/>
    <cellStyle name="Comma 3 2 4 2 8" xfId="15509"/>
    <cellStyle name="Comma 3 2 4 2 9" xfId="17962"/>
    <cellStyle name="Comma 3 2 4 3" xfId="22888"/>
    <cellStyle name="Comma 3 2 4 3 2" xfId="3207"/>
    <cellStyle name="Comma 3 2 4 3 3" xfId="5666"/>
    <cellStyle name="Comma 3 2 4 3 4" xfId="8159"/>
    <cellStyle name="Comma 3 2 4 3 5" xfId="10607"/>
    <cellStyle name="Comma 3 2 4 3 6" xfId="13059"/>
    <cellStyle name="Comma 3 2 4 3 7" xfId="15511"/>
    <cellStyle name="Comma 3 2 4 3 8" xfId="17964"/>
    <cellStyle name="Comma 3 2 4 3 9" xfId="20412"/>
    <cellStyle name="Comma 3 2 4 4" xfId="22889"/>
    <cellStyle name="Comma 3 2 4 4 2" xfId="3208"/>
    <cellStyle name="Comma 3 2 4 4 3" xfId="5667"/>
    <cellStyle name="Comma 3 2 4 4 4" xfId="8160"/>
    <cellStyle name="Comma 3 2 4 4 5" xfId="10608"/>
    <cellStyle name="Comma 3 2 4 4 6" xfId="13060"/>
    <cellStyle name="Comma 3 2 4 4 7" xfId="15512"/>
    <cellStyle name="Comma 3 2 4 4 8" xfId="17965"/>
    <cellStyle name="Comma 3 2 4 4 9" xfId="20413"/>
    <cellStyle name="Comma 3 2 4 5" xfId="22890"/>
    <cellStyle name="Comma 3 2 4 5 2" xfId="3209"/>
    <cellStyle name="Comma 3 2 4 5 3" xfId="5668"/>
    <cellStyle name="Comma 3 2 4 5 4" xfId="8161"/>
    <cellStyle name="Comma 3 2 4 5 5" xfId="10609"/>
    <cellStyle name="Comma 3 2 4 5 6" xfId="13061"/>
    <cellStyle name="Comma 3 2 4 5 7" xfId="15513"/>
    <cellStyle name="Comma 3 2 4 5 8" xfId="17966"/>
    <cellStyle name="Comma 3 2 4 5 9" xfId="20414"/>
    <cellStyle name="Comma 3 2 4 6" xfId="22891"/>
    <cellStyle name="Comma 3 2 4 6 2" xfId="3210"/>
    <cellStyle name="Comma 3 2 4 6 3" xfId="5669"/>
    <cellStyle name="Comma 3 2 4 6 4" xfId="8162"/>
    <cellStyle name="Comma 3 2 4 6 5" xfId="10610"/>
    <cellStyle name="Comma 3 2 4 6 6" xfId="13062"/>
    <cellStyle name="Comma 3 2 4 6 7" xfId="15514"/>
    <cellStyle name="Comma 3 2 4 6 8" xfId="17967"/>
    <cellStyle name="Comma 3 2 4 6 9" xfId="20415"/>
    <cellStyle name="Comma 3 2 4 7" xfId="22892"/>
    <cellStyle name="Comma 3 2 4 7 2" xfId="3211"/>
    <cellStyle name="Comma 3 2 4 7 3" xfId="5670"/>
    <cellStyle name="Comma 3 2 4 7 4" xfId="8163"/>
    <cellStyle name="Comma 3 2 4 7 5" xfId="10611"/>
    <cellStyle name="Comma 3 2 4 7 6" xfId="13063"/>
    <cellStyle name="Comma 3 2 4 7 7" xfId="15515"/>
    <cellStyle name="Comma 3 2 4 7 8" xfId="17968"/>
    <cellStyle name="Comma 3 2 4 7 9" xfId="20416"/>
    <cellStyle name="Comma 3 2 4 8" xfId="22893"/>
    <cellStyle name="Comma 3 2 4 8 2" xfId="3212"/>
    <cellStyle name="Comma 3 2 4 8 3" xfId="5671"/>
    <cellStyle name="Comma 3 2 4 8 4" xfId="8164"/>
    <cellStyle name="Comma 3 2 4 8 5" xfId="10612"/>
    <cellStyle name="Comma 3 2 4 8 6" xfId="13064"/>
    <cellStyle name="Comma 3 2 4 8 7" xfId="15516"/>
    <cellStyle name="Comma 3 2 4 8 8" xfId="17969"/>
    <cellStyle name="Comma 3 2 4 8 9" xfId="20417"/>
    <cellStyle name="Comma 3 2 4 9" xfId="3204"/>
    <cellStyle name="Comma 3 2 5" xfId="22894"/>
    <cellStyle name="Comma 3 2 5 10" xfId="20418"/>
    <cellStyle name="Comma 3 2 5 2" xfId="22895"/>
    <cellStyle name="Comma 3 2 5 2 2" xfId="3214"/>
    <cellStyle name="Comma 3 2 5 2 3" xfId="5673"/>
    <cellStyle name="Comma 3 2 5 2 4" xfId="8166"/>
    <cellStyle name="Comma 3 2 5 2 5" xfId="10614"/>
    <cellStyle name="Comma 3 2 5 2 6" xfId="13066"/>
    <cellStyle name="Comma 3 2 5 2 7" xfId="15518"/>
    <cellStyle name="Comma 3 2 5 2 8" xfId="17971"/>
    <cellStyle name="Comma 3 2 5 2 9" xfId="20419"/>
    <cellStyle name="Comma 3 2 5 3" xfId="3213"/>
    <cellStyle name="Comma 3 2 5 4" xfId="5672"/>
    <cellStyle name="Comma 3 2 5 5" xfId="8165"/>
    <cellStyle name="Comma 3 2 5 6" xfId="10613"/>
    <cellStyle name="Comma 3 2 5 7" xfId="13065"/>
    <cellStyle name="Comma 3 2 5 8" xfId="15517"/>
    <cellStyle name="Comma 3 2 5 9" xfId="17970"/>
    <cellStyle name="Comma 3 2 6" xfId="22896"/>
    <cellStyle name="Comma 3 2 6 2" xfId="3215"/>
    <cellStyle name="Comma 3 2 6 3" xfId="5674"/>
    <cellStyle name="Comma 3 2 6 4" xfId="8167"/>
    <cellStyle name="Comma 3 2 6 5" xfId="10615"/>
    <cellStyle name="Comma 3 2 6 6" xfId="13067"/>
    <cellStyle name="Comma 3 2 6 7" xfId="15519"/>
    <cellStyle name="Comma 3 2 6 8" xfId="17972"/>
    <cellStyle name="Comma 3 2 6 9" xfId="20420"/>
    <cellStyle name="Comma 3 2 7" xfId="22897"/>
    <cellStyle name="Comma 3 2 7 2" xfId="3216"/>
    <cellStyle name="Comma 3 2 7 3" xfId="5675"/>
    <cellStyle name="Comma 3 2 7 4" xfId="8168"/>
    <cellStyle name="Comma 3 2 7 5" xfId="10616"/>
    <cellStyle name="Comma 3 2 7 6" xfId="13068"/>
    <cellStyle name="Comma 3 2 7 7" xfId="15520"/>
    <cellStyle name="Comma 3 2 7 8" xfId="17973"/>
    <cellStyle name="Comma 3 2 7 9" xfId="20421"/>
    <cellStyle name="Comma 3 2 8" xfId="22898"/>
    <cellStyle name="Comma 3 2 8 2" xfId="3217"/>
    <cellStyle name="Comma 3 2 8 3" xfId="5676"/>
    <cellStyle name="Comma 3 2 8 4" xfId="8169"/>
    <cellStyle name="Comma 3 2 8 5" xfId="10617"/>
    <cellStyle name="Comma 3 2 8 6" xfId="13069"/>
    <cellStyle name="Comma 3 2 8 7" xfId="15521"/>
    <cellStyle name="Comma 3 2 8 8" xfId="17974"/>
    <cellStyle name="Comma 3 2 8 9" xfId="20422"/>
    <cellStyle name="Comma 3 2 9" xfId="22899"/>
    <cellStyle name="Comma 3 2 9 2" xfId="3218"/>
    <cellStyle name="Comma 3 2 9 3" xfId="5677"/>
    <cellStyle name="Comma 3 2 9 4" xfId="8170"/>
    <cellStyle name="Comma 3 2 9 5" xfId="10618"/>
    <cellStyle name="Comma 3 2 9 6" xfId="13070"/>
    <cellStyle name="Comma 3 2 9 7" xfId="15522"/>
    <cellStyle name="Comma 3 2 9 8" xfId="17975"/>
    <cellStyle name="Comma 3 2 9 9" xfId="20423"/>
    <cellStyle name="Comma 3 20" xfId="258"/>
    <cellStyle name="Comma 3 21" xfId="259"/>
    <cellStyle name="Comma 3 22" xfId="260"/>
    <cellStyle name="Comma 3 23" xfId="261"/>
    <cellStyle name="Comma 3 24" xfId="262"/>
    <cellStyle name="Comma 3 25" xfId="263"/>
    <cellStyle name="Comma 3 26" xfId="264"/>
    <cellStyle name="Comma 3 27" xfId="265"/>
    <cellStyle name="Comma 3 28" xfId="266"/>
    <cellStyle name="Comma 3 29" xfId="3143"/>
    <cellStyle name="Comma 3 3" xfId="22900"/>
    <cellStyle name="Comma 3 3 10" xfId="22901"/>
    <cellStyle name="Comma 3 3 10 2" xfId="3220"/>
    <cellStyle name="Comma 3 3 10 3" xfId="5679"/>
    <cellStyle name="Comma 3 3 10 4" xfId="8172"/>
    <cellStyle name="Comma 3 3 10 5" xfId="10620"/>
    <cellStyle name="Comma 3 3 10 6" xfId="13072"/>
    <cellStyle name="Comma 3 3 10 7" xfId="15524"/>
    <cellStyle name="Comma 3 3 10 8" xfId="17977"/>
    <cellStyle name="Comma 3 3 10 9" xfId="20425"/>
    <cellStyle name="Comma 3 3 11" xfId="3219"/>
    <cellStyle name="Comma 3 3 12" xfId="5678"/>
    <cellStyle name="Comma 3 3 13" xfId="8171"/>
    <cellStyle name="Comma 3 3 14" xfId="10619"/>
    <cellStyle name="Comma 3 3 15" xfId="13071"/>
    <cellStyle name="Comma 3 3 16" xfId="15523"/>
    <cellStyle name="Comma 3 3 17" xfId="17976"/>
    <cellStyle name="Comma 3 3 18" xfId="20424"/>
    <cellStyle name="Comma 3 3 2" xfId="22902"/>
    <cellStyle name="Comma 3 3 2 10" xfId="3221"/>
    <cellStyle name="Comma 3 3 2 11" xfId="5680"/>
    <cellStyle name="Comma 3 3 2 12" xfId="8173"/>
    <cellStyle name="Comma 3 3 2 13" xfId="10621"/>
    <cellStyle name="Comma 3 3 2 14" xfId="13073"/>
    <cellStyle name="Comma 3 3 2 15" xfId="15525"/>
    <cellStyle name="Comma 3 3 2 16" xfId="17978"/>
    <cellStyle name="Comma 3 3 2 17" xfId="20426"/>
    <cellStyle name="Comma 3 3 2 2" xfId="22903"/>
    <cellStyle name="Comma 3 3 2 2 10" xfId="5681"/>
    <cellStyle name="Comma 3 3 2 2 11" xfId="8174"/>
    <cellStyle name="Comma 3 3 2 2 12" xfId="10622"/>
    <cellStyle name="Comma 3 3 2 2 13" xfId="13074"/>
    <cellStyle name="Comma 3 3 2 2 14" xfId="15526"/>
    <cellStyle name="Comma 3 3 2 2 15" xfId="17979"/>
    <cellStyle name="Comma 3 3 2 2 16" xfId="20427"/>
    <cellStyle name="Comma 3 3 2 2 2" xfId="22904"/>
    <cellStyle name="Comma 3 3 2 2 2 10" xfId="20428"/>
    <cellStyle name="Comma 3 3 2 2 2 2" xfId="22905"/>
    <cellStyle name="Comma 3 3 2 2 2 2 2" xfId="3224"/>
    <cellStyle name="Comma 3 3 2 2 2 2 3" xfId="5683"/>
    <cellStyle name="Comma 3 3 2 2 2 2 4" xfId="8176"/>
    <cellStyle name="Comma 3 3 2 2 2 2 5" xfId="10624"/>
    <cellStyle name="Comma 3 3 2 2 2 2 6" xfId="13076"/>
    <cellStyle name="Comma 3 3 2 2 2 2 7" xfId="15528"/>
    <cellStyle name="Comma 3 3 2 2 2 2 8" xfId="17981"/>
    <cellStyle name="Comma 3 3 2 2 2 2 9" xfId="20429"/>
    <cellStyle name="Comma 3 3 2 2 2 3" xfId="3223"/>
    <cellStyle name="Comma 3 3 2 2 2 4" xfId="5682"/>
    <cellStyle name="Comma 3 3 2 2 2 5" xfId="8175"/>
    <cellStyle name="Comma 3 3 2 2 2 6" xfId="10623"/>
    <cellStyle name="Comma 3 3 2 2 2 7" xfId="13075"/>
    <cellStyle name="Comma 3 3 2 2 2 8" xfId="15527"/>
    <cellStyle name="Comma 3 3 2 2 2 9" xfId="17980"/>
    <cellStyle name="Comma 3 3 2 2 3" xfId="22906"/>
    <cellStyle name="Comma 3 3 2 2 3 2" xfId="3225"/>
    <cellStyle name="Comma 3 3 2 2 3 3" xfId="5684"/>
    <cellStyle name="Comma 3 3 2 2 3 4" xfId="8177"/>
    <cellStyle name="Comma 3 3 2 2 3 5" xfId="10625"/>
    <cellStyle name="Comma 3 3 2 2 3 6" xfId="13077"/>
    <cellStyle name="Comma 3 3 2 2 3 7" xfId="15529"/>
    <cellStyle name="Comma 3 3 2 2 3 8" xfId="17982"/>
    <cellStyle name="Comma 3 3 2 2 3 9" xfId="20430"/>
    <cellStyle name="Comma 3 3 2 2 4" xfId="22907"/>
    <cellStyle name="Comma 3 3 2 2 4 2" xfId="3226"/>
    <cellStyle name="Comma 3 3 2 2 4 3" xfId="5685"/>
    <cellStyle name="Comma 3 3 2 2 4 4" xfId="8178"/>
    <cellStyle name="Comma 3 3 2 2 4 5" xfId="10626"/>
    <cellStyle name="Comma 3 3 2 2 4 6" xfId="13078"/>
    <cellStyle name="Comma 3 3 2 2 4 7" xfId="15530"/>
    <cellStyle name="Comma 3 3 2 2 4 8" xfId="17983"/>
    <cellStyle name="Comma 3 3 2 2 4 9" xfId="20431"/>
    <cellStyle name="Comma 3 3 2 2 5" xfId="22908"/>
    <cellStyle name="Comma 3 3 2 2 5 2" xfId="3227"/>
    <cellStyle name="Comma 3 3 2 2 5 3" xfId="5686"/>
    <cellStyle name="Comma 3 3 2 2 5 4" xfId="8179"/>
    <cellStyle name="Comma 3 3 2 2 5 5" xfId="10627"/>
    <cellStyle name="Comma 3 3 2 2 5 6" xfId="13079"/>
    <cellStyle name="Comma 3 3 2 2 5 7" xfId="15531"/>
    <cellStyle name="Comma 3 3 2 2 5 8" xfId="17984"/>
    <cellStyle name="Comma 3 3 2 2 5 9" xfId="20432"/>
    <cellStyle name="Comma 3 3 2 2 6" xfId="22909"/>
    <cellStyle name="Comma 3 3 2 2 6 2" xfId="3228"/>
    <cellStyle name="Comma 3 3 2 2 6 3" xfId="5687"/>
    <cellStyle name="Comma 3 3 2 2 6 4" xfId="8180"/>
    <cellStyle name="Comma 3 3 2 2 6 5" xfId="10628"/>
    <cellStyle name="Comma 3 3 2 2 6 6" xfId="13080"/>
    <cellStyle name="Comma 3 3 2 2 6 7" xfId="15532"/>
    <cellStyle name="Comma 3 3 2 2 6 8" xfId="17985"/>
    <cellStyle name="Comma 3 3 2 2 6 9" xfId="20433"/>
    <cellStyle name="Comma 3 3 2 2 7" xfId="22910"/>
    <cellStyle name="Comma 3 3 2 2 7 2" xfId="3229"/>
    <cellStyle name="Comma 3 3 2 2 7 3" xfId="5688"/>
    <cellStyle name="Comma 3 3 2 2 7 4" xfId="8181"/>
    <cellStyle name="Comma 3 3 2 2 7 5" xfId="10629"/>
    <cellStyle name="Comma 3 3 2 2 7 6" xfId="13081"/>
    <cellStyle name="Comma 3 3 2 2 7 7" xfId="15533"/>
    <cellStyle name="Comma 3 3 2 2 7 8" xfId="17986"/>
    <cellStyle name="Comma 3 3 2 2 7 9" xfId="20434"/>
    <cellStyle name="Comma 3 3 2 2 8" xfId="22911"/>
    <cellStyle name="Comma 3 3 2 2 8 2" xfId="3230"/>
    <cellStyle name="Comma 3 3 2 2 8 3" xfId="5689"/>
    <cellStyle name="Comma 3 3 2 2 8 4" xfId="8182"/>
    <cellStyle name="Comma 3 3 2 2 8 5" xfId="10630"/>
    <cellStyle name="Comma 3 3 2 2 8 6" xfId="13082"/>
    <cellStyle name="Comma 3 3 2 2 8 7" xfId="15534"/>
    <cellStyle name="Comma 3 3 2 2 8 8" xfId="17987"/>
    <cellStyle name="Comma 3 3 2 2 8 9" xfId="20435"/>
    <cellStyle name="Comma 3 3 2 2 9" xfId="3222"/>
    <cellStyle name="Comma 3 3 2 3" xfId="22912"/>
    <cellStyle name="Comma 3 3 2 3 10" xfId="20436"/>
    <cellStyle name="Comma 3 3 2 3 2" xfId="22913"/>
    <cellStyle name="Comma 3 3 2 3 2 2" xfId="3232"/>
    <cellStyle name="Comma 3 3 2 3 2 3" xfId="5691"/>
    <cellStyle name="Comma 3 3 2 3 2 4" xfId="8184"/>
    <cellStyle name="Comma 3 3 2 3 2 5" xfId="10632"/>
    <cellStyle name="Comma 3 3 2 3 2 6" xfId="13084"/>
    <cellStyle name="Comma 3 3 2 3 2 7" xfId="15536"/>
    <cellStyle name="Comma 3 3 2 3 2 8" xfId="17989"/>
    <cellStyle name="Comma 3 3 2 3 2 9" xfId="20437"/>
    <cellStyle name="Comma 3 3 2 3 3" xfId="3231"/>
    <cellStyle name="Comma 3 3 2 3 4" xfId="5690"/>
    <cellStyle name="Comma 3 3 2 3 5" xfId="8183"/>
    <cellStyle name="Comma 3 3 2 3 6" xfId="10631"/>
    <cellStyle name="Comma 3 3 2 3 7" xfId="13083"/>
    <cellStyle name="Comma 3 3 2 3 8" xfId="15535"/>
    <cellStyle name="Comma 3 3 2 3 9" xfId="17988"/>
    <cellStyle name="Comma 3 3 2 4" xfId="22914"/>
    <cellStyle name="Comma 3 3 2 4 2" xfId="3233"/>
    <cellStyle name="Comma 3 3 2 4 3" xfId="5692"/>
    <cellStyle name="Comma 3 3 2 4 4" xfId="8185"/>
    <cellStyle name="Comma 3 3 2 4 5" xfId="10633"/>
    <cellStyle name="Comma 3 3 2 4 6" xfId="13085"/>
    <cellStyle name="Comma 3 3 2 4 7" xfId="15537"/>
    <cellStyle name="Comma 3 3 2 4 8" xfId="17990"/>
    <cellStyle name="Comma 3 3 2 4 9" xfId="20438"/>
    <cellStyle name="Comma 3 3 2 5" xfId="22915"/>
    <cellStyle name="Comma 3 3 2 5 2" xfId="3234"/>
    <cellStyle name="Comma 3 3 2 5 3" xfId="5693"/>
    <cellStyle name="Comma 3 3 2 5 4" xfId="8186"/>
    <cellStyle name="Comma 3 3 2 5 5" xfId="10634"/>
    <cellStyle name="Comma 3 3 2 5 6" xfId="13086"/>
    <cellStyle name="Comma 3 3 2 5 7" xfId="15538"/>
    <cellStyle name="Comma 3 3 2 5 8" xfId="17991"/>
    <cellStyle name="Comma 3 3 2 5 9" xfId="20439"/>
    <cellStyle name="Comma 3 3 2 6" xfId="22916"/>
    <cellStyle name="Comma 3 3 2 6 2" xfId="3235"/>
    <cellStyle name="Comma 3 3 2 6 3" xfId="5694"/>
    <cellStyle name="Comma 3 3 2 6 4" xfId="8187"/>
    <cellStyle name="Comma 3 3 2 6 5" xfId="10635"/>
    <cellStyle name="Comma 3 3 2 6 6" xfId="13087"/>
    <cellStyle name="Comma 3 3 2 6 7" xfId="15539"/>
    <cellStyle name="Comma 3 3 2 6 8" xfId="17992"/>
    <cellStyle name="Comma 3 3 2 6 9" xfId="20440"/>
    <cellStyle name="Comma 3 3 2 7" xfId="22917"/>
    <cellStyle name="Comma 3 3 2 7 2" xfId="3236"/>
    <cellStyle name="Comma 3 3 2 7 3" xfId="5695"/>
    <cellStyle name="Comma 3 3 2 7 4" xfId="8188"/>
    <cellStyle name="Comma 3 3 2 7 5" xfId="10636"/>
    <cellStyle name="Comma 3 3 2 7 6" xfId="13088"/>
    <cellStyle name="Comma 3 3 2 7 7" xfId="15540"/>
    <cellStyle name="Comma 3 3 2 7 8" xfId="17993"/>
    <cellStyle name="Comma 3 3 2 7 9" xfId="20441"/>
    <cellStyle name="Comma 3 3 2 8" xfId="22918"/>
    <cellStyle name="Comma 3 3 2 8 2" xfId="3237"/>
    <cellStyle name="Comma 3 3 2 8 3" xfId="5696"/>
    <cellStyle name="Comma 3 3 2 8 4" xfId="8189"/>
    <cellStyle name="Comma 3 3 2 8 5" xfId="10637"/>
    <cellStyle name="Comma 3 3 2 8 6" xfId="13089"/>
    <cellStyle name="Comma 3 3 2 8 7" xfId="15541"/>
    <cellStyle name="Comma 3 3 2 8 8" xfId="17994"/>
    <cellStyle name="Comma 3 3 2 8 9" xfId="20442"/>
    <cellStyle name="Comma 3 3 2 9" xfId="22919"/>
    <cellStyle name="Comma 3 3 2 9 2" xfId="3238"/>
    <cellStyle name="Comma 3 3 2 9 3" xfId="5697"/>
    <cellStyle name="Comma 3 3 2 9 4" xfId="8190"/>
    <cellStyle name="Comma 3 3 2 9 5" xfId="10638"/>
    <cellStyle name="Comma 3 3 2 9 6" xfId="13090"/>
    <cellStyle name="Comma 3 3 2 9 7" xfId="15542"/>
    <cellStyle name="Comma 3 3 2 9 8" xfId="17995"/>
    <cellStyle name="Comma 3 3 2 9 9" xfId="20443"/>
    <cellStyle name="Comma 3 3 3" xfId="22920"/>
    <cellStyle name="Comma 3 3 3 10" xfId="5698"/>
    <cellStyle name="Comma 3 3 3 11" xfId="8191"/>
    <cellStyle name="Comma 3 3 3 12" xfId="10639"/>
    <cellStyle name="Comma 3 3 3 13" xfId="13091"/>
    <cellStyle name="Comma 3 3 3 14" xfId="15543"/>
    <cellStyle name="Comma 3 3 3 15" xfId="17996"/>
    <cellStyle name="Comma 3 3 3 16" xfId="20444"/>
    <cellStyle name="Comma 3 3 3 2" xfId="22921"/>
    <cellStyle name="Comma 3 3 3 2 10" xfId="20445"/>
    <cellStyle name="Comma 3 3 3 2 2" xfId="22922"/>
    <cellStyle name="Comma 3 3 3 2 2 2" xfId="3241"/>
    <cellStyle name="Comma 3 3 3 2 2 3" xfId="5700"/>
    <cellStyle name="Comma 3 3 3 2 2 4" xfId="8193"/>
    <cellStyle name="Comma 3 3 3 2 2 5" xfId="10641"/>
    <cellStyle name="Comma 3 3 3 2 2 6" xfId="13093"/>
    <cellStyle name="Comma 3 3 3 2 2 7" xfId="15545"/>
    <cellStyle name="Comma 3 3 3 2 2 8" xfId="17998"/>
    <cellStyle name="Comma 3 3 3 2 2 9" xfId="20446"/>
    <cellStyle name="Comma 3 3 3 2 3" xfId="3240"/>
    <cellStyle name="Comma 3 3 3 2 4" xfId="5699"/>
    <cellStyle name="Comma 3 3 3 2 5" xfId="8192"/>
    <cellStyle name="Comma 3 3 3 2 6" xfId="10640"/>
    <cellStyle name="Comma 3 3 3 2 7" xfId="13092"/>
    <cellStyle name="Comma 3 3 3 2 8" xfId="15544"/>
    <cellStyle name="Comma 3 3 3 2 9" xfId="17997"/>
    <cellStyle name="Comma 3 3 3 3" xfId="22923"/>
    <cellStyle name="Comma 3 3 3 3 2" xfId="3242"/>
    <cellStyle name="Comma 3 3 3 3 3" xfId="5701"/>
    <cellStyle name="Comma 3 3 3 3 4" xfId="8194"/>
    <cellStyle name="Comma 3 3 3 3 5" xfId="10642"/>
    <cellStyle name="Comma 3 3 3 3 6" xfId="13094"/>
    <cellStyle name="Comma 3 3 3 3 7" xfId="15546"/>
    <cellStyle name="Comma 3 3 3 3 8" xfId="17999"/>
    <cellStyle name="Comma 3 3 3 3 9" xfId="20447"/>
    <cellStyle name="Comma 3 3 3 4" xfId="22924"/>
    <cellStyle name="Comma 3 3 3 4 2" xfId="3243"/>
    <cellStyle name="Comma 3 3 3 4 3" xfId="5702"/>
    <cellStyle name="Comma 3 3 3 4 4" xfId="8195"/>
    <cellStyle name="Comma 3 3 3 4 5" xfId="10643"/>
    <cellStyle name="Comma 3 3 3 4 6" xfId="13095"/>
    <cellStyle name="Comma 3 3 3 4 7" xfId="15547"/>
    <cellStyle name="Comma 3 3 3 4 8" xfId="18000"/>
    <cellStyle name="Comma 3 3 3 4 9" xfId="20448"/>
    <cellStyle name="Comma 3 3 3 5" xfId="22925"/>
    <cellStyle name="Comma 3 3 3 5 2" xfId="3244"/>
    <cellStyle name="Comma 3 3 3 5 3" xfId="5703"/>
    <cellStyle name="Comma 3 3 3 5 4" xfId="8196"/>
    <cellStyle name="Comma 3 3 3 5 5" xfId="10644"/>
    <cellStyle name="Comma 3 3 3 5 6" xfId="13096"/>
    <cellStyle name="Comma 3 3 3 5 7" xfId="15548"/>
    <cellStyle name="Comma 3 3 3 5 8" xfId="18001"/>
    <cellStyle name="Comma 3 3 3 5 9" xfId="20449"/>
    <cellStyle name="Comma 3 3 3 6" xfId="22926"/>
    <cellStyle name="Comma 3 3 3 6 2" xfId="3245"/>
    <cellStyle name="Comma 3 3 3 6 3" xfId="5704"/>
    <cellStyle name="Comma 3 3 3 6 4" xfId="8197"/>
    <cellStyle name="Comma 3 3 3 6 5" xfId="10645"/>
    <cellStyle name="Comma 3 3 3 6 6" xfId="13097"/>
    <cellStyle name="Comma 3 3 3 6 7" xfId="15549"/>
    <cellStyle name="Comma 3 3 3 6 8" xfId="18002"/>
    <cellStyle name="Comma 3 3 3 6 9" xfId="20450"/>
    <cellStyle name="Comma 3 3 3 7" xfId="22927"/>
    <cellStyle name="Comma 3 3 3 7 2" xfId="3246"/>
    <cellStyle name="Comma 3 3 3 7 3" xfId="5705"/>
    <cellStyle name="Comma 3 3 3 7 4" xfId="8198"/>
    <cellStyle name="Comma 3 3 3 7 5" xfId="10646"/>
    <cellStyle name="Comma 3 3 3 7 6" xfId="13098"/>
    <cellStyle name="Comma 3 3 3 7 7" xfId="15550"/>
    <cellStyle name="Comma 3 3 3 7 8" xfId="18003"/>
    <cellStyle name="Comma 3 3 3 7 9" xfId="20451"/>
    <cellStyle name="Comma 3 3 3 8" xfId="22928"/>
    <cellStyle name="Comma 3 3 3 8 2" xfId="3247"/>
    <cellStyle name="Comma 3 3 3 8 3" xfId="5706"/>
    <cellStyle name="Comma 3 3 3 8 4" xfId="8199"/>
    <cellStyle name="Comma 3 3 3 8 5" xfId="10647"/>
    <cellStyle name="Comma 3 3 3 8 6" xfId="13099"/>
    <cellStyle name="Comma 3 3 3 8 7" xfId="15551"/>
    <cellStyle name="Comma 3 3 3 8 8" xfId="18004"/>
    <cellStyle name="Comma 3 3 3 8 9" xfId="20452"/>
    <cellStyle name="Comma 3 3 3 9" xfId="3239"/>
    <cellStyle name="Comma 3 3 4" xfId="22929"/>
    <cellStyle name="Comma 3 3 4 10" xfId="20453"/>
    <cellStyle name="Comma 3 3 4 2" xfId="22930"/>
    <cellStyle name="Comma 3 3 4 2 2" xfId="3249"/>
    <cellStyle name="Comma 3 3 4 2 3" xfId="5708"/>
    <cellStyle name="Comma 3 3 4 2 4" xfId="8201"/>
    <cellStyle name="Comma 3 3 4 2 5" xfId="10649"/>
    <cellStyle name="Comma 3 3 4 2 6" xfId="13101"/>
    <cellStyle name="Comma 3 3 4 2 7" xfId="15553"/>
    <cellStyle name="Comma 3 3 4 2 8" xfId="18006"/>
    <cellStyle name="Comma 3 3 4 2 9" xfId="20454"/>
    <cellStyle name="Comma 3 3 4 3" xfId="3248"/>
    <cellStyle name="Comma 3 3 4 4" xfId="5707"/>
    <cellStyle name="Comma 3 3 4 5" xfId="8200"/>
    <cellStyle name="Comma 3 3 4 6" xfId="10648"/>
    <cellStyle name="Comma 3 3 4 7" xfId="13100"/>
    <cellStyle name="Comma 3 3 4 8" xfId="15552"/>
    <cellStyle name="Comma 3 3 4 9" xfId="18005"/>
    <cellStyle name="Comma 3 3 5" xfId="22931"/>
    <cellStyle name="Comma 3 3 5 2" xfId="3250"/>
    <cellStyle name="Comma 3 3 5 3" xfId="5709"/>
    <cellStyle name="Comma 3 3 5 4" xfId="8202"/>
    <cellStyle name="Comma 3 3 5 5" xfId="10650"/>
    <cellStyle name="Comma 3 3 5 6" xfId="13102"/>
    <cellStyle name="Comma 3 3 5 7" xfId="15554"/>
    <cellStyle name="Comma 3 3 5 8" xfId="18007"/>
    <cellStyle name="Comma 3 3 5 9" xfId="20455"/>
    <cellStyle name="Comma 3 3 6" xfId="22932"/>
    <cellStyle name="Comma 3 3 6 2" xfId="3251"/>
    <cellStyle name="Comma 3 3 6 3" xfId="5710"/>
    <cellStyle name="Comma 3 3 6 4" xfId="8203"/>
    <cellStyle name="Comma 3 3 6 5" xfId="10651"/>
    <cellStyle name="Comma 3 3 6 6" xfId="13103"/>
    <cellStyle name="Comma 3 3 6 7" xfId="15555"/>
    <cellStyle name="Comma 3 3 6 8" xfId="18008"/>
    <cellStyle name="Comma 3 3 6 9" xfId="20456"/>
    <cellStyle name="Comma 3 3 7" xfId="22933"/>
    <cellStyle name="Comma 3 3 7 2" xfId="3252"/>
    <cellStyle name="Comma 3 3 7 3" xfId="5711"/>
    <cellStyle name="Comma 3 3 7 4" xfId="8204"/>
    <cellStyle name="Comma 3 3 7 5" xfId="10652"/>
    <cellStyle name="Comma 3 3 7 6" xfId="13104"/>
    <cellStyle name="Comma 3 3 7 7" xfId="15556"/>
    <cellStyle name="Comma 3 3 7 8" xfId="18009"/>
    <cellStyle name="Comma 3 3 7 9" xfId="20457"/>
    <cellStyle name="Comma 3 3 8" xfId="22934"/>
    <cellStyle name="Comma 3 3 8 2" xfId="3253"/>
    <cellStyle name="Comma 3 3 8 3" xfId="5712"/>
    <cellStyle name="Comma 3 3 8 4" xfId="8205"/>
    <cellStyle name="Comma 3 3 8 5" xfId="10653"/>
    <cellStyle name="Comma 3 3 8 6" xfId="13105"/>
    <cellStyle name="Comma 3 3 8 7" xfId="15557"/>
    <cellStyle name="Comma 3 3 8 8" xfId="18010"/>
    <cellStyle name="Comma 3 3 8 9" xfId="20458"/>
    <cellStyle name="Comma 3 3 9" xfId="22935"/>
    <cellStyle name="Comma 3 3 9 2" xfId="3254"/>
    <cellStyle name="Comma 3 3 9 3" xfId="5713"/>
    <cellStyle name="Comma 3 3 9 4" xfId="8206"/>
    <cellStyle name="Comma 3 3 9 5" xfId="10654"/>
    <cellStyle name="Comma 3 3 9 6" xfId="13106"/>
    <cellStyle name="Comma 3 3 9 7" xfId="15558"/>
    <cellStyle name="Comma 3 3 9 8" xfId="18011"/>
    <cellStyle name="Comma 3 3 9 9" xfId="20459"/>
    <cellStyle name="Comma 3 30" xfId="5602"/>
    <cellStyle name="Comma 3 31" xfId="8095"/>
    <cellStyle name="Comma 3 32" xfId="10543"/>
    <cellStyle name="Comma 3 33" xfId="12995"/>
    <cellStyle name="Comma 3 34" xfId="15447"/>
    <cellStyle name="Comma 3 35" xfId="17900"/>
    <cellStyle name="Comma 3 36" xfId="20348"/>
    <cellStyle name="Comma 3 4" xfId="22936"/>
    <cellStyle name="Comma 3 4 10" xfId="3255"/>
    <cellStyle name="Comma 3 4 11" xfId="5714"/>
    <cellStyle name="Comma 3 4 12" xfId="8207"/>
    <cellStyle name="Comma 3 4 13" xfId="10655"/>
    <cellStyle name="Comma 3 4 14" xfId="13107"/>
    <cellStyle name="Comma 3 4 15" xfId="15559"/>
    <cellStyle name="Comma 3 4 16" xfId="18012"/>
    <cellStyle name="Comma 3 4 17" xfId="20460"/>
    <cellStyle name="Comma 3 4 2" xfId="22937"/>
    <cellStyle name="Comma 3 4 2 10" xfId="5715"/>
    <cellStyle name="Comma 3 4 2 11" xfId="8208"/>
    <cellStyle name="Comma 3 4 2 12" xfId="10656"/>
    <cellStyle name="Comma 3 4 2 13" xfId="13108"/>
    <cellStyle name="Comma 3 4 2 14" xfId="15560"/>
    <cellStyle name="Comma 3 4 2 15" xfId="18013"/>
    <cellStyle name="Comma 3 4 2 16" xfId="20461"/>
    <cellStyle name="Comma 3 4 2 2" xfId="22938"/>
    <cellStyle name="Comma 3 4 2 2 10" xfId="20462"/>
    <cellStyle name="Comma 3 4 2 2 2" xfId="22939"/>
    <cellStyle name="Comma 3 4 2 2 2 2" xfId="3258"/>
    <cellStyle name="Comma 3 4 2 2 2 3" xfId="5717"/>
    <cellStyle name="Comma 3 4 2 2 2 4" xfId="8210"/>
    <cellStyle name="Comma 3 4 2 2 2 5" xfId="10658"/>
    <cellStyle name="Comma 3 4 2 2 2 6" xfId="13110"/>
    <cellStyle name="Comma 3 4 2 2 2 7" xfId="15562"/>
    <cellStyle name="Comma 3 4 2 2 2 8" xfId="18015"/>
    <cellStyle name="Comma 3 4 2 2 2 9" xfId="20463"/>
    <cellStyle name="Comma 3 4 2 2 3" xfId="3257"/>
    <cellStyle name="Comma 3 4 2 2 4" xfId="5716"/>
    <cellStyle name="Comma 3 4 2 2 5" xfId="8209"/>
    <cellStyle name="Comma 3 4 2 2 6" xfId="10657"/>
    <cellStyle name="Comma 3 4 2 2 7" xfId="13109"/>
    <cellStyle name="Comma 3 4 2 2 8" xfId="15561"/>
    <cellStyle name="Comma 3 4 2 2 9" xfId="18014"/>
    <cellStyle name="Comma 3 4 2 3" xfId="22940"/>
    <cellStyle name="Comma 3 4 2 3 2" xfId="3259"/>
    <cellStyle name="Comma 3 4 2 3 3" xfId="5718"/>
    <cellStyle name="Comma 3 4 2 3 4" xfId="8211"/>
    <cellStyle name="Comma 3 4 2 3 5" xfId="10659"/>
    <cellStyle name="Comma 3 4 2 3 6" xfId="13111"/>
    <cellStyle name="Comma 3 4 2 3 7" xfId="15563"/>
    <cellStyle name="Comma 3 4 2 3 8" xfId="18016"/>
    <cellStyle name="Comma 3 4 2 3 9" xfId="20464"/>
    <cellStyle name="Comma 3 4 2 4" xfId="22941"/>
    <cellStyle name="Comma 3 4 2 4 2" xfId="3260"/>
    <cellStyle name="Comma 3 4 2 4 3" xfId="5719"/>
    <cellStyle name="Comma 3 4 2 4 4" xfId="8212"/>
    <cellStyle name="Comma 3 4 2 4 5" xfId="10660"/>
    <cellStyle name="Comma 3 4 2 4 6" xfId="13112"/>
    <cellStyle name="Comma 3 4 2 4 7" xfId="15564"/>
    <cellStyle name="Comma 3 4 2 4 8" xfId="18017"/>
    <cellStyle name="Comma 3 4 2 4 9" xfId="20465"/>
    <cellStyle name="Comma 3 4 2 5" xfId="22942"/>
    <cellStyle name="Comma 3 4 2 5 2" xfId="3261"/>
    <cellStyle name="Comma 3 4 2 5 3" xfId="5720"/>
    <cellStyle name="Comma 3 4 2 5 4" xfId="8213"/>
    <cellStyle name="Comma 3 4 2 5 5" xfId="10661"/>
    <cellStyle name="Comma 3 4 2 5 6" xfId="13113"/>
    <cellStyle name="Comma 3 4 2 5 7" xfId="15565"/>
    <cellStyle name="Comma 3 4 2 5 8" xfId="18018"/>
    <cellStyle name="Comma 3 4 2 5 9" xfId="20466"/>
    <cellStyle name="Comma 3 4 2 6" xfId="22943"/>
    <cellStyle name="Comma 3 4 2 6 2" xfId="3262"/>
    <cellStyle name="Comma 3 4 2 6 3" xfId="5721"/>
    <cellStyle name="Comma 3 4 2 6 4" xfId="8214"/>
    <cellStyle name="Comma 3 4 2 6 5" xfId="10662"/>
    <cellStyle name="Comma 3 4 2 6 6" xfId="13114"/>
    <cellStyle name="Comma 3 4 2 6 7" xfId="15566"/>
    <cellStyle name="Comma 3 4 2 6 8" xfId="18019"/>
    <cellStyle name="Comma 3 4 2 6 9" xfId="20467"/>
    <cellStyle name="Comma 3 4 2 7" xfId="22944"/>
    <cellStyle name="Comma 3 4 2 7 2" xfId="3263"/>
    <cellStyle name="Comma 3 4 2 7 3" xfId="5722"/>
    <cellStyle name="Comma 3 4 2 7 4" xfId="8215"/>
    <cellStyle name="Comma 3 4 2 7 5" xfId="10663"/>
    <cellStyle name="Comma 3 4 2 7 6" xfId="13115"/>
    <cellStyle name="Comma 3 4 2 7 7" xfId="15567"/>
    <cellStyle name="Comma 3 4 2 7 8" xfId="18020"/>
    <cellStyle name="Comma 3 4 2 7 9" xfId="20468"/>
    <cellStyle name="Comma 3 4 2 8" xfId="22945"/>
    <cellStyle name="Comma 3 4 2 8 2" xfId="3264"/>
    <cellStyle name="Comma 3 4 2 8 3" xfId="5723"/>
    <cellStyle name="Comma 3 4 2 8 4" xfId="8216"/>
    <cellStyle name="Comma 3 4 2 8 5" xfId="10664"/>
    <cellStyle name="Comma 3 4 2 8 6" xfId="13116"/>
    <cellStyle name="Comma 3 4 2 8 7" xfId="15568"/>
    <cellStyle name="Comma 3 4 2 8 8" xfId="18021"/>
    <cellStyle name="Comma 3 4 2 8 9" xfId="20469"/>
    <cellStyle name="Comma 3 4 2 9" xfId="3256"/>
    <cellStyle name="Comma 3 4 3" xfId="22946"/>
    <cellStyle name="Comma 3 4 3 10" xfId="20470"/>
    <cellStyle name="Comma 3 4 3 2" xfId="22947"/>
    <cellStyle name="Comma 3 4 3 2 2" xfId="3266"/>
    <cellStyle name="Comma 3 4 3 2 3" xfId="5725"/>
    <cellStyle name="Comma 3 4 3 2 4" xfId="8218"/>
    <cellStyle name="Comma 3 4 3 2 5" xfId="10666"/>
    <cellStyle name="Comma 3 4 3 2 6" xfId="13118"/>
    <cellStyle name="Comma 3 4 3 2 7" xfId="15570"/>
    <cellStyle name="Comma 3 4 3 2 8" xfId="18023"/>
    <cellStyle name="Comma 3 4 3 2 9" xfId="20471"/>
    <cellStyle name="Comma 3 4 3 3" xfId="3265"/>
    <cellStyle name="Comma 3 4 3 4" xfId="5724"/>
    <cellStyle name="Comma 3 4 3 5" xfId="8217"/>
    <cellStyle name="Comma 3 4 3 6" xfId="10665"/>
    <cellStyle name="Comma 3 4 3 7" xfId="13117"/>
    <cellStyle name="Comma 3 4 3 8" xfId="15569"/>
    <cellStyle name="Comma 3 4 3 9" xfId="18022"/>
    <cellStyle name="Comma 3 4 4" xfId="22948"/>
    <cellStyle name="Comma 3 4 4 2" xfId="3267"/>
    <cellStyle name="Comma 3 4 4 3" xfId="5726"/>
    <cellStyle name="Comma 3 4 4 4" xfId="8219"/>
    <cellStyle name="Comma 3 4 4 5" xfId="10667"/>
    <cellStyle name="Comma 3 4 4 6" xfId="13119"/>
    <cellStyle name="Comma 3 4 4 7" xfId="15571"/>
    <cellStyle name="Comma 3 4 4 8" xfId="18024"/>
    <cellStyle name="Comma 3 4 4 9" xfId="20472"/>
    <cellStyle name="Comma 3 4 5" xfId="22949"/>
    <cellStyle name="Comma 3 4 5 2" xfId="3268"/>
    <cellStyle name="Comma 3 4 5 3" xfId="5727"/>
    <cellStyle name="Comma 3 4 5 4" xfId="8220"/>
    <cellStyle name="Comma 3 4 5 5" xfId="10668"/>
    <cellStyle name="Comma 3 4 5 6" xfId="13120"/>
    <cellStyle name="Comma 3 4 5 7" xfId="15572"/>
    <cellStyle name="Comma 3 4 5 8" xfId="18025"/>
    <cellStyle name="Comma 3 4 5 9" xfId="20473"/>
    <cellStyle name="Comma 3 4 6" xfId="22950"/>
    <cellStyle name="Comma 3 4 6 2" xfId="3269"/>
    <cellStyle name="Comma 3 4 6 3" xfId="5728"/>
    <cellStyle name="Comma 3 4 6 4" xfId="8221"/>
    <cellStyle name="Comma 3 4 6 5" xfId="10669"/>
    <cellStyle name="Comma 3 4 6 6" xfId="13121"/>
    <cellStyle name="Comma 3 4 6 7" xfId="15573"/>
    <cellStyle name="Comma 3 4 6 8" xfId="18026"/>
    <cellStyle name="Comma 3 4 6 9" xfId="20474"/>
    <cellStyle name="Comma 3 4 7" xfId="22951"/>
    <cellStyle name="Comma 3 4 7 2" xfId="3270"/>
    <cellStyle name="Comma 3 4 7 3" xfId="5729"/>
    <cellStyle name="Comma 3 4 7 4" xfId="8222"/>
    <cellStyle name="Comma 3 4 7 5" xfId="10670"/>
    <cellStyle name="Comma 3 4 7 6" xfId="13122"/>
    <cellStyle name="Comma 3 4 7 7" xfId="15574"/>
    <cellStyle name="Comma 3 4 7 8" xfId="18027"/>
    <cellStyle name="Comma 3 4 7 9" xfId="20475"/>
    <cellStyle name="Comma 3 4 8" xfId="22952"/>
    <cellStyle name="Comma 3 4 8 2" xfId="3271"/>
    <cellStyle name="Comma 3 4 8 3" xfId="5730"/>
    <cellStyle name="Comma 3 4 8 4" xfId="8223"/>
    <cellStyle name="Comma 3 4 8 5" xfId="10671"/>
    <cellStyle name="Comma 3 4 8 6" xfId="13123"/>
    <cellStyle name="Comma 3 4 8 7" xfId="15575"/>
    <cellStyle name="Comma 3 4 8 8" xfId="18028"/>
    <cellStyle name="Comma 3 4 8 9" xfId="20476"/>
    <cellStyle name="Comma 3 4 9" xfId="22953"/>
    <cellStyle name="Comma 3 4 9 2" xfId="3272"/>
    <cellStyle name="Comma 3 4 9 3" xfId="5731"/>
    <cellStyle name="Comma 3 4 9 4" xfId="8224"/>
    <cellStyle name="Comma 3 4 9 5" xfId="10672"/>
    <cellStyle name="Comma 3 4 9 6" xfId="13124"/>
    <cellStyle name="Comma 3 4 9 7" xfId="15576"/>
    <cellStyle name="Comma 3 4 9 8" xfId="18029"/>
    <cellStyle name="Comma 3 4 9 9" xfId="20477"/>
    <cellStyle name="Comma 3 5" xfId="22954"/>
    <cellStyle name="Comma 3 5 10" xfId="5732"/>
    <cellStyle name="Comma 3 5 11" xfId="8225"/>
    <cellStyle name="Comma 3 5 12" xfId="10673"/>
    <cellStyle name="Comma 3 5 13" xfId="13125"/>
    <cellStyle name="Comma 3 5 14" xfId="15577"/>
    <cellStyle name="Comma 3 5 15" xfId="18030"/>
    <cellStyle name="Comma 3 5 16" xfId="20478"/>
    <cellStyle name="Comma 3 5 2" xfId="22955"/>
    <cellStyle name="Comma 3 5 2 10" xfId="20479"/>
    <cellStyle name="Comma 3 5 2 2" xfId="22956"/>
    <cellStyle name="Comma 3 5 2 2 2" xfId="3275"/>
    <cellStyle name="Comma 3 5 2 2 3" xfId="5734"/>
    <cellStyle name="Comma 3 5 2 2 4" xfId="8227"/>
    <cellStyle name="Comma 3 5 2 2 5" xfId="10675"/>
    <cellStyle name="Comma 3 5 2 2 6" xfId="13127"/>
    <cellStyle name="Comma 3 5 2 2 7" xfId="15579"/>
    <cellStyle name="Comma 3 5 2 2 8" xfId="18032"/>
    <cellStyle name="Comma 3 5 2 2 9" xfId="20480"/>
    <cellStyle name="Comma 3 5 2 3" xfId="3274"/>
    <cellStyle name="Comma 3 5 2 4" xfId="5733"/>
    <cellStyle name="Comma 3 5 2 5" xfId="8226"/>
    <cellStyle name="Comma 3 5 2 6" xfId="10674"/>
    <cellStyle name="Comma 3 5 2 7" xfId="13126"/>
    <cellStyle name="Comma 3 5 2 8" xfId="15578"/>
    <cellStyle name="Comma 3 5 2 9" xfId="18031"/>
    <cellStyle name="Comma 3 5 3" xfId="22957"/>
    <cellStyle name="Comma 3 5 3 2" xfId="3276"/>
    <cellStyle name="Comma 3 5 3 3" xfId="5735"/>
    <cellStyle name="Comma 3 5 3 4" xfId="8228"/>
    <cellStyle name="Comma 3 5 3 5" xfId="10676"/>
    <cellStyle name="Comma 3 5 3 6" xfId="13128"/>
    <cellStyle name="Comma 3 5 3 7" xfId="15580"/>
    <cellStyle name="Comma 3 5 3 8" xfId="18033"/>
    <cellStyle name="Comma 3 5 3 9" xfId="20481"/>
    <cellStyle name="Comma 3 5 4" xfId="22958"/>
    <cellStyle name="Comma 3 5 4 2" xfId="3277"/>
    <cellStyle name="Comma 3 5 4 3" xfId="5736"/>
    <cellStyle name="Comma 3 5 4 4" xfId="8229"/>
    <cellStyle name="Comma 3 5 4 5" xfId="10677"/>
    <cellStyle name="Comma 3 5 4 6" xfId="13129"/>
    <cellStyle name="Comma 3 5 4 7" xfId="15581"/>
    <cellStyle name="Comma 3 5 4 8" xfId="18034"/>
    <cellStyle name="Comma 3 5 4 9" xfId="20482"/>
    <cellStyle name="Comma 3 5 5" xfId="22959"/>
    <cellStyle name="Comma 3 5 5 2" xfId="3278"/>
    <cellStyle name="Comma 3 5 5 3" xfId="5737"/>
    <cellStyle name="Comma 3 5 5 4" xfId="8230"/>
    <cellStyle name="Comma 3 5 5 5" xfId="10678"/>
    <cellStyle name="Comma 3 5 5 6" xfId="13130"/>
    <cellStyle name="Comma 3 5 5 7" xfId="15582"/>
    <cellStyle name="Comma 3 5 5 8" xfId="18035"/>
    <cellStyle name="Comma 3 5 5 9" xfId="20483"/>
    <cellStyle name="Comma 3 5 6" xfId="22960"/>
    <cellStyle name="Comma 3 5 6 2" xfId="3279"/>
    <cellStyle name="Comma 3 5 6 3" xfId="5738"/>
    <cellStyle name="Comma 3 5 6 4" xfId="8231"/>
    <cellStyle name="Comma 3 5 6 5" xfId="10679"/>
    <cellStyle name="Comma 3 5 6 6" xfId="13131"/>
    <cellStyle name="Comma 3 5 6 7" xfId="15583"/>
    <cellStyle name="Comma 3 5 6 8" xfId="18036"/>
    <cellStyle name="Comma 3 5 6 9" xfId="20484"/>
    <cellStyle name="Comma 3 5 7" xfId="22961"/>
    <cellStyle name="Comma 3 5 7 2" xfId="3280"/>
    <cellStyle name="Comma 3 5 7 3" xfId="5739"/>
    <cellStyle name="Comma 3 5 7 4" xfId="8232"/>
    <cellStyle name="Comma 3 5 7 5" xfId="10680"/>
    <cellStyle name="Comma 3 5 7 6" xfId="13132"/>
    <cellStyle name="Comma 3 5 7 7" xfId="15584"/>
    <cellStyle name="Comma 3 5 7 8" xfId="18037"/>
    <cellStyle name="Comma 3 5 7 9" xfId="20485"/>
    <cellStyle name="Comma 3 5 8" xfId="22962"/>
    <cellStyle name="Comma 3 5 8 2" xfId="3281"/>
    <cellStyle name="Comma 3 5 8 3" xfId="5740"/>
    <cellStyle name="Comma 3 5 8 4" xfId="8233"/>
    <cellStyle name="Comma 3 5 8 5" xfId="10681"/>
    <cellStyle name="Comma 3 5 8 6" xfId="13133"/>
    <cellStyle name="Comma 3 5 8 7" xfId="15585"/>
    <cellStyle name="Comma 3 5 8 8" xfId="18038"/>
    <cellStyle name="Comma 3 5 8 9" xfId="20486"/>
    <cellStyle name="Comma 3 5 9" xfId="3273"/>
    <cellStyle name="Comma 3 6" xfId="267"/>
    <cellStyle name="Comma 3 6 10" xfId="20487"/>
    <cellStyle name="Comma 3 6 2" xfId="22963"/>
    <cellStyle name="Comma 3 6 2 2" xfId="3283"/>
    <cellStyle name="Comma 3 6 2 3" xfId="5742"/>
    <cellStyle name="Comma 3 6 2 4" xfId="8235"/>
    <cellStyle name="Comma 3 6 2 5" xfId="10683"/>
    <cellStyle name="Comma 3 6 2 6" xfId="13135"/>
    <cellStyle name="Comma 3 6 2 7" xfId="15587"/>
    <cellStyle name="Comma 3 6 2 8" xfId="18040"/>
    <cellStyle name="Comma 3 6 2 9" xfId="20488"/>
    <cellStyle name="Comma 3 6 3" xfId="3282"/>
    <cellStyle name="Comma 3 6 4" xfId="5741"/>
    <cellStyle name="Comma 3 6 5" xfId="8234"/>
    <cellStyle name="Comma 3 6 6" xfId="10682"/>
    <cellStyle name="Comma 3 6 7" xfId="13134"/>
    <cellStyle name="Comma 3 6 8" xfId="15586"/>
    <cellStyle name="Comma 3 6 9" xfId="18039"/>
    <cellStyle name="Comma 3 7" xfId="268"/>
    <cellStyle name="Comma 3 7 2" xfId="3284"/>
    <cellStyle name="Comma 3 7 3" xfId="5743"/>
    <cellStyle name="Comma 3 7 4" xfId="8236"/>
    <cellStyle name="Comma 3 7 5" xfId="10684"/>
    <cellStyle name="Comma 3 7 6" xfId="13136"/>
    <cellStyle name="Comma 3 7 7" xfId="15588"/>
    <cellStyle name="Comma 3 7 8" xfId="18041"/>
    <cellStyle name="Comma 3 7 9" xfId="20489"/>
    <cellStyle name="Comma 3 8" xfId="269"/>
    <cellStyle name="Comma 3 8 2" xfId="3285"/>
    <cellStyle name="Comma 3 8 3" xfId="5744"/>
    <cellStyle name="Comma 3 8 4" xfId="8237"/>
    <cellStyle name="Comma 3 8 5" xfId="10685"/>
    <cellStyle name="Comma 3 8 6" xfId="13137"/>
    <cellStyle name="Comma 3 8 7" xfId="15589"/>
    <cellStyle name="Comma 3 8 8" xfId="18042"/>
    <cellStyle name="Comma 3 8 9" xfId="20490"/>
    <cellStyle name="Comma 3 9" xfId="270"/>
    <cellStyle name="Comma 3 9 2" xfId="3286"/>
    <cellStyle name="Comma 3 9 3" xfId="5745"/>
    <cellStyle name="Comma 3 9 4" xfId="8238"/>
    <cellStyle name="Comma 3 9 5" xfId="10686"/>
    <cellStyle name="Comma 3 9 6" xfId="13138"/>
    <cellStyle name="Comma 3 9 7" xfId="15590"/>
    <cellStyle name="Comma 3 9 8" xfId="18043"/>
    <cellStyle name="Comma 3 9 9" xfId="20491"/>
    <cellStyle name="Comma 3_CGP SCHEDULE" xfId="271"/>
    <cellStyle name="Comma 30" xfId="272"/>
    <cellStyle name="Comma 31" xfId="273"/>
    <cellStyle name="Comma 32" xfId="274"/>
    <cellStyle name="Comma 33" xfId="275"/>
    <cellStyle name="Comma 34" xfId="276"/>
    <cellStyle name="Comma 35" xfId="277"/>
    <cellStyle name="Comma 36" xfId="278"/>
    <cellStyle name="Comma 37" xfId="279"/>
    <cellStyle name="Comma 38" xfId="280"/>
    <cellStyle name="Comma 39" xfId="281"/>
    <cellStyle name="Comma 4" xfId="22964"/>
    <cellStyle name="Comma 4 10" xfId="282"/>
    <cellStyle name="Comma 4 10 2" xfId="3288"/>
    <cellStyle name="Comma 4 10 3" xfId="5747"/>
    <cellStyle name="Comma 4 10 4" xfId="8240"/>
    <cellStyle name="Comma 4 10 5" xfId="10688"/>
    <cellStyle name="Comma 4 10 6" xfId="13140"/>
    <cellStyle name="Comma 4 10 7" xfId="15592"/>
    <cellStyle name="Comma 4 10 8" xfId="18045"/>
    <cellStyle name="Comma 4 10 9" xfId="20493"/>
    <cellStyle name="Comma 4 11" xfId="283"/>
    <cellStyle name="Comma 4 11 2" xfId="3289"/>
    <cellStyle name="Comma 4 11 3" xfId="5748"/>
    <cellStyle name="Comma 4 11 4" xfId="8241"/>
    <cellStyle name="Comma 4 11 5" xfId="10689"/>
    <cellStyle name="Comma 4 11 6" xfId="13141"/>
    <cellStyle name="Comma 4 11 7" xfId="15593"/>
    <cellStyle name="Comma 4 11 8" xfId="18046"/>
    <cellStyle name="Comma 4 11 9" xfId="20494"/>
    <cellStyle name="Comma 4 12" xfId="284"/>
    <cellStyle name="Comma 4 12 2" xfId="3290"/>
    <cellStyle name="Comma 4 12 3" xfId="5749"/>
    <cellStyle name="Comma 4 12 4" xfId="8242"/>
    <cellStyle name="Comma 4 12 5" xfId="10690"/>
    <cellStyle name="Comma 4 12 6" xfId="13142"/>
    <cellStyle name="Comma 4 12 7" xfId="15594"/>
    <cellStyle name="Comma 4 12 8" xfId="18047"/>
    <cellStyle name="Comma 4 12 9" xfId="20495"/>
    <cellStyle name="Comma 4 13" xfId="285"/>
    <cellStyle name="Comma 4 14" xfId="286"/>
    <cellStyle name="Comma 4 15" xfId="287"/>
    <cellStyle name="Comma 4 16" xfId="288"/>
    <cellStyle name="Comma 4 17" xfId="289"/>
    <cellStyle name="Comma 4 18" xfId="290"/>
    <cellStyle name="Comma 4 19" xfId="291"/>
    <cellStyle name="Comma 4 2" xfId="292"/>
    <cellStyle name="Comma 4 2 10" xfId="22965"/>
    <cellStyle name="Comma 4 2 10 2" xfId="3292"/>
    <cellStyle name="Comma 4 2 10 3" xfId="5751"/>
    <cellStyle name="Comma 4 2 10 4" xfId="8244"/>
    <cellStyle name="Comma 4 2 10 5" xfId="10692"/>
    <cellStyle name="Comma 4 2 10 6" xfId="13144"/>
    <cellStyle name="Comma 4 2 10 7" xfId="15596"/>
    <cellStyle name="Comma 4 2 10 8" xfId="18049"/>
    <cellStyle name="Comma 4 2 10 9" xfId="20497"/>
    <cellStyle name="Comma 4 2 11" xfId="22966"/>
    <cellStyle name="Comma 4 2 11 2" xfId="3293"/>
    <cellStyle name="Comma 4 2 11 3" xfId="5752"/>
    <cellStyle name="Comma 4 2 11 4" xfId="8245"/>
    <cellStyle name="Comma 4 2 11 5" xfId="10693"/>
    <cellStyle name="Comma 4 2 11 6" xfId="13145"/>
    <cellStyle name="Comma 4 2 11 7" xfId="15597"/>
    <cellStyle name="Comma 4 2 11 8" xfId="18050"/>
    <cellStyle name="Comma 4 2 11 9" xfId="20498"/>
    <cellStyle name="Comma 4 2 12" xfId="3291"/>
    <cellStyle name="Comma 4 2 13" xfId="5750"/>
    <cellStyle name="Comma 4 2 14" xfId="8243"/>
    <cellStyle name="Comma 4 2 15" xfId="10691"/>
    <cellStyle name="Comma 4 2 16" xfId="13143"/>
    <cellStyle name="Comma 4 2 17" xfId="15595"/>
    <cellStyle name="Comma 4 2 18" xfId="18048"/>
    <cellStyle name="Comma 4 2 19" xfId="20496"/>
    <cellStyle name="Comma 4 2 2" xfId="22967"/>
    <cellStyle name="Comma 4 2 2 10" xfId="22968"/>
    <cellStyle name="Comma 4 2 2 10 2" xfId="3295"/>
    <cellStyle name="Comma 4 2 2 10 3" xfId="5754"/>
    <cellStyle name="Comma 4 2 2 10 4" xfId="8247"/>
    <cellStyle name="Comma 4 2 2 10 5" xfId="10695"/>
    <cellStyle name="Comma 4 2 2 10 6" xfId="13147"/>
    <cellStyle name="Comma 4 2 2 10 7" xfId="15599"/>
    <cellStyle name="Comma 4 2 2 10 8" xfId="18052"/>
    <cellStyle name="Comma 4 2 2 10 9" xfId="20500"/>
    <cellStyle name="Comma 4 2 2 11" xfId="3294"/>
    <cellStyle name="Comma 4 2 2 12" xfId="5753"/>
    <cellStyle name="Comma 4 2 2 13" xfId="8246"/>
    <cellStyle name="Comma 4 2 2 14" xfId="10694"/>
    <cellStyle name="Comma 4 2 2 15" xfId="13146"/>
    <cellStyle name="Comma 4 2 2 16" xfId="15598"/>
    <cellStyle name="Comma 4 2 2 17" xfId="18051"/>
    <cellStyle name="Comma 4 2 2 18" xfId="20499"/>
    <cellStyle name="Comma 4 2 2 2" xfId="22969"/>
    <cellStyle name="Comma 4 2 2 2 10" xfId="3296"/>
    <cellStyle name="Comma 4 2 2 2 11" xfId="5755"/>
    <cellStyle name="Comma 4 2 2 2 12" xfId="8248"/>
    <cellStyle name="Comma 4 2 2 2 13" xfId="10696"/>
    <cellStyle name="Comma 4 2 2 2 14" xfId="13148"/>
    <cellStyle name="Comma 4 2 2 2 15" xfId="15600"/>
    <cellStyle name="Comma 4 2 2 2 16" xfId="18053"/>
    <cellStyle name="Comma 4 2 2 2 17" xfId="20501"/>
    <cellStyle name="Comma 4 2 2 2 2" xfId="22970"/>
    <cellStyle name="Comma 4 2 2 2 2 10" xfId="5756"/>
    <cellStyle name="Comma 4 2 2 2 2 11" xfId="8249"/>
    <cellStyle name="Comma 4 2 2 2 2 12" xfId="10697"/>
    <cellStyle name="Comma 4 2 2 2 2 13" xfId="13149"/>
    <cellStyle name="Comma 4 2 2 2 2 14" xfId="15601"/>
    <cellStyle name="Comma 4 2 2 2 2 15" xfId="18054"/>
    <cellStyle name="Comma 4 2 2 2 2 16" xfId="20502"/>
    <cellStyle name="Comma 4 2 2 2 2 2" xfId="22971"/>
    <cellStyle name="Comma 4 2 2 2 2 2 10" xfId="20503"/>
    <cellStyle name="Comma 4 2 2 2 2 2 2" xfId="22972"/>
    <cellStyle name="Comma 4 2 2 2 2 2 2 2" xfId="3299"/>
    <cellStyle name="Comma 4 2 2 2 2 2 2 3" xfId="5758"/>
    <cellStyle name="Comma 4 2 2 2 2 2 2 4" xfId="8251"/>
    <cellStyle name="Comma 4 2 2 2 2 2 2 5" xfId="10699"/>
    <cellStyle name="Comma 4 2 2 2 2 2 2 6" xfId="13151"/>
    <cellStyle name="Comma 4 2 2 2 2 2 2 7" xfId="15603"/>
    <cellStyle name="Comma 4 2 2 2 2 2 2 8" xfId="18056"/>
    <cellStyle name="Comma 4 2 2 2 2 2 2 9" xfId="20504"/>
    <cellStyle name="Comma 4 2 2 2 2 2 3" xfId="3298"/>
    <cellStyle name="Comma 4 2 2 2 2 2 4" xfId="5757"/>
    <cellStyle name="Comma 4 2 2 2 2 2 5" xfId="8250"/>
    <cellStyle name="Comma 4 2 2 2 2 2 6" xfId="10698"/>
    <cellStyle name="Comma 4 2 2 2 2 2 7" xfId="13150"/>
    <cellStyle name="Comma 4 2 2 2 2 2 8" xfId="15602"/>
    <cellStyle name="Comma 4 2 2 2 2 2 9" xfId="18055"/>
    <cellStyle name="Comma 4 2 2 2 2 3" xfId="22973"/>
    <cellStyle name="Comma 4 2 2 2 2 3 2" xfId="3300"/>
    <cellStyle name="Comma 4 2 2 2 2 3 3" xfId="5759"/>
    <cellStyle name="Comma 4 2 2 2 2 3 4" xfId="8252"/>
    <cellStyle name="Comma 4 2 2 2 2 3 5" xfId="10700"/>
    <cellStyle name="Comma 4 2 2 2 2 3 6" xfId="13152"/>
    <cellStyle name="Comma 4 2 2 2 2 3 7" xfId="15604"/>
    <cellStyle name="Comma 4 2 2 2 2 3 8" xfId="18057"/>
    <cellStyle name="Comma 4 2 2 2 2 3 9" xfId="20505"/>
    <cellStyle name="Comma 4 2 2 2 2 4" xfId="22974"/>
    <cellStyle name="Comma 4 2 2 2 2 4 2" xfId="3301"/>
    <cellStyle name="Comma 4 2 2 2 2 4 3" xfId="5760"/>
    <cellStyle name="Comma 4 2 2 2 2 4 4" xfId="8253"/>
    <cellStyle name="Comma 4 2 2 2 2 4 5" xfId="10701"/>
    <cellStyle name="Comma 4 2 2 2 2 4 6" xfId="13153"/>
    <cellStyle name="Comma 4 2 2 2 2 4 7" xfId="15605"/>
    <cellStyle name="Comma 4 2 2 2 2 4 8" xfId="18058"/>
    <cellStyle name="Comma 4 2 2 2 2 4 9" xfId="20506"/>
    <cellStyle name="Comma 4 2 2 2 2 5" xfId="22975"/>
    <cellStyle name="Comma 4 2 2 2 2 5 2" xfId="3302"/>
    <cellStyle name="Comma 4 2 2 2 2 5 3" xfId="5761"/>
    <cellStyle name="Comma 4 2 2 2 2 5 4" xfId="8254"/>
    <cellStyle name="Comma 4 2 2 2 2 5 5" xfId="10702"/>
    <cellStyle name="Comma 4 2 2 2 2 5 6" xfId="13154"/>
    <cellStyle name="Comma 4 2 2 2 2 5 7" xfId="15606"/>
    <cellStyle name="Comma 4 2 2 2 2 5 8" xfId="18059"/>
    <cellStyle name="Comma 4 2 2 2 2 5 9" xfId="20507"/>
    <cellStyle name="Comma 4 2 2 2 2 6" xfId="22976"/>
    <cellStyle name="Comma 4 2 2 2 2 6 2" xfId="3303"/>
    <cellStyle name="Comma 4 2 2 2 2 6 3" xfId="5762"/>
    <cellStyle name="Comma 4 2 2 2 2 6 4" xfId="8255"/>
    <cellStyle name="Comma 4 2 2 2 2 6 5" xfId="10703"/>
    <cellStyle name="Comma 4 2 2 2 2 6 6" xfId="13155"/>
    <cellStyle name="Comma 4 2 2 2 2 6 7" xfId="15607"/>
    <cellStyle name="Comma 4 2 2 2 2 6 8" xfId="18060"/>
    <cellStyle name="Comma 4 2 2 2 2 6 9" xfId="20508"/>
    <cellStyle name="Comma 4 2 2 2 2 7" xfId="22977"/>
    <cellStyle name="Comma 4 2 2 2 2 7 2" xfId="3304"/>
    <cellStyle name="Comma 4 2 2 2 2 7 3" xfId="5763"/>
    <cellStyle name="Comma 4 2 2 2 2 7 4" xfId="8256"/>
    <cellStyle name="Comma 4 2 2 2 2 7 5" xfId="10704"/>
    <cellStyle name="Comma 4 2 2 2 2 7 6" xfId="13156"/>
    <cellStyle name="Comma 4 2 2 2 2 7 7" xfId="15608"/>
    <cellStyle name="Comma 4 2 2 2 2 7 8" xfId="18061"/>
    <cellStyle name="Comma 4 2 2 2 2 7 9" xfId="20509"/>
    <cellStyle name="Comma 4 2 2 2 2 8" xfId="22978"/>
    <cellStyle name="Comma 4 2 2 2 2 8 2" xfId="3305"/>
    <cellStyle name="Comma 4 2 2 2 2 8 3" xfId="5764"/>
    <cellStyle name="Comma 4 2 2 2 2 8 4" xfId="8257"/>
    <cellStyle name="Comma 4 2 2 2 2 8 5" xfId="10705"/>
    <cellStyle name="Comma 4 2 2 2 2 8 6" xfId="13157"/>
    <cellStyle name="Comma 4 2 2 2 2 8 7" xfId="15609"/>
    <cellStyle name="Comma 4 2 2 2 2 8 8" xfId="18062"/>
    <cellStyle name="Comma 4 2 2 2 2 8 9" xfId="20510"/>
    <cellStyle name="Comma 4 2 2 2 2 9" xfId="3297"/>
    <cellStyle name="Comma 4 2 2 2 3" xfId="22979"/>
    <cellStyle name="Comma 4 2 2 2 3 10" xfId="20511"/>
    <cellStyle name="Comma 4 2 2 2 3 2" xfId="22980"/>
    <cellStyle name="Comma 4 2 2 2 3 2 2" xfId="3307"/>
    <cellStyle name="Comma 4 2 2 2 3 2 3" xfId="5766"/>
    <cellStyle name="Comma 4 2 2 2 3 2 4" xfId="8259"/>
    <cellStyle name="Comma 4 2 2 2 3 2 5" xfId="10707"/>
    <cellStyle name="Comma 4 2 2 2 3 2 6" xfId="13159"/>
    <cellStyle name="Comma 4 2 2 2 3 2 7" xfId="15611"/>
    <cellStyle name="Comma 4 2 2 2 3 2 8" xfId="18064"/>
    <cellStyle name="Comma 4 2 2 2 3 2 9" xfId="20512"/>
    <cellStyle name="Comma 4 2 2 2 3 3" xfId="3306"/>
    <cellStyle name="Comma 4 2 2 2 3 4" xfId="5765"/>
    <cellStyle name="Comma 4 2 2 2 3 5" xfId="8258"/>
    <cellStyle name="Comma 4 2 2 2 3 6" xfId="10706"/>
    <cellStyle name="Comma 4 2 2 2 3 7" xfId="13158"/>
    <cellStyle name="Comma 4 2 2 2 3 8" xfId="15610"/>
    <cellStyle name="Comma 4 2 2 2 3 9" xfId="18063"/>
    <cellStyle name="Comma 4 2 2 2 4" xfId="22981"/>
    <cellStyle name="Comma 4 2 2 2 4 2" xfId="3308"/>
    <cellStyle name="Comma 4 2 2 2 4 3" xfId="5767"/>
    <cellStyle name="Comma 4 2 2 2 4 4" xfId="8260"/>
    <cellStyle name="Comma 4 2 2 2 4 5" xfId="10708"/>
    <cellStyle name="Comma 4 2 2 2 4 6" xfId="13160"/>
    <cellStyle name="Comma 4 2 2 2 4 7" xfId="15612"/>
    <cellStyle name="Comma 4 2 2 2 4 8" xfId="18065"/>
    <cellStyle name="Comma 4 2 2 2 4 9" xfId="20513"/>
    <cellStyle name="Comma 4 2 2 2 5" xfId="22982"/>
    <cellStyle name="Comma 4 2 2 2 5 2" xfId="3309"/>
    <cellStyle name="Comma 4 2 2 2 5 3" xfId="5768"/>
    <cellStyle name="Comma 4 2 2 2 5 4" xfId="8261"/>
    <cellStyle name="Comma 4 2 2 2 5 5" xfId="10709"/>
    <cellStyle name="Comma 4 2 2 2 5 6" xfId="13161"/>
    <cellStyle name="Comma 4 2 2 2 5 7" xfId="15613"/>
    <cellStyle name="Comma 4 2 2 2 5 8" xfId="18066"/>
    <cellStyle name="Comma 4 2 2 2 5 9" xfId="20514"/>
    <cellStyle name="Comma 4 2 2 2 6" xfId="22983"/>
    <cellStyle name="Comma 4 2 2 2 6 2" xfId="3310"/>
    <cellStyle name="Comma 4 2 2 2 6 3" xfId="5769"/>
    <cellStyle name="Comma 4 2 2 2 6 4" xfId="8262"/>
    <cellStyle name="Comma 4 2 2 2 6 5" xfId="10710"/>
    <cellStyle name="Comma 4 2 2 2 6 6" xfId="13162"/>
    <cellStyle name="Comma 4 2 2 2 6 7" xfId="15614"/>
    <cellStyle name="Comma 4 2 2 2 6 8" xfId="18067"/>
    <cellStyle name="Comma 4 2 2 2 6 9" xfId="20515"/>
    <cellStyle name="Comma 4 2 2 2 7" xfId="22984"/>
    <cellStyle name="Comma 4 2 2 2 7 2" xfId="3311"/>
    <cellStyle name="Comma 4 2 2 2 7 3" xfId="5770"/>
    <cellStyle name="Comma 4 2 2 2 7 4" xfId="8263"/>
    <cellStyle name="Comma 4 2 2 2 7 5" xfId="10711"/>
    <cellStyle name="Comma 4 2 2 2 7 6" xfId="13163"/>
    <cellStyle name="Comma 4 2 2 2 7 7" xfId="15615"/>
    <cellStyle name="Comma 4 2 2 2 7 8" xfId="18068"/>
    <cellStyle name="Comma 4 2 2 2 7 9" xfId="20516"/>
    <cellStyle name="Comma 4 2 2 2 8" xfId="22985"/>
    <cellStyle name="Comma 4 2 2 2 8 2" xfId="3312"/>
    <cellStyle name="Comma 4 2 2 2 8 3" xfId="5771"/>
    <cellStyle name="Comma 4 2 2 2 8 4" xfId="8264"/>
    <cellStyle name="Comma 4 2 2 2 8 5" xfId="10712"/>
    <cellStyle name="Comma 4 2 2 2 8 6" xfId="13164"/>
    <cellStyle name="Comma 4 2 2 2 8 7" xfId="15616"/>
    <cellStyle name="Comma 4 2 2 2 8 8" xfId="18069"/>
    <cellStyle name="Comma 4 2 2 2 8 9" xfId="20517"/>
    <cellStyle name="Comma 4 2 2 2 9" xfId="22986"/>
    <cellStyle name="Comma 4 2 2 2 9 2" xfId="3313"/>
    <cellStyle name="Comma 4 2 2 2 9 3" xfId="5772"/>
    <cellStyle name="Comma 4 2 2 2 9 4" xfId="8265"/>
    <cellStyle name="Comma 4 2 2 2 9 5" xfId="10713"/>
    <cellStyle name="Comma 4 2 2 2 9 6" xfId="13165"/>
    <cellStyle name="Comma 4 2 2 2 9 7" xfId="15617"/>
    <cellStyle name="Comma 4 2 2 2 9 8" xfId="18070"/>
    <cellStyle name="Comma 4 2 2 2 9 9" xfId="20518"/>
    <cellStyle name="Comma 4 2 2 3" xfId="22987"/>
    <cellStyle name="Comma 4 2 2 3 10" xfId="5773"/>
    <cellStyle name="Comma 4 2 2 3 11" xfId="8266"/>
    <cellStyle name="Comma 4 2 2 3 12" xfId="10714"/>
    <cellStyle name="Comma 4 2 2 3 13" xfId="13166"/>
    <cellStyle name="Comma 4 2 2 3 14" xfId="15618"/>
    <cellStyle name="Comma 4 2 2 3 15" xfId="18071"/>
    <cellStyle name="Comma 4 2 2 3 16" xfId="20519"/>
    <cellStyle name="Comma 4 2 2 3 2" xfId="22988"/>
    <cellStyle name="Comma 4 2 2 3 2 10" xfId="20520"/>
    <cellStyle name="Comma 4 2 2 3 2 2" xfId="22989"/>
    <cellStyle name="Comma 4 2 2 3 2 2 2" xfId="3316"/>
    <cellStyle name="Comma 4 2 2 3 2 2 3" xfId="5775"/>
    <cellStyle name="Comma 4 2 2 3 2 2 4" xfId="8268"/>
    <cellStyle name="Comma 4 2 2 3 2 2 5" xfId="10716"/>
    <cellStyle name="Comma 4 2 2 3 2 2 6" xfId="13168"/>
    <cellStyle name="Comma 4 2 2 3 2 2 7" xfId="15620"/>
    <cellStyle name="Comma 4 2 2 3 2 2 8" xfId="18073"/>
    <cellStyle name="Comma 4 2 2 3 2 2 9" xfId="20521"/>
    <cellStyle name="Comma 4 2 2 3 2 3" xfId="3315"/>
    <cellStyle name="Comma 4 2 2 3 2 4" xfId="5774"/>
    <cellStyle name="Comma 4 2 2 3 2 5" xfId="8267"/>
    <cellStyle name="Comma 4 2 2 3 2 6" xfId="10715"/>
    <cellStyle name="Comma 4 2 2 3 2 7" xfId="13167"/>
    <cellStyle name="Comma 4 2 2 3 2 8" xfId="15619"/>
    <cellStyle name="Comma 4 2 2 3 2 9" xfId="18072"/>
    <cellStyle name="Comma 4 2 2 3 3" xfId="22990"/>
    <cellStyle name="Comma 4 2 2 3 3 2" xfId="3317"/>
    <cellStyle name="Comma 4 2 2 3 3 3" xfId="5776"/>
    <cellStyle name="Comma 4 2 2 3 3 4" xfId="8269"/>
    <cellStyle name="Comma 4 2 2 3 3 5" xfId="10717"/>
    <cellStyle name="Comma 4 2 2 3 3 6" xfId="13169"/>
    <cellStyle name="Comma 4 2 2 3 3 7" xfId="15621"/>
    <cellStyle name="Comma 4 2 2 3 3 8" xfId="18074"/>
    <cellStyle name="Comma 4 2 2 3 3 9" xfId="20522"/>
    <cellStyle name="Comma 4 2 2 3 4" xfId="22991"/>
    <cellStyle name="Comma 4 2 2 3 4 2" xfId="3318"/>
    <cellStyle name="Comma 4 2 2 3 4 3" xfId="5777"/>
    <cellStyle name="Comma 4 2 2 3 4 4" xfId="8270"/>
    <cellStyle name="Comma 4 2 2 3 4 5" xfId="10718"/>
    <cellStyle name="Comma 4 2 2 3 4 6" xfId="13170"/>
    <cellStyle name="Comma 4 2 2 3 4 7" xfId="15622"/>
    <cellStyle name="Comma 4 2 2 3 4 8" xfId="18075"/>
    <cellStyle name="Comma 4 2 2 3 4 9" xfId="20523"/>
    <cellStyle name="Comma 4 2 2 3 5" xfId="22992"/>
    <cellStyle name="Comma 4 2 2 3 5 2" xfId="3319"/>
    <cellStyle name="Comma 4 2 2 3 5 3" xfId="5778"/>
    <cellStyle name="Comma 4 2 2 3 5 4" xfId="8271"/>
    <cellStyle name="Comma 4 2 2 3 5 5" xfId="10719"/>
    <cellStyle name="Comma 4 2 2 3 5 6" xfId="13171"/>
    <cellStyle name="Comma 4 2 2 3 5 7" xfId="15623"/>
    <cellStyle name="Comma 4 2 2 3 5 8" xfId="18076"/>
    <cellStyle name="Comma 4 2 2 3 5 9" xfId="20524"/>
    <cellStyle name="Comma 4 2 2 3 6" xfId="22993"/>
    <cellStyle name="Comma 4 2 2 3 6 2" xfId="3320"/>
    <cellStyle name="Comma 4 2 2 3 6 3" xfId="5779"/>
    <cellStyle name="Comma 4 2 2 3 6 4" xfId="8272"/>
    <cellStyle name="Comma 4 2 2 3 6 5" xfId="10720"/>
    <cellStyle name="Comma 4 2 2 3 6 6" xfId="13172"/>
    <cellStyle name="Comma 4 2 2 3 6 7" xfId="15624"/>
    <cellStyle name="Comma 4 2 2 3 6 8" xfId="18077"/>
    <cellStyle name="Comma 4 2 2 3 6 9" xfId="20525"/>
    <cellStyle name="Comma 4 2 2 3 7" xfId="22994"/>
    <cellStyle name="Comma 4 2 2 3 7 2" xfId="3321"/>
    <cellStyle name="Comma 4 2 2 3 7 3" xfId="5780"/>
    <cellStyle name="Comma 4 2 2 3 7 4" xfId="8273"/>
    <cellStyle name="Comma 4 2 2 3 7 5" xfId="10721"/>
    <cellStyle name="Comma 4 2 2 3 7 6" xfId="13173"/>
    <cellStyle name="Comma 4 2 2 3 7 7" xfId="15625"/>
    <cellStyle name="Comma 4 2 2 3 7 8" xfId="18078"/>
    <cellStyle name="Comma 4 2 2 3 7 9" xfId="20526"/>
    <cellStyle name="Comma 4 2 2 3 8" xfId="22995"/>
    <cellStyle name="Comma 4 2 2 3 8 2" xfId="3322"/>
    <cellStyle name="Comma 4 2 2 3 8 3" xfId="5781"/>
    <cellStyle name="Comma 4 2 2 3 8 4" xfId="8274"/>
    <cellStyle name="Comma 4 2 2 3 8 5" xfId="10722"/>
    <cellStyle name="Comma 4 2 2 3 8 6" xfId="13174"/>
    <cellStyle name="Comma 4 2 2 3 8 7" xfId="15626"/>
    <cellStyle name="Comma 4 2 2 3 8 8" xfId="18079"/>
    <cellStyle name="Comma 4 2 2 3 8 9" xfId="20527"/>
    <cellStyle name="Comma 4 2 2 3 9" xfId="3314"/>
    <cellStyle name="Comma 4 2 2 4" xfId="22996"/>
    <cellStyle name="Comma 4 2 2 4 10" xfId="20528"/>
    <cellStyle name="Comma 4 2 2 4 2" xfId="22997"/>
    <cellStyle name="Comma 4 2 2 4 2 2" xfId="3324"/>
    <cellStyle name="Comma 4 2 2 4 2 3" xfId="5783"/>
    <cellStyle name="Comma 4 2 2 4 2 4" xfId="8276"/>
    <cellStyle name="Comma 4 2 2 4 2 5" xfId="10724"/>
    <cellStyle name="Comma 4 2 2 4 2 6" xfId="13176"/>
    <cellStyle name="Comma 4 2 2 4 2 7" xfId="15628"/>
    <cellStyle name="Comma 4 2 2 4 2 8" xfId="18081"/>
    <cellStyle name="Comma 4 2 2 4 2 9" xfId="20529"/>
    <cellStyle name="Comma 4 2 2 4 3" xfId="3323"/>
    <cellStyle name="Comma 4 2 2 4 4" xfId="5782"/>
    <cellStyle name="Comma 4 2 2 4 5" xfId="8275"/>
    <cellStyle name="Comma 4 2 2 4 6" xfId="10723"/>
    <cellStyle name="Comma 4 2 2 4 7" xfId="13175"/>
    <cellStyle name="Comma 4 2 2 4 8" xfId="15627"/>
    <cellStyle name="Comma 4 2 2 4 9" xfId="18080"/>
    <cellStyle name="Comma 4 2 2 5" xfId="22998"/>
    <cellStyle name="Comma 4 2 2 5 2" xfId="3325"/>
    <cellStyle name="Comma 4 2 2 5 3" xfId="5784"/>
    <cellStyle name="Comma 4 2 2 5 4" xfId="8277"/>
    <cellStyle name="Comma 4 2 2 5 5" xfId="10725"/>
    <cellStyle name="Comma 4 2 2 5 6" xfId="13177"/>
    <cellStyle name="Comma 4 2 2 5 7" xfId="15629"/>
    <cellStyle name="Comma 4 2 2 5 8" xfId="18082"/>
    <cellStyle name="Comma 4 2 2 5 9" xfId="20530"/>
    <cellStyle name="Comma 4 2 2 6" xfId="22999"/>
    <cellStyle name="Comma 4 2 2 6 2" xfId="3326"/>
    <cellStyle name="Comma 4 2 2 6 3" xfId="5785"/>
    <cellStyle name="Comma 4 2 2 6 4" xfId="8278"/>
    <cellStyle name="Comma 4 2 2 6 5" xfId="10726"/>
    <cellStyle name="Comma 4 2 2 6 6" xfId="13178"/>
    <cellStyle name="Comma 4 2 2 6 7" xfId="15630"/>
    <cellStyle name="Comma 4 2 2 6 8" xfId="18083"/>
    <cellStyle name="Comma 4 2 2 6 9" xfId="20531"/>
    <cellStyle name="Comma 4 2 2 7" xfId="23000"/>
    <cellStyle name="Comma 4 2 2 7 2" xfId="3327"/>
    <cellStyle name="Comma 4 2 2 7 3" xfId="5786"/>
    <cellStyle name="Comma 4 2 2 7 4" xfId="8279"/>
    <cellStyle name="Comma 4 2 2 7 5" xfId="10727"/>
    <cellStyle name="Comma 4 2 2 7 6" xfId="13179"/>
    <cellStyle name="Comma 4 2 2 7 7" xfId="15631"/>
    <cellStyle name="Comma 4 2 2 7 8" xfId="18084"/>
    <cellStyle name="Comma 4 2 2 7 9" xfId="20532"/>
    <cellStyle name="Comma 4 2 2 8" xfId="23001"/>
    <cellStyle name="Comma 4 2 2 8 2" xfId="3328"/>
    <cellStyle name="Comma 4 2 2 8 3" xfId="5787"/>
    <cellStyle name="Comma 4 2 2 8 4" xfId="8280"/>
    <cellStyle name="Comma 4 2 2 8 5" xfId="10728"/>
    <cellStyle name="Comma 4 2 2 8 6" xfId="13180"/>
    <cellStyle name="Comma 4 2 2 8 7" xfId="15632"/>
    <cellStyle name="Comma 4 2 2 8 8" xfId="18085"/>
    <cellStyle name="Comma 4 2 2 8 9" xfId="20533"/>
    <cellStyle name="Comma 4 2 2 9" xfId="23002"/>
    <cellStyle name="Comma 4 2 2 9 2" xfId="3329"/>
    <cellStyle name="Comma 4 2 2 9 3" xfId="5788"/>
    <cellStyle name="Comma 4 2 2 9 4" xfId="8281"/>
    <cellStyle name="Comma 4 2 2 9 5" xfId="10729"/>
    <cellStyle name="Comma 4 2 2 9 6" xfId="13181"/>
    <cellStyle name="Comma 4 2 2 9 7" xfId="15633"/>
    <cellStyle name="Comma 4 2 2 9 8" xfId="18086"/>
    <cellStyle name="Comma 4 2 2 9 9" xfId="20534"/>
    <cellStyle name="Comma 4 2 3" xfId="23003"/>
    <cellStyle name="Comma 4 2 3 10" xfId="3330"/>
    <cellStyle name="Comma 4 2 3 11" xfId="5789"/>
    <cellStyle name="Comma 4 2 3 12" xfId="8282"/>
    <cellStyle name="Comma 4 2 3 13" xfId="10730"/>
    <cellStyle name="Comma 4 2 3 14" xfId="13182"/>
    <cellStyle name="Comma 4 2 3 15" xfId="15634"/>
    <cellStyle name="Comma 4 2 3 16" xfId="18087"/>
    <cellStyle name="Comma 4 2 3 17" xfId="20535"/>
    <cellStyle name="Comma 4 2 3 2" xfId="23004"/>
    <cellStyle name="Comma 4 2 3 2 10" xfId="5790"/>
    <cellStyle name="Comma 4 2 3 2 11" xfId="8283"/>
    <cellStyle name="Comma 4 2 3 2 12" xfId="10731"/>
    <cellStyle name="Comma 4 2 3 2 13" xfId="13183"/>
    <cellStyle name="Comma 4 2 3 2 14" xfId="15635"/>
    <cellStyle name="Comma 4 2 3 2 15" xfId="18088"/>
    <cellStyle name="Comma 4 2 3 2 16" xfId="20536"/>
    <cellStyle name="Comma 4 2 3 2 2" xfId="23005"/>
    <cellStyle name="Comma 4 2 3 2 2 10" xfId="20537"/>
    <cellStyle name="Comma 4 2 3 2 2 2" xfId="23006"/>
    <cellStyle name="Comma 4 2 3 2 2 2 2" xfId="3333"/>
    <cellStyle name="Comma 4 2 3 2 2 2 3" xfId="5792"/>
    <cellStyle name="Comma 4 2 3 2 2 2 4" xfId="8285"/>
    <cellStyle name="Comma 4 2 3 2 2 2 5" xfId="10733"/>
    <cellStyle name="Comma 4 2 3 2 2 2 6" xfId="13185"/>
    <cellStyle name="Comma 4 2 3 2 2 2 7" xfId="15637"/>
    <cellStyle name="Comma 4 2 3 2 2 2 8" xfId="18090"/>
    <cellStyle name="Comma 4 2 3 2 2 2 9" xfId="20538"/>
    <cellStyle name="Comma 4 2 3 2 2 3" xfId="3332"/>
    <cellStyle name="Comma 4 2 3 2 2 4" xfId="5791"/>
    <cellStyle name="Comma 4 2 3 2 2 5" xfId="8284"/>
    <cellStyle name="Comma 4 2 3 2 2 6" xfId="10732"/>
    <cellStyle name="Comma 4 2 3 2 2 7" xfId="13184"/>
    <cellStyle name="Comma 4 2 3 2 2 8" xfId="15636"/>
    <cellStyle name="Comma 4 2 3 2 2 9" xfId="18089"/>
    <cellStyle name="Comma 4 2 3 2 3" xfId="23007"/>
    <cellStyle name="Comma 4 2 3 2 3 2" xfId="3334"/>
    <cellStyle name="Comma 4 2 3 2 3 3" xfId="5793"/>
    <cellStyle name="Comma 4 2 3 2 3 4" xfId="8286"/>
    <cellStyle name="Comma 4 2 3 2 3 5" xfId="10734"/>
    <cellStyle name="Comma 4 2 3 2 3 6" xfId="13186"/>
    <cellStyle name="Comma 4 2 3 2 3 7" xfId="15638"/>
    <cellStyle name="Comma 4 2 3 2 3 8" xfId="18091"/>
    <cellStyle name="Comma 4 2 3 2 3 9" xfId="20539"/>
    <cellStyle name="Comma 4 2 3 2 4" xfId="23008"/>
    <cellStyle name="Comma 4 2 3 2 4 2" xfId="3335"/>
    <cellStyle name="Comma 4 2 3 2 4 3" xfId="5794"/>
    <cellStyle name="Comma 4 2 3 2 4 4" xfId="8287"/>
    <cellStyle name="Comma 4 2 3 2 4 5" xfId="10735"/>
    <cellStyle name="Comma 4 2 3 2 4 6" xfId="13187"/>
    <cellStyle name="Comma 4 2 3 2 4 7" xfId="15639"/>
    <cellStyle name="Comma 4 2 3 2 4 8" xfId="18092"/>
    <cellStyle name="Comma 4 2 3 2 4 9" xfId="20540"/>
    <cellStyle name="Comma 4 2 3 2 5" xfId="23009"/>
    <cellStyle name="Comma 4 2 3 2 5 2" xfId="3336"/>
    <cellStyle name="Comma 4 2 3 2 5 3" xfId="5795"/>
    <cellStyle name="Comma 4 2 3 2 5 4" xfId="8288"/>
    <cellStyle name="Comma 4 2 3 2 5 5" xfId="10736"/>
    <cellStyle name="Comma 4 2 3 2 5 6" xfId="13188"/>
    <cellStyle name="Comma 4 2 3 2 5 7" xfId="15640"/>
    <cellStyle name="Comma 4 2 3 2 5 8" xfId="18093"/>
    <cellStyle name="Comma 4 2 3 2 5 9" xfId="20541"/>
    <cellStyle name="Comma 4 2 3 2 6" xfId="23010"/>
    <cellStyle name="Comma 4 2 3 2 6 2" xfId="3337"/>
    <cellStyle name="Comma 4 2 3 2 6 3" xfId="5796"/>
    <cellStyle name="Comma 4 2 3 2 6 4" xfId="8289"/>
    <cellStyle name="Comma 4 2 3 2 6 5" xfId="10737"/>
    <cellStyle name="Comma 4 2 3 2 6 6" xfId="13189"/>
    <cellStyle name="Comma 4 2 3 2 6 7" xfId="15641"/>
    <cellStyle name="Comma 4 2 3 2 6 8" xfId="18094"/>
    <cellStyle name="Comma 4 2 3 2 6 9" xfId="20542"/>
    <cellStyle name="Comma 4 2 3 2 7" xfId="23011"/>
    <cellStyle name="Comma 4 2 3 2 7 2" xfId="3338"/>
    <cellStyle name="Comma 4 2 3 2 7 3" xfId="5797"/>
    <cellStyle name="Comma 4 2 3 2 7 4" xfId="8290"/>
    <cellStyle name="Comma 4 2 3 2 7 5" xfId="10738"/>
    <cellStyle name="Comma 4 2 3 2 7 6" xfId="13190"/>
    <cellStyle name="Comma 4 2 3 2 7 7" xfId="15642"/>
    <cellStyle name="Comma 4 2 3 2 7 8" xfId="18095"/>
    <cellStyle name="Comma 4 2 3 2 7 9" xfId="20543"/>
    <cellStyle name="Comma 4 2 3 2 8" xfId="23012"/>
    <cellStyle name="Comma 4 2 3 2 8 2" xfId="3339"/>
    <cellStyle name="Comma 4 2 3 2 8 3" xfId="5798"/>
    <cellStyle name="Comma 4 2 3 2 8 4" xfId="8291"/>
    <cellStyle name="Comma 4 2 3 2 8 5" xfId="10739"/>
    <cellStyle name="Comma 4 2 3 2 8 6" xfId="13191"/>
    <cellStyle name="Comma 4 2 3 2 8 7" xfId="15643"/>
    <cellStyle name="Comma 4 2 3 2 8 8" xfId="18096"/>
    <cellStyle name="Comma 4 2 3 2 8 9" xfId="20544"/>
    <cellStyle name="Comma 4 2 3 2 9" xfId="3331"/>
    <cellStyle name="Comma 4 2 3 3" xfId="23013"/>
    <cellStyle name="Comma 4 2 3 3 10" xfId="20545"/>
    <cellStyle name="Comma 4 2 3 3 2" xfId="23014"/>
    <cellStyle name="Comma 4 2 3 3 2 2" xfId="3341"/>
    <cellStyle name="Comma 4 2 3 3 2 3" xfId="5800"/>
    <cellStyle name="Comma 4 2 3 3 2 4" xfId="8293"/>
    <cellStyle name="Comma 4 2 3 3 2 5" xfId="10741"/>
    <cellStyle name="Comma 4 2 3 3 2 6" xfId="13193"/>
    <cellStyle name="Comma 4 2 3 3 2 7" xfId="15645"/>
    <cellStyle name="Comma 4 2 3 3 2 8" xfId="18098"/>
    <cellStyle name="Comma 4 2 3 3 2 9" xfId="20546"/>
    <cellStyle name="Comma 4 2 3 3 3" xfId="3340"/>
    <cellStyle name="Comma 4 2 3 3 4" xfId="5799"/>
    <cellStyle name="Comma 4 2 3 3 5" xfId="8292"/>
    <cellStyle name="Comma 4 2 3 3 6" xfId="10740"/>
    <cellStyle name="Comma 4 2 3 3 7" xfId="13192"/>
    <cellStyle name="Comma 4 2 3 3 8" xfId="15644"/>
    <cellStyle name="Comma 4 2 3 3 9" xfId="18097"/>
    <cellStyle name="Comma 4 2 3 4" xfId="23015"/>
    <cellStyle name="Comma 4 2 3 4 2" xfId="3342"/>
    <cellStyle name="Comma 4 2 3 4 3" xfId="5801"/>
    <cellStyle name="Comma 4 2 3 4 4" xfId="8294"/>
    <cellStyle name="Comma 4 2 3 4 5" xfId="10742"/>
    <cellStyle name="Comma 4 2 3 4 6" xfId="13194"/>
    <cellStyle name="Comma 4 2 3 4 7" xfId="15646"/>
    <cellStyle name="Comma 4 2 3 4 8" xfId="18099"/>
    <cellStyle name="Comma 4 2 3 4 9" xfId="20547"/>
    <cellStyle name="Comma 4 2 3 5" xfId="23016"/>
    <cellStyle name="Comma 4 2 3 5 2" xfId="3343"/>
    <cellStyle name="Comma 4 2 3 5 3" xfId="5802"/>
    <cellStyle name="Comma 4 2 3 5 4" xfId="8295"/>
    <cellStyle name="Comma 4 2 3 5 5" xfId="10743"/>
    <cellStyle name="Comma 4 2 3 5 6" xfId="13195"/>
    <cellStyle name="Comma 4 2 3 5 7" xfId="15647"/>
    <cellStyle name="Comma 4 2 3 5 8" xfId="18100"/>
    <cellStyle name="Comma 4 2 3 5 9" xfId="20548"/>
    <cellStyle name="Comma 4 2 3 6" xfId="23017"/>
    <cellStyle name="Comma 4 2 3 6 2" xfId="3344"/>
    <cellStyle name="Comma 4 2 3 6 3" xfId="5803"/>
    <cellStyle name="Comma 4 2 3 6 4" xfId="8296"/>
    <cellStyle name="Comma 4 2 3 6 5" xfId="10744"/>
    <cellStyle name="Comma 4 2 3 6 6" xfId="13196"/>
    <cellStyle name="Comma 4 2 3 6 7" xfId="15648"/>
    <cellStyle name="Comma 4 2 3 6 8" xfId="18101"/>
    <cellStyle name="Comma 4 2 3 6 9" xfId="20549"/>
    <cellStyle name="Comma 4 2 3 7" xfId="23018"/>
    <cellStyle name="Comma 4 2 3 7 2" xfId="3345"/>
    <cellStyle name="Comma 4 2 3 7 3" xfId="5804"/>
    <cellStyle name="Comma 4 2 3 7 4" xfId="8297"/>
    <cellStyle name="Comma 4 2 3 7 5" xfId="10745"/>
    <cellStyle name="Comma 4 2 3 7 6" xfId="13197"/>
    <cellStyle name="Comma 4 2 3 7 7" xfId="15649"/>
    <cellStyle name="Comma 4 2 3 7 8" xfId="18102"/>
    <cellStyle name="Comma 4 2 3 7 9" xfId="20550"/>
    <cellStyle name="Comma 4 2 3 8" xfId="23019"/>
    <cellStyle name="Comma 4 2 3 8 2" xfId="3346"/>
    <cellStyle name="Comma 4 2 3 8 3" xfId="5805"/>
    <cellStyle name="Comma 4 2 3 8 4" xfId="8298"/>
    <cellStyle name="Comma 4 2 3 8 5" xfId="10746"/>
    <cellStyle name="Comma 4 2 3 8 6" xfId="13198"/>
    <cellStyle name="Comma 4 2 3 8 7" xfId="15650"/>
    <cellStyle name="Comma 4 2 3 8 8" xfId="18103"/>
    <cellStyle name="Comma 4 2 3 8 9" xfId="20551"/>
    <cellStyle name="Comma 4 2 3 9" xfId="23020"/>
    <cellStyle name="Comma 4 2 3 9 2" xfId="3347"/>
    <cellStyle name="Comma 4 2 3 9 3" xfId="5806"/>
    <cellStyle name="Comma 4 2 3 9 4" xfId="8299"/>
    <cellStyle name="Comma 4 2 3 9 5" xfId="10747"/>
    <cellStyle name="Comma 4 2 3 9 6" xfId="13199"/>
    <cellStyle name="Comma 4 2 3 9 7" xfId="15651"/>
    <cellStyle name="Comma 4 2 3 9 8" xfId="18104"/>
    <cellStyle name="Comma 4 2 3 9 9" xfId="20552"/>
    <cellStyle name="Comma 4 2 4" xfId="23021"/>
    <cellStyle name="Comma 4 2 4 10" xfId="5807"/>
    <cellStyle name="Comma 4 2 4 11" xfId="8300"/>
    <cellStyle name="Comma 4 2 4 12" xfId="10748"/>
    <cellStyle name="Comma 4 2 4 13" xfId="13200"/>
    <cellStyle name="Comma 4 2 4 14" xfId="15652"/>
    <cellStyle name="Comma 4 2 4 15" xfId="18105"/>
    <cellStyle name="Comma 4 2 4 16" xfId="20553"/>
    <cellStyle name="Comma 4 2 4 2" xfId="23022"/>
    <cellStyle name="Comma 4 2 4 2 10" xfId="20554"/>
    <cellStyle name="Comma 4 2 4 2 2" xfId="23023"/>
    <cellStyle name="Comma 4 2 4 2 2 2" xfId="3350"/>
    <cellStyle name="Comma 4 2 4 2 2 3" xfId="5809"/>
    <cellStyle name="Comma 4 2 4 2 2 4" xfId="8302"/>
    <cellStyle name="Comma 4 2 4 2 2 5" xfId="10750"/>
    <cellStyle name="Comma 4 2 4 2 2 6" xfId="13202"/>
    <cellStyle name="Comma 4 2 4 2 2 7" xfId="15654"/>
    <cellStyle name="Comma 4 2 4 2 2 8" xfId="18107"/>
    <cellStyle name="Comma 4 2 4 2 2 9" xfId="20555"/>
    <cellStyle name="Comma 4 2 4 2 3" xfId="3349"/>
    <cellStyle name="Comma 4 2 4 2 4" xfId="5808"/>
    <cellStyle name="Comma 4 2 4 2 5" xfId="8301"/>
    <cellStyle name="Comma 4 2 4 2 6" xfId="10749"/>
    <cellStyle name="Comma 4 2 4 2 7" xfId="13201"/>
    <cellStyle name="Comma 4 2 4 2 8" xfId="15653"/>
    <cellStyle name="Comma 4 2 4 2 9" xfId="18106"/>
    <cellStyle name="Comma 4 2 4 3" xfId="23024"/>
    <cellStyle name="Comma 4 2 4 3 2" xfId="3351"/>
    <cellStyle name="Comma 4 2 4 3 3" xfId="5810"/>
    <cellStyle name="Comma 4 2 4 3 4" xfId="8303"/>
    <cellStyle name="Comma 4 2 4 3 5" xfId="10751"/>
    <cellStyle name="Comma 4 2 4 3 6" xfId="13203"/>
    <cellStyle name="Comma 4 2 4 3 7" xfId="15655"/>
    <cellStyle name="Comma 4 2 4 3 8" xfId="18108"/>
    <cellStyle name="Comma 4 2 4 3 9" xfId="20556"/>
    <cellStyle name="Comma 4 2 4 4" xfId="23025"/>
    <cellStyle name="Comma 4 2 4 4 2" xfId="3352"/>
    <cellStyle name="Comma 4 2 4 4 3" xfId="5811"/>
    <cellStyle name="Comma 4 2 4 4 4" xfId="8304"/>
    <cellStyle name="Comma 4 2 4 4 5" xfId="10752"/>
    <cellStyle name="Comma 4 2 4 4 6" xfId="13204"/>
    <cellStyle name="Comma 4 2 4 4 7" xfId="15656"/>
    <cellStyle name="Comma 4 2 4 4 8" xfId="18109"/>
    <cellStyle name="Comma 4 2 4 4 9" xfId="20557"/>
    <cellStyle name="Comma 4 2 4 5" xfId="23026"/>
    <cellStyle name="Comma 4 2 4 5 2" xfId="3353"/>
    <cellStyle name="Comma 4 2 4 5 3" xfId="5812"/>
    <cellStyle name="Comma 4 2 4 5 4" xfId="8305"/>
    <cellStyle name="Comma 4 2 4 5 5" xfId="10753"/>
    <cellStyle name="Comma 4 2 4 5 6" xfId="13205"/>
    <cellStyle name="Comma 4 2 4 5 7" xfId="15657"/>
    <cellStyle name="Comma 4 2 4 5 8" xfId="18110"/>
    <cellStyle name="Comma 4 2 4 5 9" xfId="20558"/>
    <cellStyle name="Comma 4 2 4 6" xfId="23027"/>
    <cellStyle name="Comma 4 2 4 6 2" xfId="3354"/>
    <cellStyle name="Comma 4 2 4 6 3" xfId="5813"/>
    <cellStyle name="Comma 4 2 4 6 4" xfId="8306"/>
    <cellStyle name="Comma 4 2 4 6 5" xfId="10754"/>
    <cellStyle name="Comma 4 2 4 6 6" xfId="13206"/>
    <cellStyle name="Comma 4 2 4 6 7" xfId="15658"/>
    <cellStyle name="Comma 4 2 4 6 8" xfId="18111"/>
    <cellStyle name="Comma 4 2 4 6 9" xfId="20559"/>
    <cellStyle name="Comma 4 2 4 7" xfId="23028"/>
    <cellStyle name="Comma 4 2 4 7 2" xfId="3355"/>
    <cellStyle name="Comma 4 2 4 7 3" xfId="5814"/>
    <cellStyle name="Comma 4 2 4 7 4" xfId="8307"/>
    <cellStyle name="Comma 4 2 4 7 5" xfId="10755"/>
    <cellStyle name="Comma 4 2 4 7 6" xfId="13207"/>
    <cellStyle name="Comma 4 2 4 7 7" xfId="15659"/>
    <cellStyle name="Comma 4 2 4 7 8" xfId="18112"/>
    <cellStyle name="Comma 4 2 4 7 9" xfId="20560"/>
    <cellStyle name="Comma 4 2 4 8" xfId="23029"/>
    <cellStyle name="Comma 4 2 4 8 2" xfId="3356"/>
    <cellStyle name="Comma 4 2 4 8 3" xfId="5815"/>
    <cellStyle name="Comma 4 2 4 8 4" xfId="8308"/>
    <cellStyle name="Comma 4 2 4 8 5" xfId="10756"/>
    <cellStyle name="Comma 4 2 4 8 6" xfId="13208"/>
    <cellStyle name="Comma 4 2 4 8 7" xfId="15660"/>
    <cellStyle name="Comma 4 2 4 8 8" xfId="18113"/>
    <cellStyle name="Comma 4 2 4 8 9" xfId="20561"/>
    <cellStyle name="Comma 4 2 4 9" xfId="3348"/>
    <cellStyle name="Comma 4 2 5" xfId="23030"/>
    <cellStyle name="Comma 4 2 5 10" xfId="20562"/>
    <cellStyle name="Comma 4 2 5 2" xfId="23031"/>
    <cellStyle name="Comma 4 2 5 2 2" xfId="3358"/>
    <cellStyle name="Comma 4 2 5 2 3" xfId="5817"/>
    <cellStyle name="Comma 4 2 5 2 4" xfId="8310"/>
    <cellStyle name="Comma 4 2 5 2 5" xfId="10758"/>
    <cellStyle name="Comma 4 2 5 2 6" xfId="13210"/>
    <cellStyle name="Comma 4 2 5 2 7" xfId="15662"/>
    <cellStyle name="Comma 4 2 5 2 8" xfId="18115"/>
    <cellStyle name="Comma 4 2 5 2 9" xfId="20563"/>
    <cellStyle name="Comma 4 2 5 3" xfId="3357"/>
    <cellStyle name="Comma 4 2 5 4" xfId="5816"/>
    <cellStyle name="Comma 4 2 5 5" xfId="8309"/>
    <cellStyle name="Comma 4 2 5 6" xfId="10757"/>
    <cellStyle name="Comma 4 2 5 7" xfId="13209"/>
    <cellStyle name="Comma 4 2 5 8" xfId="15661"/>
    <cellStyle name="Comma 4 2 5 9" xfId="18114"/>
    <cellStyle name="Comma 4 2 6" xfId="23032"/>
    <cellStyle name="Comma 4 2 6 2" xfId="3359"/>
    <cellStyle name="Comma 4 2 6 3" xfId="5818"/>
    <cellStyle name="Comma 4 2 6 4" xfId="8311"/>
    <cellStyle name="Comma 4 2 6 5" xfId="10759"/>
    <cellStyle name="Comma 4 2 6 6" xfId="13211"/>
    <cellStyle name="Comma 4 2 6 7" xfId="15663"/>
    <cellStyle name="Comma 4 2 6 8" xfId="18116"/>
    <cellStyle name="Comma 4 2 6 9" xfId="20564"/>
    <cellStyle name="Comma 4 2 7" xfId="23033"/>
    <cellStyle name="Comma 4 2 7 2" xfId="3360"/>
    <cellStyle name="Comma 4 2 7 3" xfId="5819"/>
    <cellStyle name="Comma 4 2 7 4" xfId="8312"/>
    <cellStyle name="Comma 4 2 7 5" xfId="10760"/>
    <cellStyle name="Comma 4 2 7 6" xfId="13212"/>
    <cellStyle name="Comma 4 2 7 7" xfId="15664"/>
    <cellStyle name="Comma 4 2 7 8" xfId="18117"/>
    <cellStyle name="Comma 4 2 7 9" xfId="20565"/>
    <cellStyle name="Comma 4 2 8" xfId="23034"/>
    <cellStyle name="Comma 4 2 8 2" xfId="3361"/>
    <cellStyle name="Comma 4 2 8 3" xfId="5820"/>
    <cellStyle name="Comma 4 2 8 4" xfId="8313"/>
    <cellStyle name="Comma 4 2 8 5" xfId="10761"/>
    <cellStyle name="Comma 4 2 8 6" xfId="13213"/>
    <cellStyle name="Comma 4 2 8 7" xfId="15665"/>
    <cellStyle name="Comma 4 2 8 8" xfId="18118"/>
    <cellStyle name="Comma 4 2 8 9" xfId="20566"/>
    <cellStyle name="Comma 4 2 9" xfId="23035"/>
    <cellStyle name="Comma 4 2 9 2" xfId="3362"/>
    <cellStyle name="Comma 4 2 9 3" xfId="5821"/>
    <cellStyle name="Comma 4 2 9 4" xfId="8314"/>
    <cellStyle name="Comma 4 2 9 5" xfId="10762"/>
    <cellStyle name="Comma 4 2 9 6" xfId="13214"/>
    <cellStyle name="Comma 4 2 9 7" xfId="15666"/>
    <cellStyle name="Comma 4 2 9 8" xfId="18119"/>
    <cellStyle name="Comma 4 2 9 9" xfId="20567"/>
    <cellStyle name="Comma 4 20" xfId="293"/>
    <cellStyle name="Comma 4 21" xfId="294"/>
    <cellStyle name="Comma 4 22" xfId="295"/>
    <cellStyle name="Comma 4 23" xfId="296"/>
    <cellStyle name="Comma 4 24" xfId="297"/>
    <cellStyle name="Comma 4 25" xfId="298"/>
    <cellStyle name="Comma 4 26" xfId="299"/>
    <cellStyle name="Comma 4 27" xfId="300"/>
    <cellStyle name="Comma 4 28" xfId="301"/>
    <cellStyle name="Comma 4 29" xfId="3287"/>
    <cellStyle name="Comma 4 3" xfId="23036"/>
    <cellStyle name="Comma 4 3 10" xfId="23037"/>
    <cellStyle name="Comma 4 3 10 2" xfId="3364"/>
    <cellStyle name="Comma 4 3 10 3" xfId="5823"/>
    <cellStyle name="Comma 4 3 10 4" xfId="8316"/>
    <cellStyle name="Comma 4 3 10 5" xfId="10764"/>
    <cellStyle name="Comma 4 3 10 6" xfId="13216"/>
    <cellStyle name="Comma 4 3 10 7" xfId="15668"/>
    <cellStyle name="Comma 4 3 10 8" xfId="18121"/>
    <cellStyle name="Comma 4 3 10 9" xfId="20569"/>
    <cellStyle name="Comma 4 3 11" xfId="3363"/>
    <cellStyle name="Comma 4 3 12" xfId="5822"/>
    <cellStyle name="Comma 4 3 13" xfId="8315"/>
    <cellStyle name="Comma 4 3 14" xfId="10763"/>
    <cellStyle name="Comma 4 3 15" xfId="13215"/>
    <cellStyle name="Comma 4 3 16" xfId="15667"/>
    <cellStyle name="Comma 4 3 17" xfId="18120"/>
    <cellStyle name="Comma 4 3 18" xfId="20568"/>
    <cellStyle name="Comma 4 3 2" xfId="23038"/>
    <cellStyle name="Comma 4 3 2 10" xfId="3365"/>
    <cellStyle name="Comma 4 3 2 11" xfId="5824"/>
    <cellStyle name="Comma 4 3 2 12" xfId="8317"/>
    <cellStyle name="Comma 4 3 2 13" xfId="10765"/>
    <cellStyle name="Comma 4 3 2 14" xfId="13217"/>
    <cellStyle name="Comma 4 3 2 15" xfId="15669"/>
    <cellStyle name="Comma 4 3 2 16" xfId="18122"/>
    <cellStyle name="Comma 4 3 2 17" xfId="20570"/>
    <cellStyle name="Comma 4 3 2 2" xfId="23039"/>
    <cellStyle name="Comma 4 3 2 2 10" xfId="5825"/>
    <cellStyle name="Comma 4 3 2 2 11" xfId="8318"/>
    <cellStyle name="Comma 4 3 2 2 12" xfId="10766"/>
    <cellStyle name="Comma 4 3 2 2 13" xfId="13218"/>
    <cellStyle name="Comma 4 3 2 2 14" xfId="15670"/>
    <cellStyle name="Comma 4 3 2 2 15" xfId="18123"/>
    <cellStyle name="Comma 4 3 2 2 16" xfId="20571"/>
    <cellStyle name="Comma 4 3 2 2 2" xfId="23040"/>
    <cellStyle name="Comma 4 3 2 2 2 10" xfId="20572"/>
    <cellStyle name="Comma 4 3 2 2 2 2" xfId="23041"/>
    <cellStyle name="Comma 4 3 2 2 2 2 2" xfId="3368"/>
    <cellStyle name="Comma 4 3 2 2 2 2 3" xfId="5827"/>
    <cellStyle name="Comma 4 3 2 2 2 2 4" xfId="8320"/>
    <cellStyle name="Comma 4 3 2 2 2 2 5" xfId="10768"/>
    <cellStyle name="Comma 4 3 2 2 2 2 6" xfId="13220"/>
    <cellStyle name="Comma 4 3 2 2 2 2 7" xfId="15672"/>
    <cellStyle name="Comma 4 3 2 2 2 2 8" xfId="18125"/>
    <cellStyle name="Comma 4 3 2 2 2 2 9" xfId="20573"/>
    <cellStyle name="Comma 4 3 2 2 2 3" xfId="3367"/>
    <cellStyle name="Comma 4 3 2 2 2 4" xfId="5826"/>
    <cellStyle name="Comma 4 3 2 2 2 5" xfId="8319"/>
    <cellStyle name="Comma 4 3 2 2 2 6" xfId="10767"/>
    <cellStyle name="Comma 4 3 2 2 2 7" xfId="13219"/>
    <cellStyle name="Comma 4 3 2 2 2 8" xfId="15671"/>
    <cellStyle name="Comma 4 3 2 2 2 9" xfId="18124"/>
    <cellStyle name="Comma 4 3 2 2 3" xfId="23042"/>
    <cellStyle name="Comma 4 3 2 2 3 2" xfId="3369"/>
    <cellStyle name="Comma 4 3 2 2 3 3" xfId="5828"/>
    <cellStyle name="Comma 4 3 2 2 3 4" xfId="8321"/>
    <cellStyle name="Comma 4 3 2 2 3 5" xfId="10769"/>
    <cellStyle name="Comma 4 3 2 2 3 6" xfId="13221"/>
    <cellStyle name="Comma 4 3 2 2 3 7" xfId="15673"/>
    <cellStyle name="Comma 4 3 2 2 3 8" xfId="18126"/>
    <cellStyle name="Comma 4 3 2 2 3 9" xfId="20574"/>
    <cellStyle name="Comma 4 3 2 2 4" xfId="23043"/>
    <cellStyle name="Comma 4 3 2 2 4 2" xfId="3370"/>
    <cellStyle name="Comma 4 3 2 2 4 3" xfId="5829"/>
    <cellStyle name="Comma 4 3 2 2 4 4" xfId="8322"/>
    <cellStyle name="Comma 4 3 2 2 4 5" xfId="10770"/>
    <cellStyle name="Comma 4 3 2 2 4 6" xfId="13222"/>
    <cellStyle name="Comma 4 3 2 2 4 7" xfId="15674"/>
    <cellStyle name="Comma 4 3 2 2 4 8" xfId="18127"/>
    <cellStyle name="Comma 4 3 2 2 4 9" xfId="20575"/>
    <cellStyle name="Comma 4 3 2 2 5" xfId="23044"/>
    <cellStyle name="Comma 4 3 2 2 5 2" xfId="3371"/>
    <cellStyle name="Comma 4 3 2 2 5 3" xfId="5830"/>
    <cellStyle name="Comma 4 3 2 2 5 4" xfId="8323"/>
    <cellStyle name="Comma 4 3 2 2 5 5" xfId="10771"/>
    <cellStyle name="Comma 4 3 2 2 5 6" xfId="13223"/>
    <cellStyle name="Comma 4 3 2 2 5 7" xfId="15675"/>
    <cellStyle name="Comma 4 3 2 2 5 8" xfId="18128"/>
    <cellStyle name="Comma 4 3 2 2 5 9" xfId="20576"/>
    <cellStyle name="Comma 4 3 2 2 6" xfId="23045"/>
    <cellStyle name="Comma 4 3 2 2 6 2" xfId="3372"/>
    <cellStyle name="Comma 4 3 2 2 6 3" xfId="5831"/>
    <cellStyle name="Comma 4 3 2 2 6 4" xfId="8324"/>
    <cellStyle name="Comma 4 3 2 2 6 5" xfId="10772"/>
    <cellStyle name="Comma 4 3 2 2 6 6" xfId="13224"/>
    <cellStyle name="Comma 4 3 2 2 6 7" xfId="15676"/>
    <cellStyle name="Comma 4 3 2 2 6 8" xfId="18129"/>
    <cellStyle name="Comma 4 3 2 2 6 9" xfId="20577"/>
    <cellStyle name="Comma 4 3 2 2 7" xfId="23046"/>
    <cellStyle name="Comma 4 3 2 2 7 2" xfId="3373"/>
    <cellStyle name="Comma 4 3 2 2 7 3" xfId="5832"/>
    <cellStyle name="Comma 4 3 2 2 7 4" xfId="8325"/>
    <cellStyle name="Comma 4 3 2 2 7 5" xfId="10773"/>
    <cellStyle name="Comma 4 3 2 2 7 6" xfId="13225"/>
    <cellStyle name="Comma 4 3 2 2 7 7" xfId="15677"/>
    <cellStyle name="Comma 4 3 2 2 7 8" xfId="18130"/>
    <cellStyle name="Comma 4 3 2 2 7 9" xfId="20578"/>
    <cellStyle name="Comma 4 3 2 2 8" xfId="23047"/>
    <cellStyle name="Comma 4 3 2 2 8 2" xfId="3374"/>
    <cellStyle name="Comma 4 3 2 2 8 3" xfId="5833"/>
    <cellStyle name="Comma 4 3 2 2 8 4" xfId="8326"/>
    <cellStyle name="Comma 4 3 2 2 8 5" xfId="10774"/>
    <cellStyle name="Comma 4 3 2 2 8 6" xfId="13226"/>
    <cellStyle name="Comma 4 3 2 2 8 7" xfId="15678"/>
    <cellStyle name="Comma 4 3 2 2 8 8" xfId="18131"/>
    <cellStyle name="Comma 4 3 2 2 8 9" xfId="20579"/>
    <cellStyle name="Comma 4 3 2 2 9" xfId="3366"/>
    <cellStyle name="Comma 4 3 2 3" xfId="23048"/>
    <cellStyle name="Comma 4 3 2 3 10" xfId="20580"/>
    <cellStyle name="Comma 4 3 2 3 2" xfId="23049"/>
    <cellStyle name="Comma 4 3 2 3 2 2" xfId="3376"/>
    <cellStyle name="Comma 4 3 2 3 2 3" xfId="5835"/>
    <cellStyle name="Comma 4 3 2 3 2 4" xfId="8328"/>
    <cellStyle name="Comma 4 3 2 3 2 5" xfId="10776"/>
    <cellStyle name="Comma 4 3 2 3 2 6" xfId="13228"/>
    <cellStyle name="Comma 4 3 2 3 2 7" xfId="15680"/>
    <cellStyle name="Comma 4 3 2 3 2 8" xfId="18133"/>
    <cellStyle name="Comma 4 3 2 3 2 9" xfId="20581"/>
    <cellStyle name="Comma 4 3 2 3 3" xfId="3375"/>
    <cellStyle name="Comma 4 3 2 3 4" xfId="5834"/>
    <cellStyle name="Comma 4 3 2 3 5" xfId="8327"/>
    <cellStyle name="Comma 4 3 2 3 6" xfId="10775"/>
    <cellStyle name="Comma 4 3 2 3 7" xfId="13227"/>
    <cellStyle name="Comma 4 3 2 3 8" xfId="15679"/>
    <cellStyle name="Comma 4 3 2 3 9" xfId="18132"/>
    <cellStyle name="Comma 4 3 2 4" xfId="23050"/>
    <cellStyle name="Comma 4 3 2 4 2" xfId="3377"/>
    <cellStyle name="Comma 4 3 2 4 3" xfId="5836"/>
    <cellStyle name="Comma 4 3 2 4 4" xfId="8329"/>
    <cellStyle name="Comma 4 3 2 4 5" xfId="10777"/>
    <cellStyle name="Comma 4 3 2 4 6" xfId="13229"/>
    <cellStyle name="Comma 4 3 2 4 7" xfId="15681"/>
    <cellStyle name="Comma 4 3 2 4 8" xfId="18134"/>
    <cellStyle name="Comma 4 3 2 4 9" xfId="20582"/>
    <cellStyle name="Comma 4 3 2 5" xfId="23051"/>
    <cellStyle name="Comma 4 3 2 5 2" xfId="3378"/>
    <cellStyle name="Comma 4 3 2 5 3" xfId="5837"/>
    <cellStyle name="Comma 4 3 2 5 4" xfId="8330"/>
    <cellStyle name="Comma 4 3 2 5 5" xfId="10778"/>
    <cellStyle name="Comma 4 3 2 5 6" xfId="13230"/>
    <cellStyle name="Comma 4 3 2 5 7" xfId="15682"/>
    <cellStyle name="Comma 4 3 2 5 8" xfId="18135"/>
    <cellStyle name="Comma 4 3 2 5 9" xfId="20583"/>
    <cellStyle name="Comma 4 3 2 6" xfId="23052"/>
    <cellStyle name="Comma 4 3 2 6 2" xfId="3379"/>
    <cellStyle name="Comma 4 3 2 6 3" xfId="5838"/>
    <cellStyle name="Comma 4 3 2 6 4" xfId="8331"/>
    <cellStyle name="Comma 4 3 2 6 5" xfId="10779"/>
    <cellStyle name="Comma 4 3 2 6 6" xfId="13231"/>
    <cellStyle name="Comma 4 3 2 6 7" xfId="15683"/>
    <cellStyle name="Comma 4 3 2 6 8" xfId="18136"/>
    <cellStyle name="Comma 4 3 2 6 9" xfId="20584"/>
    <cellStyle name="Comma 4 3 2 7" xfId="23053"/>
    <cellStyle name="Comma 4 3 2 7 2" xfId="3380"/>
    <cellStyle name="Comma 4 3 2 7 3" xfId="5839"/>
    <cellStyle name="Comma 4 3 2 7 4" xfId="8332"/>
    <cellStyle name="Comma 4 3 2 7 5" xfId="10780"/>
    <cellStyle name="Comma 4 3 2 7 6" xfId="13232"/>
    <cellStyle name="Comma 4 3 2 7 7" xfId="15684"/>
    <cellStyle name="Comma 4 3 2 7 8" xfId="18137"/>
    <cellStyle name="Comma 4 3 2 7 9" xfId="20585"/>
    <cellStyle name="Comma 4 3 2 8" xfId="23054"/>
    <cellStyle name="Comma 4 3 2 8 2" xfId="3381"/>
    <cellStyle name="Comma 4 3 2 8 3" xfId="5840"/>
    <cellStyle name="Comma 4 3 2 8 4" xfId="8333"/>
    <cellStyle name="Comma 4 3 2 8 5" xfId="10781"/>
    <cellStyle name="Comma 4 3 2 8 6" xfId="13233"/>
    <cellStyle name="Comma 4 3 2 8 7" xfId="15685"/>
    <cellStyle name="Comma 4 3 2 8 8" xfId="18138"/>
    <cellStyle name="Comma 4 3 2 8 9" xfId="20586"/>
    <cellStyle name="Comma 4 3 2 9" xfId="23055"/>
    <cellStyle name="Comma 4 3 2 9 2" xfId="3382"/>
    <cellStyle name="Comma 4 3 2 9 3" xfId="5841"/>
    <cellStyle name="Comma 4 3 2 9 4" xfId="8334"/>
    <cellStyle name="Comma 4 3 2 9 5" xfId="10782"/>
    <cellStyle name="Comma 4 3 2 9 6" xfId="13234"/>
    <cellStyle name="Comma 4 3 2 9 7" xfId="15686"/>
    <cellStyle name="Comma 4 3 2 9 8" xfId="18139"/>
    <cellStyle name="Comma 4 3 2 9 9" xfId="20587"/>
    <cellStyle name="Comma 4 3 3" xfId="23056"/>
    <cellStyle name="Comma 4 3 3 10" xfId="5842"/>
    <cellStyle name="Comma 4 3 3 11" xfId="8335"/>
    <cellStyle name="Comma 4 3 3 12" xfId="10783"/>
    <cellStyle name="Comma 4 3 3 13" xfId="13235"/>
    <cellStyle name="Comma 4 3 3 14" xfId="15687"/>
    <cellStyle name="Comma 4 3 3 15" xfId="18140"/>
    <cellStyle name="Comma 4 3 3 16" xfId="20588"/>
    <cellStyle name="Comma 4 3 3 2" xfId="23057"/>
    <cellStyle name="Comma 4 3 3 2 10" xfId="20589"/>
    <cellStyle name="Comma 4 3 3 2 2" xfId="23058"/>
    <cellStyle name="Comma 4 3 3 2 2 2" xfId="3385"/>
    <cellStyle name="Comma 4 3 3 2 2 3" xfId="5844"/>
    <cellStyle name="Comma 4 3 3 2 2 4" xfId="8337"/>
    <cellStyle name="Comma 4 3 3 2 2 5" xfId="10785"/>
    <cellStyle name="Comma 4 3 3 2 2 6" xfId="13237"/>
    <cellStyle name="Comma 4 3 3 2 2 7" xfId="15689"/>
    <cellStyle name="Comma 4 3 3 2 2 8" xfId="18142"/>
    <cellStyle name="Comma 4 3 3 2 2 9" xfId="20590"/>
    <cellStyle name="Comma 4 3 3 2 3" xfId="3384"/>
    <cellStyle name="Comma 4 3 3 2 4" xfId="5843"/>
    <cellStyle name="Comma 4 3 3 2 5" xfId="8336"/>
    <cellStyle name="Comma 4 3 3 2 6" xfId="10784"/>
    <cellStyle name="Comma 4 3 3 2 7" xfId="13236"/>
    <cellStyle name="Comma 4 3 3 2 8" xfId="15688"/>
    <cellStyle name="Comma 4 3 3 2 9" xfId="18141"/>
    <cellStyle name="Comma 4 3 3 3" xfId="23059"/>
    <cellStyle name="Comma 4 3 3 3 2" xfId="3386"/>
    <cellStyle name="Comma 4 3 3 3 3" xfId="5845"/>
    <cellStyle name="Comma 4 3 3 3 4" xfId="8338"/>
    <cellStyle name="Comma 4 3 3 3 5" xfId="10786"/>
    <cellStyle name="Comma 4 3 3 3 6" xfId="13238"/>
    <cellStyle name="Comma 4 3 3 3 7" xfId="15690"/>
    <cellStyle name="Comma 4 3 3 3 8" xfId="18143"/>
    <cellStyle name="Comma 4 3 3 3 9" xfId="20591"/>
    <cellStyle name="Comma 4 3 3 4" xfId="23060"/>
    <cellStyle name="Comma 4 3 3 4 2" xfId="3387"/>
    <cellStyle name="Comma 4 3 3 4 3" xfId="5846"/>
    <cellStyle name="Comma 4 3 3 4 4" xfId="8339"/>
    <cellStyle name="Comma 4 3 3 4 5" xfId="10787"/>
    <cellStyle name="Comma 4 3 3 4 6" xfId="13239"/>
    <cellStyle name="Comma 4 3 3 4 7" xfId="15691"/>
    <cellStyle name="Comma 4 3 3 4 8" xfId="18144"/>
    <cellStyle name="Comma 4 3 3 4 9" xfId="20592"/>
    <cellStyle name="Comma 4 3 3 5" xfId="23061"/>
    <cellStyle name="Comma 4 3 3 5 2" xfId="3388"/>
    <cellStyle name="Comma 4 3 3 5 3" xfId="5847"/>
    <cellStyle name="Comma 4 3 3 5 4" xfId="8340"/>
    <cellStyle name="Comma 4 3 3 5 5" xfId="10788"/>
    <cellStyle name="Comma 4 3 3 5 6" xfId="13240"/>
    <cellStyle name="Comma 4 3 3 5 7" xfId="15692"/>
    <cellStyle name="Comma 4 3 3 5 8" xfId="18145"/>
    <cellStyle name="Comma 4 3 3 5 9" xfId="20593"/>
    <cellStyle name="Comma 4 3 3 6" xfId="23062"/>
    <cellStyle name="Comma 4 3 3 6 2" xfId="3389"/>
    <cellStyle name="Comma 4 3 3 6 3" xfId="5848"/>
    <cellStyle name="Comma 4 3 3 6 4" xfId="8341"/>
    <cellStyle name="Comma 4 3 3 6 5" xfId="10789"/>
    <cellStyle name="Comma 4 3 3 6 6" xfId="13241"/>
    <cellStyle name="Comma 4 3 3 6 7" xfId="15693"/>
    <cellStyle name="Comma 4 3 3 6 8" xfId="18146"/>
    <cellStyle name="Comma 4 3 3 6 9" xfId="20594"/>
    <cellStyle name="Comma 4 3 3 7" xfId="23063"/>
    <cellStyle name="Comma 4 3 3 7 2" xfId="3390"/>
    <cellStyle name="Comma 4 3 3 7 3" xfId="5849"/>
    <cellStyle name="Comma 4 3 3 7 4" xfId="8342"/>
    <cellStyle name="Comma 4 3 3 7 5" xfId="10790"/>
    <cellStyle name="Comma 4 3 3 7 6" xfId="13242"/>
    <cellStyle name="Comma 4 3 3 7 7" xfId="15694"/>
    <cellStyle name="Comma 4 3 3 7 8" xfId="18147"/>
    <cellStyle name="Comma 4 3 3 7 9" xfId="20595"/>
    <cellStyle name="Comma 4 3 3 8" xfId="23064"/>
    <cellStyle name="Comma 4 3 3 8 2" xfId="3391"/>
    <cellStyle name="Comma 4 3 3 8 3" xfId="5850"/>
    <cellStyle name="Comma 4 3 3 8 4" xfId="8343"/>
    <cellStyle name="Comma 4 3 3 8 5" xfId="10791"/>
    <cellStyle name="Comma 4 3 3 8 6" xfId="13243"/>
    <cellStyle name="Comma 4 3 3 8 7" xfId="15695"/>
    <cellStyle name="Comma 4 3 3 8 8" xfId="18148"/>
    <cellStyle name="Comma 4 3 3 8 9" xfId="20596"/>
    <cellStyle name="Comma 4 3 3 9" xfId="3383"/>
    <cellStyle name="Comma 4 3 4" xfId="23065"/>
    <cellStyle name="Comma 4 3 4 10" xfId="20597"/>
    <cellStyle name="Comma 4 3 4 2" xfId="23066"/>
    <cellStyle name="Comma 4 3 4 2 2" xfId="3393"/>
    <cellStyle name="Comma 4 3 4 2 3" xfId="5852"/>
    <cellStyle name="Comma 4 3 4 2 4" xfId="8345"/>
    <cellStyle name="Comma 4 3 4 2 5" xfId="10793"/>
    <cellStyle name="Comma 4 3 4 2 6" xfId="13245"/>
    <cellStyle name="Comma 4 3 4 2 7" xfId="15697"/>
    <cellStyle name="Comma 4 3 4 2 8" xfId="18150"/>
    <cellStyle name="Comma 4 3 4 2 9" xfId="20598"/>
    <cellStyle name="Comma 4 3 4 3" xfId="3392"/>
    <cellStyle name="Comma 4 3 4 4" xfId="5851"/>
    <cellStyle name="Comma 4 3 4 5" xfId="8344"/>
    <cellStyle name="Comma 4 3 4 6" xfId="10792"/>
    <cellStyle name="Comma 4 3 4 7" xfId="13244"/>
    <cellStyle name="Comma 4 3 4 8" xfId="15696"/>
    <cellStyle name="Comma 4 3 4 9" xfId="18149"/>
    <cellStyle name="Comma 4 3 5" xfId="23067"/>
    <cellStyle name="Comma 4 3 5 2" xfId="3394"/>
    <cellStyle name="Comma 4 3 5 3" xfId="5853"/>
    <cellStyle name="Comma 4 3 5 4" xfId="8346"/>
    <cellStyle name="Comma 4 3 5 5" xfId="10794"/>
    <cellStyle name="Comma 4 3 5 6" xfId="13246"/>
    <cellStyle name="Comma 4 3 5 7" xfId="15698"/>
    <cellStyle name="Comma 4 3 5 8" xfId="18151"/>
    <cellStyle name="Comma 4 3 5 9" xfId="20599"/>
    <cellStyle name="Comma 4 3 6" xfId="23068"/>
    <cellStyle name="Comma 4 3 6 2" xfId="3395"/>
    <cellStyle name="Comma 4 3 6 3" xfId="5854"/>
    <cellStyle name="Comma 4 3 6 4" xfId="8347"/>
    <cellStyle name="Comma 4 3 6 5" xfId="10795"/>
    <cellStyle name="Comma 4 3 6 6" xfId="13247"/>
    <cellStyle name="Comma 4 3 6 7" xfId="15699"/>
    <cellStyle name="Comma 4 3 6 8" xfId="18152"/>
    <cellStyle name="Comma 4 3 6 9" xfId="20600"/>
    <cellStyle name="Comma 4 3 7" xfId="23069"/>
    <cellStyle name="Comma 4 3 7 2" xfId="3396"/>
    <cellStyle name="Comma 4 3 7 3" xfId="5855"/>
    <cellStyle name="Comma 4 3 7 4" xfId="8348"/>
    <cellStyle name="Comma 4 3 7 5" xfId="10796"/>
    <cellStyle name="Comma 4 3 7 6" xfId="13248"/>
    <cellStyle name="Comma 4 3 7 7" xfId="15700"/>
    <cellStyle name="Comma 4 3 7 8" xfId="18153"/>
    <cellStyle name="Comma 4 3 7 9" xfId="20601"/>
    <cellStyle name="Comma 4 3 8" xfId="23070"/>
    <cellStyle name="Comma 4 3 8 2" xfId="3397"/>
    <cellStyle name="Comma 4 3 8 3" xfId="5856"/>
    <cellStyle name="Comma 4 3 8 4" xfId="8349"/>
    <cellStyle name="Comma 4 3 8 5" xfId="10797"/>
    <cellStyle name="Comma 4 3 8 6" xfId="13249"/>
    <cellStyle name="Comma 4 3 8 7" xfId="15701"/>
    <cellStyle name="Comma 4 3 8 8" xfId="18154"/>
    <cellStyle name="Comma 4 3 8 9" xfId="20602"/>
    <cellStyle name="Comma 4 3 9" xfId="23071"/>
    <cellStyle name="Comma 4 3 9 2" xfId="3398"/>
    <cellStyle name="Comma 4 3 9 3" xfId="5857"/>
    <cellStyle name="Comma 4 3 9 4" xfId="8350"/>
    <cellStyle name="Comma 4 3 9 5" xfId="10798"/>
    <cellStyle name="Comma 4 3 9 6" xfId="13250"/>
    <cellStyle name="Comma 4 3 9 7" xfId="15702"/>
    <cellStyle name="Comma 4 3 9 8" xfId="18155"/>
    <cellStyle name="Comma 4 3 9 9" xfId="20603"/>
    <cellStyle name="Comma 4 30" xfId="5746"/>
    <cellStyle name="Comma 4 31" xfId="8239"/>
    <cellStyle name="Comma 4 32" xfId="10687"/>
    <cellStyle name="Comma 4 33" xfId="13139"/>
    <cellStyle name="Comma 4 34" xfId="15591"/>
    <cellStyle name="Comma 4 35" xfId="18044"/>
    <cellStyle name="Comma 4 36" xfId="20492"/>
    <cellStyle name="Comma 4 4" xfId="23072"/>
    <cellStyle name="Comma 4 4 10" xfId="3399"/>
    <cellStyle name="Comma 4 4 11" xfId="5858"/>
    <cellStyle name="Comma 4 4 12" xfId="8351"/>
    <cellStyle name="Comma 4 4 13" xfId="10799"/>
    <cellStyle name="Comma 4 4 14" xfId="13251"/>
    <cellStyle name="Comma 4 4 15" xfId="15703"/>
    <cellStyle name="Comma 4 4 16" xfId="18156"/>
    <cellStyle name="Comma 4 4 17" xfId="20604"/>
    <cellStyle name="Comma 4 4 2" xfId="23073"/>
    <cellStyle name="Comma 4 4 2 10" xfId="5859"/>
    <cellStyle name="Comma 4 4 2 11" xfId="8352"/>
    <cellStyle name="Comma 4 4 2 12" xfId="10800"/>
    <cellStyle name="Comma 4 4 2 13" xfId="13252"/>
    <cellStyle name="Comma 4 4 2 14" xfId="15704"/>
    <cellStyle name="Comma 4 4 2 15" xfId="18157"/>
    <cellStyle name="Comma 4 4 2 16" xfId="20605"/>
    <cellStyle name="Comma 4 4 2 2" xfId="23074"/>
    <cellStyle name="Comma 4 4 2 2 10" xfId="20606"/>
    <cellStyle name="Comma 4 4 2 2 2" xfId="23075"/>
    <cellStyle name="Comma 4 4 2 2 2 2" xfId="3402"/>
    <cellStyle name="Comma 4 4 2 2 2 3" xfId="5861"/>
    <cellStyle name="Comma 4 4 2 2 2 4" xfId="8354"/>
    <cellStyle name="Comma 4 4 2 2 2 5" xfId="10802"/>
    <cellStyle name="Comma 4 4 2 2 2 6" xfId="13254"/>
    <cellStyle name="Comma 4 4 2 2 2 7" xfId="15706"/>
    <cellStyle name="Comma 4 4 2 2 2 8" xfId="18159"/>
    <cellStyle name="Comma 4 4 2 2 2 9" xfId="20607"/>
    <cellStyle name="Comma 4 4 2 2 3" xfId="3401"/>
    <cellStyle name="Comma 4 4 2 2 4" xfId="5860"/>
    <cellStyle name="Comma 4 4 2 2 5" xfId="8353"/>
    <cellStyle name="Comma 4 4 2 2 6" xfId="10801"/>
    <cellStyle name="Comma 4 4 2 2 7" xfId="13253"/>
    <cellStyle name="Comma 4 4 2 2 8" xfId="15705"/>
    <cellStyle name="Comma 4 4 2 2 9" xfId="18158"/>
    <cellStyle name="Comma 4 4 2 3" xfId="23076"/>
    <cellStyle name="Comma 4 4 2 3 2" xfId="3403"/>
    <cellStyle name="Comma 4 4 2 3 3" xfId="5862"/>
    <cellStyle name="Comma 4 4 2 3 4" xfId="8355"/>
    <cellStyle name="Comma 4 4 2 3 5" xfId="10803"/>
    <cellStyle name="Comma 4 4 2 3 6" xfId="13255"/>
    <cellStyle name="Comma 4 4 2 3 7" xfId="15707"/>
    <cellStyle name="Comma 4 4 2 3 8" xfId="18160"/>
    <cellStyle name="Comma 4 4 2 3 9" xfId="20608"/>
    <cellStyle name="Comma 4 4 2 4" xfId="23077"/>
    <cellStyle name="Comma 4 4 2 4 2" xfId="3404"/>
    <cellStyle name="Comma 4 4 2 4 3" xfId="5863"/>
    <cellStyle name="Comma 4 4 2 4 4" xfId="8356"/>
    <cellStyle name="Comma 4 4 2 4 5" xfId="10804"/>
    <cellStyle name="Comma 4 4 2 4 6" xfId="13256"/>
    <cellStyle name="Comma 4 4 2 4 7" xfId="15708"/>
    <cellStyle name="Comma 4 4 2 4 8" xfId="18161"/>
    <cellStyle name="Comma 4 4 2 4 9" xfId="20609"/>
    <cellStyle name="Comma 4 4 2 5" xfId="23078"/>
    <cellStyle name="Comma 4 4 2 5 2" xfId="3405"/>
    <cellStyle name="Comma 4 4 2 5 3" xfId="5864"/>
    <cellStyle name="Comma 4 4 2 5 4" xfId="8357"/>
    <cellStyle name="Comma 4 4 2 5 5" xfId="10805"/>
    <cellStyle name="Comma 4 4 2 5 6" xfId="13257"/>
    <cellStyle name="Comma 4 4 2 5 7" xfId="15709"/>
    <cellStyle name="Comma 4 4 2 5 8" xfId="18162"/>
    <cellStyle name="Comma 4 4 2 5 9" xfId="20610"/>
    <cellStyle name="Comma 4 4 2 6" xfId="23079"/>
    <cellStyle name="Comma 4 4 2 6 2" xfId="3406"/>
    <cellStyle name="Comma 4 4 2 6 3" xfId="5865"/>
    <cellStyle name="Comma 4 4 2 6 4" xfId="8358"/>
    <cellStyle name="Comma 4 4 2 6 5" xfId="10806"/>
    <cellStyle name="Comma 4 4 2 6 6" xfId="13258"/>
    <cellStyle name="Comma 4 4 2 6 7" xfId="15710"/>
    <cellStyle name="Comma 4 4 2 6 8" xfId="18163"/>
    <cellStyle name="Comma 4 4 2 6 9" xfId="20611"/>
    <cellStyle name="Comma 4 4 2 7" xfId="23080"/>
    <cellStyle name="Comma 4 4 2 7 2" xfId="3407"/>
    <cellStyle name="Comma 4 4 2 7 3" xfId="5866"/>
    <cellStyle name="Comma 4 4 2 7 4" xfId="8359"/>
    <cellStyle name="Comma 4 4 2 7 5" xfId="10807"/>
    <cellStyle name="Comma 4 4 2 7 6" xfId="13259"/>
    <cellStyle name="Comma 4 4 2 7 7" xfId="15711"/>
    <cellStyle name="Comma 4 4 2 7 8" xfId="18164"/>
    <cellStyle name="Comma 4 4 2 7 9" xfId="20612"/>
    <cellStyle name="Comma 4 4 2 8" xfId="23081"/>
    <cellStyle name="Comma 4 4 2 8 2" xfId="3408"/>
    <cellStyle name="Comma 4 4 2 8 3" xfId="5867"/>
    <cellStyle name="Comma 4 4 2 8 4" xfId="8360"/>
    <cellStyle name="Comma 4 4 2 8 5" xfId="10808"/>
    <cellStyle name="Comma 4 4 2 8 6" xfId="13260"/>
    <cellStyle name="Comma 4 4 2 8 7" xfId="15712"/>
    <cellStyle name="Comma 4 4 2 8 8" xfId="18165"/>
    <cellStyle name="Comma 4 4 2 8 9" xfId="20613"/>
    <cellStyle name="Comma 4 4 2 9" xfId="3400"/>
    <cellStyle name="Comma 4 4 3" xfId="23082"/>
    <cellStyle name="Comma 4 4 3 10" xfId="20614"/>
    <cellStyle name="Comma 4 4 3 2" xfId="23083"/>
    <cellStyle name="Comma 4 4 3 2 2" xfId="3410"/>
    <cellStyle name="Comma 4 4 3 2 3" xfId="5869"/>
    <cellStyle name="Comma 4 4 3 2 4" xfId="8362"/>
    <cellStyle name="Comma 4 4 3 2 5" xfId="10810"/>
    <cellStyle name="Comma 4 4 3 2 6" xfId="13262"/>
    <cellStyle name="Comma 4 4 3 2 7" xfId="15714"/>
    <cellStyle name="Comma 4 4 3 2 8" xfId="18167"/>
    <cellStyle name="Comma 4 4 3 2 9" xfId="20615"/>
    <cellStyle name="Comma 4 4 3 3" xfId="3409"/>
    <cellStyle name="Comma 4 4 3 4" xfId="5868"/>
    <cellStyle name="Comma 4 4 3 5" xfId="8361"/>
    <cellStyle name="Comma 4 4 3 6" xfId="10809"/>
    <cellStyle name="Comma 4 4 3 7" xfId="13261"/>
    <cellStyle name="Comma 4 4 3 8" xfId="15713"/>
    <cellStyle name="Comma 4 4 3 9" xfId="18166"/>
    <cellStyle name="Comma 4 4 4" xfId="23084"/>
    <cellStyle name="Comma 4 4 4 2" xfId="3411"/>
    <cellStyle name="Comma 4 4 4 3" xfId="5870"/>
    <cellStyle name="Comma 4 4 4 4" xfId="8363"/>
    <cellStyle name="Comma 4 4 4 5" xfId="10811"/>
    <cellStyle name="Comma 4 4 4 6" xfId="13263"/>
    <cellStyle name="Comma 4 4 4 7" xfId="15715"/>
    <cellStyle name="Comma 4 4 4 8" xfId="18168"/>
    <cellStyle name="Comma 4 4 4 9" xfId="20616"/>
    <cellStyle name="Comma 4 4 5" xfId="23085"/>
    <cellStyle name="Comma 4 4 5 2" xfId="3412"/>
    <cellStyle name="Comma 4 4 5 3" xfId="5871"/>
    <cellStyle name="Comma 4 4 5 4" xfId="8364"/>
    <cellStyle name="Comma 4 4 5 5" xfId="10812"/>
    <cellStyle name="Comma 4 4 5 6" xfId="13264"/>
    <cellStyle name="Comma 4 4 5 7" xfId="15716"/>
    <cellStyle name="Comma 4 4 5 8" xfId="18169"/>
    <cellStyle name="Comma 4 4 5 9" xfId="20617"/>
    <cellStyle name="Comma 4 4 6" xfId="23086"/>
    <cellStyle name="Comma 4 4 6 2" xfId="3413"/>
    <cellStyle name="Comma 4 4 6 3" xfId="5872"/>
    <cellStyle name="Comma 4 4 6 4" xfId="8365"/>
    <cellStyle name="Comma 4 4 6 5" xfId="10813"/>
    <cellStyle name="Comma 4 4 6 6" xfId="13265"/>
    <cellStyle name="Comma 4 4 6 7" xfId="15717"/>
    <cellStyle name="Comma 4 4 6 8" xfId="18170"/>
    <cellStyle name="Comma 4 4 6 9" xfId="20618"/>
    <cellStyle name="Comma 4 4 7" xfId="23087"/>
    <cellStyle name="Comma 4 4 7 2" xfId="3414"/>
    <cellStyle name="Comma 4 4 7 3" xfId="5873"/>
    <cellStyle name="Comma 4 4 7 4" xfId="8366"/>
    <cellStyle name="Comma 4 4 7 5" xfId="10814"/>
    <cellStyle name="Comma 4 4 7 6" xfId="13266"/>
    <cellStyle name="Comma 4 4 7 7" xfId="15718"/>
    <cellStyle name="Comma 4 4 7 8" xfId="18171"/>
    <cellStyle name="Comma 4 4 7 9" xfId="20619"/>
    <cellStyle name="Comma 4 4 8" xfId="23088"/>
    <cellStyle name="Comma 4 4 8 2" xfId="3415"/>
    <cellStyle name="Comma 4 4 8 3" xfId="5874"/>
    <cellStyle name="Comma 4 4 8 4" xfId="8367"/>
    <cellStyle name="Comma 4 4 8 5" xfId="10815"/>
    <cellStyle name="Comma 4 4 8 6" xfId="13267"/>
    <cellStyle name="Comma 4 4 8 7" xfId="15719"/>
    <cellStyle name="Comma 4 4 8 8" xfId="18172"/>
    <cellStyle name="Comma 4 4 8 9" xfId="20620"/>
    <cellStyle name="Comma 4 4 9" xfId="23089"/>
    <cellStyle name="Comma 4 4 9 2" xfId="3416"/>
    <cellStyle name="Comma 4 4 9 3" xfId="5875"/>
    <cellStyle name="Comma 4 4 9 4" xfId="8368"/>
    <cellStyle name="Comma 4 4 9 5" xfId="10816"/>
    <cellStyle name="Comma 4 4 9 6" xfId="13268"/>
    <cellStyle name="Comma 4 4 9 7" xfId="15720"/>
    <cellStyle name="Comma 4 4 9 8" xfId="18173"/>
    <cellStyle name="Comma 4 4 9 9" xfId="20621"/>
    <cellStyle name="Comma 4 5" xfId="23090"/>
    <cellStyle name="Comma 4 5 10" xfId="5876"/>
    <cellStyle name="Comma 4 5 11" xfId="8369"/>
    <cellStyle name="Comma 4 5 12" xfId="10817"/>
    <cellStyle name="Comma 4 5 13" xfId="13269"/>
    <cellStyle name="Comma 4 5 14" xfId="15721"/>
    <cellStyle name="Comma 4 5 15" xfId="18174"/>
    <cellStyle name="Comma 4 5 16" xfId="20622"/>
    <cellStyle name="Comma 4 5 2" xfId="23091"/>
    <cellStyle name="Comma 4 5 2 10" xfId="20623"/>
    <cellStyle name="Comma 4 5 2 2" xfId="23092"/>
    <cellStyle name="Comma 4 5 2 2 2" xfId="3419"/>
    <cellStyle name="Comma 4 5 2 2 3" xfId="5878"/>
    <cellStyle name="Comma 4 5 2 2 4" xfId="8371"/>
    <cellStyle name="Comma 4 5 2 2 5" xfId="10819"/>
    <cellStyle name="Comma 4 5 2 2 6" xfId="13271"/>
    <cellStyle name="Comma 4 5 2 2 7" xfId="15723"/>
    <cellStyle name="Comma 4 5 2 2 8" xfId="18176"/>
    <cellStyle name="Comma 4 5 2 2 9" xfId="20624"/>
    <cellStyle name="Comma 4 5 2 3" xfId="3418"/>
    <cellStyle name="Comma 4 5 2 4" xfId="5877"/>
    <cellStyle name="Comma 4 5 2 5" xfId="8370"/>
    <cellStyle name="Comma 4 5 2 6" xfId="10818"/>
    <cellStyle name="Comma 4 5 2 7" xfId="13270"/>
    <cellStyle name="Comma 4 5 2 8" xfId="15722"/>
    <cellStyle name="Comma 4 5 2 9" xfId="18175"/>
    <cellStyle name="Comma 4 5 3" xfId="23093"/>
    <cellStyle name="Comma 4 5 3 2" xfId="3420"/>
    <cellStyle name="Comma 4 5 3 3" xfId="5879"/>
    <cellStyle name="Comma 4 5 3 4" xfId="8372"/>
    <cellStyle name="Comma 4 5 3 5" xfId="10820"/>
    <cellStyle name="Comma 4 5 3 6" xfId="13272"/>
    <cellStyle name="Comma 4 5 3 7" xfId="15724"/>
    <cellStyle name="Comma 4 5 3 8" xfId="18177"/>
    <cellStyle name="Comma 4 5 3 9" xfId="20625"/>
    <cellStyle name="Comma 4 5 4" xfId="23094"/>
    <cellStyle name="Comma 4 5 4 2" xfId="3421"/>
    <cellStyle name="Comma 4 5 4 3" xfId="5880"/>
    <cellStyle name="Comma 4 5 4 4" xfId="8373"/>
    <cellStyle name="Comma 4 5 4 5" xfId="10821"/>
    <cellStyle name="Comma 4 5 4 6" xfId="13273"/>
    <cellStyle name="Comma 4 5 4 7" xfId="15725"/>
    <cellStyle name="Comma 4 5 4 8" xfId="18178"/>
    <cellStyle name="Comma 4 5 4 9" xfId="20626"/>
    <cellStyle name="Comma 4 5 5" xfId="23095"/>
    <cellStyle name="Comma 4 5 5 2" xfId="3422"/>
    <cellStyle name="Comma 4 5 5 3" xfId="5881"/>
    <cellStyle name="Comma 4 5 5 4" xfId="8374"/>
    <cellStyle name="Comma 4 5 5 5" xfId="10822"/>
    <cellStyle name="Comma 4 5 5 6" xfId="13274"/>
    <cellStyle name="Comma 4 5 5 7" xfId="15726"/>
    <cellStyle name="Comma 4 5 5 8" xfId="18179"/>
    <cellStyle name="Comma 4 5 5 9" xfId="20627"/>
    <cellStyle name="Comma 4 5 6" xfId="23096"/>
    <cellStyle name="Comma 4 5 6 2" xfId="3423"/>
    <cellStyle name="Comma 4 5 6 3" xfId="5882"/>
    <cellStyle name="Comma 4 5 6 4" xfId="8375"/>
    <cellStyle name="Comma 4 5 6 5" xfId="10823"/>
    <cellStyle name="Comma 4 5 6 6" xfId="13275"/>
    <cellStyle name="Comma 4 5 6 7" xfId="15727"/>
    <cellStyle name="Comma 4 5 6 8" xfId="18180"/>
    <cellStyle name="Comma 4 5 6 9" xfId="20628"/>
    <cellStyle name="Comma 4 5 7" xfId="23097"/>
    <cellStyle name="Comma 4 5 7 2" xfId="3424"/>
    <cellStyle name="Comma 4 5 7 3" xfId="5883"/>
    <cellStyle name="Comma 4 5 7 4" xfId="8376"/>
    <cellStyle name="Comma 4 5 7 5" xfId="10824"/>
    <cellStyle name="Comma 4 5 7 6" xfId="13276"/>
    <cellStyle name="Comma 4 5 7 7" xfId="15728"/>
    <cellStyle name="Comma 4 5 7 8" xfId="18181"/>
    <cellStyle name="Comma 4 5 7 9" xfId="20629"/>
    <cellStyle name="Comma 4 5 8" xfId="23098"/>
    <cellStyle name="Comma 4 5 8 2" xfId="3425"/>
    <cellStyle name="Comma 4 5 8 3" xfId="5884"/>
    <cellStyle name="Comma 4 5 8 4" xfId="8377"/>
    <cellStyle name="Comma 4 5 8 5" xfId="10825"/>
    <cellStyle name="Comma 4 5 8 6" xfId="13277"/>
    <cellStyle name="Comma 4 5 8 7" xfId="15729"/>
    <cellStyle name="Comma 4 5 8 8" xfId="18182"/>
    <cellStyle name="Comma 4 5 8 9" xfId="20630"/>
    <cellStyle name="Comma 4 5 9" xfId="3417"/>
    <cellStyle name="Comma 4 6" xfId="302"/>
    <cellStyle name="Comma 4 6 10" xfId="20631"/>
    <cellStyle name="Comma 4 6 2" xfId="23099"/>
    <cellStyle name="Comma 4 6 2 2" xfId="3427"/>
    <cellStyle name="Comma 4 6 2 3" xfId="5886"/>
    <cellStyle name="Comma 4 6 2 4" xfId="8379"/>
    <cellStyle name="Comma 4 6 2 5" xfId="10827"/>
    <cellStyle name="Comma 4 6 2 6" xfId="13279"/>
    <cellStyle name="Comma 4 6 2 7" xfId="15731"/>
    <cellStyle name="Comma 4 6 2 8" xfId="18184"/>
    <cellStyle name="Comma 4 6 2 9" xfId="20632"/>
    <cellStyle name="Comma 4 6 3" xfId="3426"/>
    <cellStyle name="Comma 4 6 4" xfId="5885"/>
    <cellStyle name="Comma 4 6 5" xfId="8378"/>
    <cellStyle name="Comma 4 6 6" xfId="10826"/>
    <cellStyle name="Comma 4 6 7" xfId="13278"/>
    <cellStyle name="Comma 4 6 8" xfId="15730"/>
    <cellStyle name="Comma 4 6 9" xfId="18183"/>
    <cellStyle name="Comma 4 7" xfId="303"/>
    <cellStyle name="Comma 4 7 2" xfId="3428"/>
    <cellStyle name="Comma 4 7 3" xfId="5887"/>
    <cellStyle name="Comma 4 7 4" xfId="8380"/>
    <cellStyle name="Comma 4 7 5" xfId="10828"/>
    <cellStyle name="Comma 4 7 6" xfId="13280"/>
    <cellStyle name="Comma 4 7 7" xfId="15732"/>
    <cellStyle name="Comma 4 7 8" xfId="18185"/>
    <cellStyle name="Comma 4 7 9" xfId="20633"/>
    <cellStyle name="Comma 4 8" xfId="304"/>
    <cellStyle name="Comma 4 8 2" xfId="3429"/>
    <cellStyle name="Comma 4 8 3" xfId="5888"/>
    <cellStyle name="Comma 4 8 4" xfId="8381"/>
    <cellStyle name="Comma 4 8 5" xfId="10829"/>
    <cellStyle name="Comma 4 8 6" xfId="13281"/>
    <cellStyle name="Comma 4 8 7" xfId="15733"/>
    <cellStyle name="Comma 4 8 8" xfId="18186"/>
    <cellStyle name="Comma 4 8 9" xfId="20634"/>
    <cellStyle name="Comma 4 9" xfId="305"/>
    <cellStyle name="Comma 4 9 2" xfId="3430"/>
    <cellStyle name="Comma 4 9 3" xfId="5889"/>
    <cellStyle name="Comma 4 9 4" xfId="8382"/>
    <cellStyle name="Comma 4 9 5" xfId="10830"/>
    <cellStyle name="Comma 4 9 6" xfId="13282"/>
    <cellStyle name="Comma 4 9 7" xfId="15734"/>
    <cellStyle name="Comma 4 9 8" xfId="18187"/>
    <cellStyle name="Comma 4 9 9" xfId="20635"/>
    <cellStyle name="Comma 4_CGP SCHEDULE" xfId="306"/>
    <cellStyle name="Comma 40" xfId="307"/>
    <cellStyle name="Comma 41" xfId="308"/>
    <cellStyle name="Comma 42" xfId="309"/>
    <cellStyle name="Comma 43" xfId="310"/>
    <cellStyle name="Comma 5" xfId="23100"/>
    <cellStyle name="Comma 5 10" xfId="311"/>
    <cellStyle name="Comma 5 10 2" xfId="3432"/>
    <cellStyle name="Comma 5 10 3" xfId="5891"/>
    <cellStyle name="Comma 5 10 4" xfId="8384"/>
    <cellStyle name="Comma 5 10 5" xfId="10832"/>
    <cellStyle name="Comma 5 10 6" xfId="13284"/>
    <cellStyle name="Comma 5 10 7" xfId="15736"/>
    <cellStyle name="Comma 5 10 8" xfId="18189"/>
    <cellStyle name="Comma 5 10 9" xfId="20637"/>
    <cellStyle name="Comma 5 11" xfId="312"/>
    <cellStyle name="Comma 5 11 2" xfId="3433"/>
    <cellStyle name="Comma 5 11 3" xfId="5892"/>
    <cellStyle name="Comma 5 11 4" xfId="8385"/>
    <cellStyle name="Comma 5 11 5" xfId="10833"/>
    <cellStyle name="Comma 5 11 6" xfId="13285"/>
    <cellStyle name="Comma 5 11 7" xfId="15737"/>
    <cellStyle name="Comma 5 11 8" xfId="18190"/>
    <cellStyle name="Comma 5 11 9" xfId="20638"/>
    <cellStyle name="Comma 5 12" xfId="313"/>
    <cellStyle name="Comma 5 12 2" xfId="3434"/>
    <cellStyle name="Comma 5 12 3" xfId="5893"/>
    <cellStyle name="Comma 5 12 4" xfId="8386"/>
    <cellStyle name="Comma 5 12 5" xfId="10834"/>
    <cellStyle name="Comma 5 12 6" xfId="13286"/>
    <cellStyle name="Comma 5 12 7" xfId="15738"/>
    <cellStyle name="Comma 5 12 8" xfId="18191"/>
    <cellStyle name="Comma 5 12 9" xfId="20639"/>
    <cellStyle name="Comma 5 13" xfId="314"/>
    <cellStyle name="Comma 5 14" xfId="315"/>
    <cellStyle name="Comma 5 15" xfId="316"/>
    <cellStyle name="Comma 5 16" xfId="317"/>
    <cellStyle name="Comma 5 17" xfId="318"/>
    <cellStyle name="Comma 5 18" xfId="319"/>
    <cellStyle name="Comma 5 19" xfId="320"/>
    <cellStyle name="Comma 5 2" xfId="23101"/>
    <cellStyle name="Comma 5 2 10" xfId="23102"/>
    <cellStyle name="Comma 5 2 10 2" xfId="3436"/>
    <cellStyle name="Comma 5 2 10 3" xfId="5895"/>
    <cellStyle name="Comma 5 2 10 4" xfId="8388"/>
    <cellStyle name="Comma 5 2 10 5" xfId="10836"/>
    <cellStyle name="Comma 5 2 10 6" xfId="13288"/>
    <cellStyle name="Comma 5 2 10 7" xfId="15740"/>
    <cellStyle name="Comma 5 2 10 8" xfId="18193"/>
    <cellStyle name="Comma 5 2 10 9" xfId="20641"/>
    <cellStyle name="Comma 5 2 11" xfId="23103"/>
    <cellStyle name="Comma 5 2 11 2" xfId="3437"/>
    <cellStyle name="Comma 5 2 11 3" xfId="5896"/>
    <cellStyle name="Comma 5 2 11 4" xfId="8389"/>
    <cellStyle name="Comma 5 2 11 5" xfId="10837"/>
    <cellStyle name="Comma 5 2 11 6" xfId="13289"/>
    <cellStyle name="Comma 5 2 11 7" xfId="15741"/>
    <cellStyle name="Comma 5 2 11 8" xfId="18194"/>
    <cellStyle name="Comma 5 2 11 9" xfId="20642"/>
    <cellStyle name="Comma 5 2 12" xfId="3435"/>
    <cellStyle name="Comma 5 2 13" xfId="5894"/>
    <cellStyle name="Comma 5 2 14" xfId="8387"/>
    <cellStyle name="Comma 5 2 15" xfId="10835"/>
    <cellStyle name="Comma 5 2 16" xfId="13287"/>
    <cellStyle name="Comma 5 2 17" xfId="15739"/>
    <cellStyle name="Comma 5 2 18" xfId="18192"/>
    <cellStyle name="Comma 5 2 19" xfId="20640"/>
    <cellStyle name="Comma 5 2 2" xfId="23104"/>
    <cellStyle name="Comma 5 2 2 10" xfId="23105"/>
    <cellStyle name="Comma 5 2 2 10 2" xfId="3439"/>
    <cellStyle name="Comma 5 2 2 10 3" xfId="5898"/>
    <cellStyle name="Comma 5 2 2 10 4" xfId="8391"/>
    <cellStyle name="Comma 5 2 2 10 5" xfId="10839"/>
    <cellStyle name="Comma 5 2 2 10 6" xfId="13291"/>
    <cellStyle name="Comma 5 2 2 10 7" xfId="15743"/>
    <cellStyle name="Comma 5 2 2 10 8" xfId="18196"/>
    <cellStyle name="Comma 5 2 2 10 9" xfId="20644"/>
    <cellStyle name="Comma 5 2 2 11" xfId="3438"/>
    <cellStyle name="Comma 5 2 2 12" xfId="5897"/>
    <cellStyle name="Comma 5 2 2 13" xfId="8390"/>
    <cellStyle name="Comma 5 2 2 14" xfId="10838"/>
    <cellStyle name="Comma 5 2 2 15" xfId="13290"/>
    <cellStyle name="Comma 5 2 2 16" xfId="15742"/>
    <cellStyle name="Comma 5 2 2 17" xfId="18195"/>
    <cellStyle name="Comma 5 2 2 18" xfId="20643"/>
    <cellStyle name="Comma 5 2 2 2" xfId="23106"/>
    <cellStyle name="Comma 5 2 2 2 10" xfId="3440"/>
    <cellStyle name="Comma 5 2 2 2 11" xfId="5899"/>
    <cellStyle name="Comma 5 2 2 2 12" xfId="8392"/>
    <cellStyle name="Comma 5 2 2 2 13" xfId="10840"/>
    <cellStyle name="Comma 5 2 2 2 14" xfId="13292"/>
    <cellStyle name="Comma 5 2 2 2 15" xfId="15744"/>
    <cellStyle name="Comma 5 2 2 2 16" xfId="18197"/>
    <cellStyle name="Comma 5 2 2 2 17" xfId="20645"/>
    <cellStyle name="Comma 5 2 2 2 2" xfId="23107"/>
    <cellStyle name="Comma 5 2 2 2 2 10" xfId="5900"/>
    <cellStyle name="Comma 5 2 2 2 2 11" xfId="8393"/>
    <cellStyle name="Comma 5 2 2 2 2 12" xfId="10841"/>
    <cellStyle name="Comma 5 2 2 2 2 13" xfId="13293"/>
    <cellStyle name="Comma 5 2 2 2 2 14" xfId="15745"/>
    <cellStyle name="Comma 5 2 2 2 2 15" xfId="18198"/>
    <cellStyle name="Comma 5 2 2 2 2 16" xfId="20646"/>
    <cellStyle name="Comma 5 2 2 2 2 2" xfId="23108"/>
    <cellStyle name="Comma 5 2 2 2 2 2 10" xfId="20647"/>
    <cellStyle name="Comma 5 2 2 2 2 2 2" xfId="23109"/>
    <cellStyle name="Comma 5 2 2 2 2 2 2 2" xfId="3443"/>
    <cellStyle name="Comma 5 2 2 2 2 2 2 3" xfId="5902"/>
    <cellStyle name="Comma 5 2 2 2 2 2 2 4" xfId="8395"/>
    <cellStyle name="Comma 5 2 2 2 2 2 2 5" xfId="10843"/>
    <cellStyle name="Comma 5 2 2 2 2 2 2 6" xfId="13295"/>
    <cellStyle name="Comma 5 2 2 2 2 2 2 7" xfId="15747"/>
    <cellStyle name="Comma 5 2 2 2 2 2 2 8" xfId="18200"/>
    <cellStyle name="Comma 5 2 2 2 2 2 2 9" xfId="20648"/>
    <cellStyle name="Comma 5 2 2 2 2 2 3" xfId="3442"/>
    <cellStyle name="Comma 5 2 2 2 2 2 4" xfId="5901"/>
    <cellStyle name="Comma 5 2 2 2 2 2 5" xfId="8394"/>
    <cellStyle name="Comma 5 2 2 2 2 2 6" xfId="10842"/>
    <cellStyle name="Comma 5 2 2 2 2 2 7" xfId="13294"/>
    <cellStyle name="Comma 5 2 2 2 2 2 8" xfId="15746"/>
    <cellStyle name="Comma 5 2 2 2 2 2 9" xfId="18199"/>
    <cellStyle name="Comma 5 2 2 2 2 3" xfId="23110"/>
    <cellStyle name="Comma 5 2 2 2 2 3 2" xfId="3444"/>
    <cellStyle name="Comma 5 2 2 2 2 3 3" xfId="5903"/>
    <cellStyle name="Comma 5 2 2 2 2 3 4" xfId="8396"/>
    <cellStyle name="Comma 5 2 2 2 2 3 5" xfId="10844"/>
    <cellStyle name="Comma 5 2 2 2 2 3 6" xfId="13296"/>
    <cellStyle name="Comma 5 2 2 2 2 3 7" xfId="15748"/>
    <cellStyle name="Comma 5 2 2 2 2 3 8" xfId="18201"/>
    <cellStyle name="Comma 5 2 2 2 2 3 9" xfId="20649"/>
    <cellStyle name="Comma 5 2 2 2 2 4" xfId="23111"/>
    <cellStyle name="Comma 5 2 2 2 2 4 2" xfId="3445"/>
    <cellStyle name="Comma 5 2 2 2 2 4 3" xfId="5904"/>
    <cellStyle name="Comma 5 2 2 2 2 4 4" xfId="8397"/>
    <cellStyle name="Comma 5 2 2 2 2 4 5" xfId="10845"/>
    <cellStyle name="Comma 5 2 2 2 2 4 6" xfId="13297"/>
    <cellStyle name="Comma 5 2 2 2 2 4 7" xfId="15749"/>
    <cellStyle name="Comma 5 2 2 2 2 4 8" xfId="18202"/>
    <cellStyle name="Comma 5 2 2 2 2 4 9" xfId="20650"/>
    <cellStyle name="Comma 5 2 2 2 2 5" xfId="23112"/>
    <cellStyle name="Comma 5 2 2 2 2 5 2" xfId="3446"/>
    <cellStyle name="Comma 5 2 2 2 2 5 3" xfId="5905"/>
    <cellStyle name="Comma 5 2 2 2 2 5 4" xfId="8398"/>
    <cellStyle name="Comma 5 2 2 2 2 5 5" xfId="10846"/>
    <cellStyle name="Comma 5 2 2 2 2 5 6" xfId="13298"/>
    <cellStyle name="Comma 5 2 2 2 2 5 7" xfId="15750"/>
    <cellStyle name="Comma 5 2 2 2 2 5 8" xfId="18203"/>
    <cellStyle name="Comma 5 2 2 2 2 5 9" xfId="20651"/>
    <cellStyle name="Comma 5 2 2 2 2 6" xfId="23113"/>
    <cellStyle name="Comma 5 2 2 2 2 6 2" xfId="3447"/>
    <cellStyle name="Comma 5 2 2 2 2 6 3" xfId="5906"/>
    <cellStyle name="Comma 5 2 2 2 2 6 4" xfId="8399"/>
    <cellStyle name="Comma 5 2 2 2 2 6 5" xfId="10847"/>
    <cellStyle name="Comma 5 2 2 2 2 6 6" xfId="13299"/>
    <cellStyle name="Comma 5 2 2 2 2 6 7" xfId="15751"/>
    <cellStyle name="Comma 5 2 2 2 2 6 8" xfId="18204"/>
    <cellStyle name="Comma 5 2 2 2 2 6 9" xfId="20652"/>
    <cellStyle name="Comma 5 2 2 2 2 7" xfId="23114"/>
    <cellStyle name="Comma 5 2 2 2 2 7 2" xfId="3448"/>
    <cellStyle name="Comma 5 2 2 2 2 7 3" xfId="5907"/>
    <cellStyle name="Comma 5 2 2 2 2 7 4" xfId="8400"/>
    <cellStyle name="Comma 5 2 2 2 2 7 5" xfId="10848"/>
    <cellStyle name="Comma 5 2 2 2 2 7 6" xfId="13300"/>
    <cellStyle name="Comma 5 2 2 2 2 7 7" xfId="15752"/>
    <cellStyle name="Comma 5 2 2 2 2 7 8" xfId="18205"/>
    <cellStyle name="Comma 5 2 2 2 2 7 9" xfId="20653"/>
    <cellStyle name="Comma 5 2 2 2 2 8" xfId="23115"/>
    <cellStyle name="Comma 5 2 2 2 2 8 2" xfId="3449"/>
    <cellStyle name="Comma 5 2 2 2 2 8 3" xfId="5908"/>
    <cellStyle name="Comma 5 2 2 2 2 8 4" xfId="8401"/>
    <cellStyle name="Comma 5 2 2 2 2 8 5" xfId="10849"/>
    <cellStyle name="Comma 5 2 2 2 2 8 6" xfId="13301"/>
    <cellStyle name="Comma 5 2 2 2 2 8 7" xfId="15753"/>
    <cellStyle name="Comma 5 2 2 2 2 8 8" xfId="18206"/>
    <cellStyle name="Comma 5 2 2 2 2 8 9" xfId="20654"/>
    <cellStyle name="Comma 5 2 2 2 2 9" xfId="3441"/>
    <cellStyle name="Comma 5 2 2 2 3" xfId="23116"/>
    <cellStyle name="Comma 5 2 2 2 3 10" xfId="20655"/>
    <cellStyle name="Comma 5 2 2 2 3 2" xfId="23117"/>
    <cellStyle name="Comma 5 2 2 2 3 2 2" xfId="3451"/>
    <cellStyle name="Comma 5 2 2 2 3 2 3" xfId="5910"/>
    <cellStyle name="Comma 5 2 2 2 3 2 4" xfId="8403"/>
    <cellStyle name="Comma 5 2 2 2 3 2 5" xfId="10851"/>
    <cellStyle name="Comma 5 2 2 2 3 2 6" xfId="13303"/>
    <cellStyle name="Comma 5 2 2 2 3 2 7" xfId="15755"/>
    <cellStyle name="Comma 5 2 2 2 3 2 8" xfId="18208"/>
    <cellStyle name="Comma 5 2 2 2 3 2 9" xfId="20656"/>
    <cellStyle name="Comma 5 2 2 2 3 3" xfId="3450"/>
    <cellStyle name="Comma 5 2 2 2 3 4" xfId="5909"/>
    <cellStyle name="Comma 5 2 2 2 3 5" xfId="8402"/>
    <cellStyle name="Comma 5 2 2 2 3 6" xfId="10850"/>
    <cellStyle name="Comma 5 2 2 2 3 7" xfId="13302"/>
    <cellStyle name="Comma 5 2 2 2 3 8" xfId="15754"/>
    <cellStyle name="Comma 5 2 2 2 3 9" xfId="18207"/>
    <cellStyle name="Comma 5 2 2 2 4" xfId="23118"/>
    <cellStyle name="Comma 5 2 2 2 4 2" xfId="3452"/>
    <cellStyle name="Comma 5 2 2 2 4 3" xfId="5911"/>
    <cellStyle name="Comma 5 2 2 2 4 4" xfId="8404"/>
    <cellStyle name="Comma 5 2 2 2 4 5" xfId="10852"/>
    <cellStyle name="Comma 5 2 2 2 4 6" xfId="13304"/>
    <cellStyle name="Comma 5 2 2 2 4 7" xfId="15756"/>
    <cellStyle name="Comma 5 2 2 2 4 8" xfId="18209"/>
    <cellStyle name="Comma 5 2 2 2 4 9" xfId="20657"/>
    <cellStyle name="Comma 5 2 2 2 5" xfId="23119"/>
    <cellStyle name="Comma 5 2 2 2 5 2" xfId="3453"/>
    <cellStyle name="Comma 5 2 2 2 5 3" xfId="5912"/>
    <cellStyle name="Comma 5 2 2 2 5 4" xfId="8405"/>
    <cellStyle name="Comma 5 2 2 2 5 5" xfId="10853"/>
    <cellStyle name="Comma 5 2 2 2 5 6" xfId="13305"/>
    <cellStyle name="Comma 5 2 2 2 5 7" xfId="15757"/>
    <cellStyle name="Comma 5 2 2 2 5 8" xfId="18210"/>
    <cellStyle name="Comma 5 2 2 2 5 9" xfId="20658"/>
    <cellStyle name="Comma 5 2 2 2 6" xfId="23120"/>
    <cellStyle name="Comma 5 2 2 2 6 2" xfId="3454"/>
    <cellStyle name="Comma 5 2 2 2 6 3" xfId="5913"/>
    <cellStyle name="Comma 5 2 2 2 6 4" xfId="8406"/>
    <cellStyle name="Comma 5 2 2 2 6 5" xfId="10854"/>
    <cellStyle name="Comma 5 2 2 2 6 6" xfId="13306"/>
    <cellStyle name="Comma 5 2 2 2 6 7" xfId="15758"/>
    <cellStyle name="Comma 5 2 2 2 6 8" xfId="18211"/>
    <cellStyle name="Comma 5 2 2 2 6 9" xfId="20659"/>
    <cellStyle name="Comma 5 2 2 2 7" xfId="23121"/>
    <cellStyle name="Comma 5 2 2 2 7 2" xfId="3455"/>
    <cellStyle name="Comma 5 2 2 2 7 3" xfId="5914"/>
    <cellStyle name="Comma 5 2 2 2 7 4" xfId="8407"/>
    <cellStyle name="Comma 5 2 2 2 7 5" xfId="10855"/>
    <cellStyle name="Comma 5 2 2 2 7 6" xfId="13307"/>
    <cellStyle name="Comma 5 2 2 2 7 7" xfId="15759"/>
    <cellStyle name="Comma 5 2 2 2 7 8" xfId="18212"/>
    <cellStyle name="Comma 5 2 2 2 7 9" xfId="20660"/>
    <cellStyle name="Comma 5 2 2 2 8" xfId="23122"/>
    <cellStyle name="Comma 5 2 2 2 8 2" xfId="3456"/>
    <cellStyle name="Comma 5 2 2 2 8 3" xfId="5915"/>
    <cellStyle name="Comma 5 2 2 2 8 4" xfId="8408"/>
    <cellStyle name="Comma 5 2 2 2 8 5" xfId="10856"/>
    <cellStyle name="Comma 5 2 2 2 8 6" xfId="13308"/>
    <cellStyle name="Comma 5 2 2 2 8 7" xfId="15760"/>
    <cellStyle name="Comma 5 2 2 2 8 8" xfId="18213"/>
    <cellStyle name="Comma 5 2 2 2 8 9" xfId="20661"/>
    <cellStyle name="Comma 5 2 2 2 9" xfId="23123"/>
    <cellStyle name="Comma 5 2 2 2 9 2" xfId="3457"/>
    <cellStyle name="Comma 5 2 2 2 9 3" xfId="5916"/>
    <cellStyle name="Comma 5 2 2 2 9 4" xfId="8409"/>
    <cellStyle name="Comma 5 2 2 2 9 5" xfId="10857"/>
    <cellStyle name="Comma 5 2 2 2 9 6" xfId="13309"/>
    <cellStyle name="Comma 5 2 2 2 9 7" xfId="15761"/>
    <cellStyle name="Comma 5 2 2 2 9 8" xfId="18214"/>
    <cellStyle name="Comma 5 2 2 2 9 9" xfId="20662"/>
    <cellStyle name="Comma 5 2 2 3" xfId="23124"/>
    <cellStyle name="Comma 5 2 2 3 10" xfId="5917"/>
    <cellStyle name="Comma 5 2 2 3 11" xfId="8410"/>
    <cellStyle name="Comma 5 2 2 3 12" xfId="10858"/>
    <cellStyle name="Comma 5 2 2 3 13" xfId="13310"/>
    <cellStyle name="Comma 5 2 2 3 14" xfId="15762"/>
    <cellStyle name="Comma 5 2 2 3 15" xfId="18215"/>
    <cellStyle name="Comma 5 2 2 3 16" xfId="20663"/>
    <cellStyle name="Comma 5 2 2 3 2" xfId="23125"/>
    <cellStyle name="Comma 5 2 2 3 2 10" xfId="20664"/>
    <cellStyle name="Comma 5 2 2 3 2 2" xfId="23126"/>
    <cellStyle name="Comma 5 2 2 3 2 2 2" xfId="3460"/>
    <cellStyle name="Comma 5 2 2 3 2 2 3" xfId="5919"/>
    <cellStyle name="Comma 5 2 2 3 2 2 4" xfId="8412"/>
    <cellStyle name="Comma 5 2 2 3 2 2 5" xfId="10860"/>
    <cellStyle name="Comma 5 2 2 3 2 2 6" xfId="13312"/>
    <cellStyle name="Comma 5 2 2 3 2 2 7" xfId="15764"/>
    <cellStyle name="Comma 5 2 2 3 2 2 8" xfId="18217"/>
    <cellStyle name="Comma 5 2 2 3 2 2 9" xfId="20665"/>
    <cellStyle name="Comma 5 2 2 3 2 3" xfId="3459"/>
    <cellStyle name="Comma 5 2 2 3 2 4" xfId="5918"/>
    <cellStyle name="Comma 5 2 2 3 2 5" xfId="8411"/>
    <cellStyle name="Comma 5 2 2 3 2 6" xfId="10859"/>
    <cellStyle name="Comma 5 2 2 3 2 7" xfId="13311"/>
    <cellStyle name="Comma 5 2 2 3 2 8" xfId="15763"/>
    <cellStyle name="Comma 5 2 2 3 2 9" xfId="18216"/>
    <cellStyle name="Comma 5 2 2 3 3" xfId="23127"/>
    <cellStyle name="Comma 5 2 2 3 3 2" xfId="3461"/>
    <cellStyle name="Comma 5 2 2 3 3 3" xfId="5920"/>
    <cellStyle name="Comma 5 2 2 3 3 4" xfId="8413"/>
    <cellStyle name="Comma 5 2 2 3 3 5" xfId="10861"/>
    <cellStyle name="Comma 5 2 2 3 3 6" xfId="13313"/>
    <cellStyle name="Comma 5 2 2 3 3 7" xfId="15765"/>
    <cellStyle name="Comma 5 2 2 3 3 8" xfId="18218"/>
    <cellStyle name="Comma 5 2 2 3 3 9" xfId="20666"/>
    <cellStyle name="Comma 5 2 2 3 4" xfId="23128"/>
    <cellStyle name="Comma 5 2 2 3 4 2" xfId="3462"/>
    <cellStyle name="Comma 5 2 2 3 4 3" xfId="5921"/>
    <cellStyle name="Comma 5 2 2 3 4 4" xfId="8414"/>
    <cellStyle name="Comma 5 2 2 3 4 5" xfId="10862"/>
    <cellStyle name="Comma 5 2 2 3 4 6" xfId="13314"/>
    <cellStyle name="Comma 5 2 2 3 4 7" xfId="15766"/>
    <cellStyle name="Comma 5 2 2 3 4 8" xfId="18219"/>
    <cellStyle name="Comma 5 2 2 3 4 9" xfId="20667"/>
    <cellStyle name="Comma 5 2 2 3 5" xfId="23129"/>
    <cellStyle name="Comma 5 2 2 3 5 2" xfId="3463"/>
    <cellStyle name="Comma 5 2 2 3 5 3" xfId="5922"/>
    <cellStyle name="Comma 5 2 2 3 5 4" xfId="8415"/>
    <cellStyle name="Comma 5 2 2 3 5 5" xfId="10863"/>
    <cellStyle name="Comma 5 2 2 3 5 6" xfId="13315"/>
    <cellStyle name="Comma 5 2 2 3 5 7" xfId="15767"/>
    <cellStyle name="Comma 5 2 2 3 5 8" xfId="18220"/>
    <cellStyle name="Comma 5 2 2 3 5 9" xfId="20668"/>
    <cellStyle name="Comma 5 2 2 3 6" xfId="23130"/>
    <cellStyle name="Comma 5 2 2 3 6 2" xfId="3464"/>
    <cellStyle name="Comma 5 2 2 3 6 3" xfId="5923"/>
    <cellStyle name="Comma 5 2 2 3 6 4" xfId="8416"/>
    <cellStyle name="Comma 5 2 2 3 6 5" xfId="10864"/>
    <cellStyle name="Comma 5 2 2 3 6 6" xfId="13316"/>
    <cellStyle name="Comma 5 2 2 3 6 7" xfId="15768"/>
    <cellStyle name="Comma 5 2 2 3 6 8" xfId="18221"/>
    <cellStyle name="Comma 5 2 2 3 6 9" xfId="20669"/>
    <cellStyle name="Comma 5 2 2 3 7" xfId="23131"/>
    <cellStyle name="Comma 5 2 2 3 7 2" xfId="3465"/>
    <cellStyle name="Comma 5 2 2 3 7 3" xfId="5924"/>
    <cellStyle name="Comma 5 2 2 3 7 4" xfId="8417"/>
    <cellStyle name="Comma 5 2 2 3 7 5" xfId="10865"/>
    <cellStyle name="Comma 5 2 2 3 7 6" xfId="13317"/>
    <cellStyle name="Comma 5 2 2 3 7 7" xfId="15769"/>
    <cellStyle name="Comma 5 2 2 3 7 8" xfId="18222"/>
    <cellStyle name="Comma 5 2 2 3 7 9" xfId="20670"/>
    <cellStyle name="Comma 5 2 2 3 8" xfId="23132"/>
    <cellStyle name="Comma 5 2 2 3 8 2" xfId="3466"/>
    <cellStyle name="Comma 5 2 2 3 8 3" xfId="5925"/>
    <cellStyle name="Comma 5 2 2 3 8 4" xfId="8418"/>
    <cellStyle name="Comma 5 2 2 3 8 5" xfId="10866"/>
    <cellStyle name="Comma 5 2 2 3 8 6" xfId="13318"/>
    <cellStyle name="Comma 5 2 2 3 8 7" xfId="15770"/>
    <cellStyle name="Comma 5 2 2 3 8 8" xfId="18223"/>
    <cellStyle name="Comma 5 2 2 3 8 9" xfId="20671"/>
    <cellStyle name="Comma 5 2 2 3 9" xfId="3458"/>
    <cellStyle name="Comma 5 2 2 4" xfId="23133"/>
    <cellStyle name="Comma 5 2 2 4 10" xfId="20672"/>
    <cellStyle name="Comma 5 2 2 4 2" xfId="23134"/>
    <cellStyle name="Comma 5 2 2 4 2 2" xfId="3468"/>
    <cellStyle name="Comma 5 2 2 4 2 3" xfId="5927"/>
    <cellStyle name="Comma 5 2 2 4 2 4" xfId="8420"/>
    <cellStyle name="Comma 5 2 2 4 2 5" xfId="10868"/>
    <cellStyle name="Comma 5 2 2 4 2 6" xfId="13320"/>
    <cellStyle name="Comma 5 2 2 4 2 7" xfId="15772"/>
    <cellStyle name="Comma 5 2 2 4 2 8" xfId="18225"/>
    <cellStyle name="Comma 5 2 2 4 2 9" xfId="20673"/>
    <cellStyle name="Comma 5 2 2 4 3" xfId="3467"/>
    <cellStyle name="Comma 5 2 2 4 4" xfId="5926"/>
    <cellStyle name="Comma 5 2 2 4 5" xfId="8419"/>
    <cellStyle name="Comma 5 2 2 4 6" xfId="10867"/>
    <cellStyle name="Comma 5 2 2 4 7" xfId="13319"/>
    <cellStyle name="Comma 5 2 2 4 8" xfId="15771"/>
    <cellStyle name="Comma 5 2 2 4 9" xfId="18224"/>
    <cellStyle name="Comma 5 2 2 5" xfId="23135"/>
    <cellStyle name="Comma 5 2 2 5 2" xfId="3469"/>
    <cellStyle name="Comma 5 2 2 5 3" xfId="5928"/>
    <cellStyle name="Comma 5 2 2 5 4" xfId="8421"/>
    <cellStyle name="Comma 5 2 2 5 5" xfId="10869"/>
    <cellStyle name="Comma 5 2 2 5 6" xfId="13321"/>
    <cellStyle name="Comma 5 2 2 5 7" xfId="15773"/>
    <cellStyle name="Comma 5 2 2 5 8" xfId="18226"/>
    <cellStyle name="Comma 5 2 2 5 9" xfId="20674"/>
    <cellStyle name="Comma 5 2 2 6" xfId="23136"/>
    <cellStyle name="Comma 5 2 2 6 2" xfId="3470"/>
    <cellStyle name="Comma 5 2 2 6 3" xfId="5929"/>
    <cellStyle name="Comma 5 2 2 6 4" xfId="8422"/>
    <cellStyle name="Comma 5 2 2 6 5" xfId="10870"/>
    <cellStyle name="Comma 5 2 2 6 6" xfId="13322"/>
    <cellStyle name="Comma 5 2 2 6 7" xfId="15774"/>
    <cellStyle name="Comma 5 2 2 6 8" xfId="18227"/>
    <cellStyle name="Comma 5 2 2 6 9" xfId="20675"/>
    <cellStyle name="Comma 5 2 2 7" xfId="23137"/>
    <cellStyle name="Comma 5 2 2 7 2" xfId="3471"/>
    <cellStyle name="Comma 5 2 2 7 3" xfId="5930"/>
    <cellStyle name="Comma 5 2 2 7 4" xfId="8423"/>
    <cellStyle name="Comma 5 2 2 7 5" xfId="10871"/>
    <cellStyle name="Comma 5 2 2 7 6" xfId="13323"/>
    <cellStyle name="Comma 5 2 2 7 7" xfId="15775"/>
    <cellStyle name="Comma 5 2 2 7 8" xfId="18228"/>
    <cellStyle name="Comma 5 2 2 7 9" xfId="20676"/>
    <cellStyle name="Comma 5 2 2 8" xfId="23138"/>
    <cellStyle name="Comma 5 2 2 8 2" xfId="3472"/>
    <cellStyle name="Comma 5 2 2 8 3" xfId="5931"/>
    <cellStyle name="Comma 5 2 2 8 4" xfId="8424"/>
    <cellStyle name="Comma 5 2 2 8 5" xfId="10872"/>
    <cellStyle name="Comma 5 2 2 8 6" xfId="13324"/>
    <cellStyle name="Comma 5 2 2 8 7" xfId="15776"/>
    <cellStyle name="Comma 5 2 2 8 8" xfId="18229"/>
    <cellStyle name="Comma 5 2 2 8 9" xfId="20677"/>
    <cellStyle name="Comma 5 2 2 9" xfId="23139"/>
    <cellStyle name="Comma 5 2 2 9 2" xfId="3473"/>
    <cellStyle name="Comma 5 2 2 9 3" xfId="5932"/>
    <cellStyle name="Comma 5 2 2 9 4" xfId="8425"/>
    <cellStyle name="Comma 5 2 2 9 5" xfId="10873"/>
    <cellStyle name="Comma 5 2 2 9 6" xfId="13325"/>
    <cellStyle name="Comma 5 2 2 9 7" xfId="15777"/>
    <cellStyle name="Comma 5 2 2 9 8" xfId="18230"/>
    <cellStyle name="Comma 5 2 2 9 9" xfId="20678"/>
    <cellStyle name="Comma 5 2 3" xfId="23140"/>
    <cellStyle name="Comma 5 2 3 10" xfId="3474"/>
    <cellStyle name="Comma 5 2 3 11" xfId="5933"/>
    <cellStyle name="Comma 5 2 3 12" xfId="8426"/>
    <cellStyle name="Comma 5 2 3 13" xfId="10874"/>
    <cellStyle name="Comma 5 2 3 14" xfId="13326"/>
    <cellStyle name="Comma 5 2 3 15" xfId="15778"/>
    <cellStyle name="Comma 5 2 3 16" xfId="18231"/>
    <cellStyle name="Comma 5 2 3 17" xfId="20679"/>
    <cellStyle name="Comma 5 2 3 2" xfId="23141"/>
    <cellStyle name="Comma 5 2 3 2 10" xfId="5934"/>
    <cellStyle name="Comma 5 2 3 2 11" xfId="8427"/>
    <cellStyle name="Comma 5 2 3 2 12" xfId="10875"/>
    <cellStyle name="Comma 5 2 3 2 13" xfId="13327"/>
    <cellStyle name="Comma 5 2 3 2 14" xfId="15779"/>
    <cellStyle name="Comma 5 2 3 2 15" xfId="18232"/>
    <cellStyle name="Comma 5 2 3 2 16" xfId="20680"/>
    <cellStyle name="Comma 5 2 3 2 2" xfId="23142"/>
    <cellStyle name="Comma 5 2 3 2 2 10" xfId="20681"/>
    <cellStyle name="Comma 5 2 3 2 2 2" xfId="23143"/>
    <cellStyle name="Comma 5 2 3 2 2 2 2" xfId="3477"/>
    <cellStyle name="Comma 5 2 3 2 2 2 3" xfId="5936"/>
    <cellStyle name="Comma 5 2 3 2 2 2 4" xfId="8429"/>
    <cellStyle name="Comma 5 2 3 2 2 2 5" xfId="10877"/>
    <cellStyle name="Comma 5 2 3 2 2 2 6" xfId="13329"/>
    <cellStyle name="Comma 5 2 3 2 2 2 7" xfId="15781"/>
    <cellStyle name="Comma 5 2 3 2 2 2 8" xfId="18234"/>
    <cellStyle name="Comma 5 2 3 2 2 2 9" xfId="20682"/>
    <cellStyle name="Comma 5 2 3 2 2 3" xfId="3476"/>
    <cellStyle name="Comma 5 2 3 2 2 4" xfId="5935"/>
    <cellStyle name="Comma 5 2 3 2 2 5" xfId="8428"/>
    <cellStyle name="Comma 5 2 3 2 2 6" xfId="10876"/>
    <cellStyle name="Comma 5 2 3 2 2 7" xfId="13328"/>
    <cellStyle name="Comma 5 2 3 2 2 8" xfId="15780"/>
    <cellStyle name="Comma 5 2 3 2 2 9" xfId="18233"/>
    <cellStyle name="Comma 5 2 3 2 3" xfId="23144"/>
    <cellStyle name="Comma 5 2 3 2 3 2" xfId="3478"/>
    <cellStyle name="Comma 5 2 3 2 3 3" xfId="5937"/>
    <cellStyle name="Comma 5 2 3 2 3 4" xfId="8430"/>
    <cellStyle name="Comma 5 2 3 2 3 5" xfId="10878"/>
    <cellStyle name="Comma 5 2 3 2 3 6" xfId="13330"/>
    <cellStyle name="Comma 5 2 3 2 3 7" xfId="15782"/>
    <cellStyle name="Comma 5 2 3 2 3 8" xfId="18235"/>
    <cellStyle name="Comma 5 2 3 2 3 9" xfId="20683"/>
    <cellStyle name="Comma 5 2 3 2 4" xfId="23145"/>
    <cellStyle name="Comma 5 2 3 2 4 2" xfId="3479"/>
    <cellStyle name="Comma 5 2 3 2 4 3" xfId="5938"/>
    <cellStyle name="Comma 5 2 3 2 4 4" xfId="8431"/>
    <cellStyle name="Comma 5 2 3 2 4 5" xfId="10879"/>
    <cellStyle name="Comma 5 2 3 2 4 6" xfId="13331"/>
    <cellStyle name="Comma 5 2 3 2 4 7" xfId="15783"/>
    <cellStyle name="Comma 5 2 3 2 4 8" xfId="18236"/>
    <cellStyle name="Comma 5 2 3 2 4 9" xfId="20684"/>
    <cellStyle name="Comma 5 2 3 2 5" xfId="23146"/>
    <cellStyle name="Comma 5 2 3 2 5 2" xfId="3480"/>
    <cellStyle name="Comma 5 2 3 2 5 3" xfId="5939"/>
    <cellStyle name="Comma 5 2 3 2 5 4" xfId="8432"/>
    <cellStyle name="Comma 5 2 3 2 5 5" xfId="10880"/>
    <cellStyle name="Comma 5 2 3 2 5 6" xfId="13332"/>
    <cellStyle name="Comma 5 2 3 2 5 7" xfId="15784"/>
    <cellStyle name="Comma 5 2 3 2 5 8" xfId="18237"/>
    <cellStyle name="Comma 5 2 3 2 5 9" xfId="20685"/>
    <cellStyle name="Comma 5 2 3 2 6" xfId="23147"/>
    <cellStyle name="Comma 5 2 3 2 6 2" xfId="3481"/>
    <cellStyle name="Comma 5 2 3 2 6 3" xfId="5940"/>
    <cellStyle name="Comma 5 2 3 2 6 4" xfId="8433"/>
    <cellStyle name="Comma 5 2 3 2 6 5" xfId="10881"/>
    <cellStyle name="Comma 5 2 3 2 6 6" xfId="13333"/>
    <cellStyle name="Comma 5 2 3 2 6 7" xfId="15785"/>
    <cellStyle name="Comma 5 2 3 2 6 8" xfId="18238"/>
    <cellStyle name="Comma 5 2 3 2 6 9" xfId="20686"/>
    <cellStyle name="Comma 5 2 3 2 7" xfId="23148"/>
    <cellStyle name="Comma 5 2 3 2 7 2" xfId="3482"/>
    <cellStyle name="Comma 5 2 3 2 7 3" xfId="5941"/>
    <cellStyle name="Comma 5 2 3 2 7 4" xfId="8434"/>
    <cellStyle name="Comma 5 2 3 2 7 5" xfId="10882"/>
    <cellStyle name="Comma 5 2 3 2 7 6" xfId="13334"/>
    <cellStyle name="Comma 5 2 3 2 7 7" xfId="15786"/>
    <cellStyle name="Comma 5 2 3 2 7 8" xfId="18239"/>
    <cellStyle name="Comma 5 2 3 2 7 9" xfId="20687"/>
    <cellStyle name="Comma 5 2 3 2 8" xfId="23149"/>
    <cellStyle name="Comma 5 2 3 2 8 2" xfId="3483"/>
    <cellStyle name="Comma 5 2 3 2 8 3" xfId="5942"/>
    <cellStyle name="Comma 5 2 3 2 8 4" xfId="8435"/>
    <cellStyle name="Comma 5 2 3 2 8 5" xfId="10883"/>
    <cellStyle name="Comma 5 2 3 2 8 6" xfId="13335"/>
    <cellStyle name="Comma 5 2 3 2 8 7" xfId="15787"/>
    <cellStyle name="Comma 5 2 3 2 8 8" xfId="18240"/>
    <cellStyle name="Comma 5 2 3 2 8 9" xfId="20688"/>
    <cellStyle name="Comma 5 2 3 2 9" xfId="3475"/>
    <cellStyle name="Comma 5 2 3 3" xfId="23150"/>
    <cellStyle name="Comma 5 2 3 3 10" xfId="20689"/>
    <cellStyle name="Comma 5 2 3 3 2" xfId="23151"/>
    <cellStyle name="Comma 5 2 3 3 2 2" xfId="3485"/>
    <cellStyle name="Comma 5 2 3 3 2 3" xfId="5944"/>
    <cellStyle name="Comma 5 2 3 3 2 4" xfId="8437"/>
    <cellStyle name="Comma 5 2 3 3 2 5" xfId="10885"/>
    <cellStyle name="Comma 5 2 3 3 2 6" xfId="13337"/>
    <cellStyle name="Comma 5 2 3 3 2 7" xfId="15789"/>
    <cellStyle name="Comma 5 2 3 3 2 8" xfId="18242"/>
    <cellStyle name="Comma 5 2 3 3 2 9" xfId="20690"/>
    <cellStyle name="Comma 5 2 3 3 3" xfId="3484"/>
    <cellStyle name="Comma 5 2 3 3 4" xfId="5943"/>
    <cellStyle name="Comma 5 2 3 3 5" xfId="8436"/>
    <cellStyle name="Comma 5 2 3 3 6" xfId="10884"/>
    <cellStyle name="Comma 5 2 3 3 7" xfId="13336"/>
    <cellStyle name="Comma 5 2 3 3 8" xfId="15788"/>
    <cellStyle name="Comma 5 2 3 3 9" xfId="18241"/>
    <cellStyle name="Comma 5 2 3 4" xfId="23152"/>
    <cellStyle name="Comma 5 2 3 4 2" xfId="3486"/>
    <cellStyle name="Comma 5 2 3 4 3" xfId="5945"/>
    <cellStyle name="Comma 5 2 3 4 4" xfId="8438"/>
    <cellStyle name="Comma 5 2 3 4 5" xfId="10886"/>
    <cellStyle name="Comma 5 2 3 4 6" xfId="13338"/>
    <cellStyle name="Comma 5 2 3 4 7" xfId="15790"/>
    <cellStyle name="Comma 5 2 3 4 8" xfId="18243"/>
    <cellStyle name="Comma 5 2 3 4 9" xfId="20691"/>
    <cellStyle name="Comma 5 2 3 5" xfId="23153"/>
    <cellStyle name="Comma 5 2 3 5 2" xfId="3487"/>
    <cellStyle name="Comma 5 2 3 5 3" xfId="5946"/>
    <cellStyle name="Comma 5 2 3 5 4" xfId="8439"/>
    <cellStyle name="Comma 5 2 3 5 5" xfId="10887"/>
    <cellStyle name="Comma 5 2 3 5 6" xfId="13339"/>
    <cellStyle name="Comma 5 2 3 5 7" xfId="15791"/>
    <cellStyle name="Comma 5 2 3 5 8" xfId="18244"/>
    <cellStyle name="Comma 5 2 3 5 9" xfId="20692"/>
    <cellStyle name="Comma 5 2 3 6" xfId="23154"/>
    <cellStyle name="Comma 5 2 3 6 2" xfId="3488"/>
    <cellStyle name="Comma 5 2 3 6 3" xfId="5947"/>
    <cellStyle name="Comma 5 2 3 6 4" xfId="8440"/>
    <cellStyle name="Comma 5 2 3 6 5" xfId="10888"/>
    <cellStyle name="Comma 5 2 3 6 6" xfId="13340"/>
    <cellStyle name="Comma 5 2 3 6 7" xfId="15792"/>
    <cellStyle name="Comma 5 2 3 6 8" xfId="18245"/>
    <cellStyle name="Comma 5 2 3 6 9" xfId="20693"/>
    <cellStyle name="Comma 5 2 3 7" xfId="23155"/>
    <cellStyle name="Comma 5 2 3 7 2" xfId="3489"/>
    <cellStyle name="Comma 5 2 3 7 3" xfId="5948"/>
    <cellStyle name="Comma 5 2 3 7 4" xfId="8441"/>
    <cellStyle name="Comma 5 2 3 7 5" xfId="10889"/>
    <cellStyle name="Comma 5 2 3 7 6" xfId="13341"/>
    <cellStyle name="Comma 5 2 3 7 7" xfId="15793"/>
    <cellStyle name="Comma 5 2 3 7 8" xfId="18246"/>
    <cellStyle name="Comma 5 2 3 7 9" xfId="20694"/>
    <cellStyle name="Comma 5 2 3 8" xfId="23156"/>
    <cellStyle name="Comma 5 2 3 8 2" xfId="3490"/>
    <cellStyle name="Comma 5 2 3 8 3" xfId="5949"/>
    <cellStyle name="Comma 5 2 3 8 4" xfId="8442"/>
    <cellStyle name="Comma 5 2 3 8 5" xfId="10890"/>
    <cellStyle name="Comma 5 2 3 8 6" xfId="13342"/>
    <cellStyle name="Comma 5 2 3 8 7" xfId="15794"/>
    <cellStyle name="Comma 5 2 3 8 8" xfId="18247"/>
    <cellStyle name="Comma 5 2 3 8 9" xfId="20695"/>
    <cellStyle name="Comma 5 2 3 9" xfId="23157"/>
    <cellStyle name="Comma 5 2 3 9 2" xfId="3491"/>
    <cellStyle name="Comma 5 2 3 9 3" xfId="5950"/>
    <cellStyle name="Comma 5 2 3 9 4" xfId="8443"/>
    <cellStyle name="Comma 5 2 3 9 5" xfId="10891"/>
    <cellStyle name="Comma 5 2 3 9 6" xfId="13343"/>
    <cellStyle name="Comma 5 2 3 9 7" xfId="15795"/>
    <cellStyle name="Comma 5 2 3 9 8" xfId="18248"/>
    <cellStyle name="Comma 5 2 3 9 9" xfId="20696"/>
    <cellStyle name="Comma 5 2 4" xfId="23158"/>
    <cellStyle name="Comma 5 2 4 10" xfId="5951"/>
    <cellStyle name="Comma 5 2 4 11" xfId="8444"/>
    <cellStyle name="Comma 5 2 4 12" xfId="10892"/>
    <cellStyle name="Comma 5 2 4 13" xfId="13344"/>
    <cellStyle name="Comma 5 2 4 14" xfId="15796"/>
    <cellStyle name="Comma 5 2 4 15" xfId="18249"/>
    <cellStyle name="Comma 5 2 4 16" xfId="20697"/>
    <cellStyle name="Comma 5 2 4 2" xfId="23159"/>
    <cellStyle name="Comma 5 2 4 2 10" xfId="20698"/>
    <cellStyle name="Comma 5 2 4 2 2" xfId="23160"/>
    <cellStyle name="Comma 5 2 4 2 2 2" xfId="3494"/>
    <cellStyle name="Comma 5 2 4 2 2 3" xfId="5953"/>
    <cellStyle name="Comma 5 2 4 2 2 4" xfId="8446"/>
    <cellStyle name="Comma 5 2 4 2 2 5" xfId="10894"/>
    <cellStyle name="Comma 5 2 4 2 2 6" xfId="13346"/>
    <cellStyle name="Comma 5 2 4 2 2 7" xfId="15798"/>
    <cellStyle name="Comma 5 2 4 2 2 8" xfId="18251"/>
    <cellStyle name="Comma 5 2 4 2 2 9" xfId="20699"/>
    <cellStyle name="Comma 5 2 4 2 3" xfId="3493"/>
    <cellStyle name="Comma 5 2 4 2 4" xfId="5952"/>
    <cellStyle name="Comma 5 2 4 2 5" xfId="8445"/>
    <cellStyle name="Comma 5 2 4 2 6" xfId="10893"/>
    <cellStyle name="Comma 5 2 4 2 7" xfId="13345"/>
    <cellStyle name="Comma 5 2 4 2 8" xfId="15797"/>
    <cellStyle name="Comma 5 2 4 2 9" xfId="18250"/>
    <cellStyle name="Comma 5 2 4 3" xfId="23161"/>
    <cellStyle name="Comma 5 2 4 3 2" xfId="3495"/>
    <cellStyle name="Comma 5 2 4 3 3" xfId="5954"/>
    <cellStyle name="Comma 5 2 4 3 4" xfId="8447"/>
    <cellStyle name="Comma 5 2 4 3 5" xfId="10895"/>
    <cellStyle name="Comma 5 2 4 3 6" xfId="13347"/>
    <cellStyle name="Comma 5 2 4 3 7" xfId="15799"/>
    <cellStyle name="Comma 5 2 4 3 8" xfId="18252"/>
    <cellStyle name="Comma 5 2 4 3 9" xfId="20700"/>
    <cellStyle name="Comma 5 2 4 4" xfId="23162"/>
    <cellStyle name="Comma 5 2 4 4 2" xfId="3496"/>
    <cellStyle name="Comma 5 2 4 4 3" xfId="5955"/>
    <cellStyle name="Comma 5 2 4 4 4" xfId="8448"/>
    <cellStyle name="Comma 5 2 4 4 5" xfId="10896"/>
    <cellStyle name="Comma 5 2 4 4 6" xfId="13348"/>
    <cellStyle name="Comma 5 2 4 4 7" xfId="15800"/>
    <cellStyle name="Comma 5 2 4 4 8" xfId="18253"/>
    <cellStyle name="Comma 5 2 4 4 9" xfId="20701"/>
    <cellStyle name="Comma 5 2 4 5" xfId="23163"/>
    <cellStyle name="Comma 5 2 4 5 2" xfId="3497"/>
    <cellStyle name="Comma 5 2 4 5 3" xfId="5956"/>
    <cellStyle name="Comma 5 2 4 5 4" xfId="8449"/>
    <cellStyle name="Comma 5 2 4 5 5" xfId="10897"/>
    <cellStyle name="Comma 5 2 4 5 6" xfId="13349"/>
    <cellStyle name="Comma 5 2 4 5 7" xfId="15801"/>
    <cellStyle name="Comma 5 2 4 5 8" xfId="18254"/>
    <cellStyle name="Comma 5 2 4 5 9" xfId="20702"/>
    <cellStyle name="Comma 5 2 4 6" xfId="23164"/>
    <cellStyle name="Comma 5 2 4 6 2" xfId="3498"/>
    <cellStyle name="Comma 5 2 4 6 3" xfId="5957"/>
    <cellStyle name="Comma 5 2 4 6 4" xfId="8450"/>
    <cellStyle name="Comma 5 2 4 6 5" xfId="10898"/>
    <cellStyle name="Comma 5 2 4 6 6" xfId="13350"/>
    <cellStyle name="Comma 5 2 4 6 7" xfId="15802"/>
    <cellStyle name="Comma 5 2 4 6 8" xfId="18255"/>
    <cellStyle name="Comma 5 2 4 6 9" xfId="20703"/>
    <cellStyle name="Comma 5 2 4 7" xfId="23165"/>
    <cellStyle name="Comma 5 2 4 7 2" xfId="3499"/>
    <cellStyle name="Comma 5 2 4 7 3" xfId="5958"/>
    <cellStyle name="Comma 5 2 4 7 4" xfId="8451"/>
    <cellStyle name="Comma 5 2 4 7 5" xfId="10899"/>
    <cellStyle name="Comma 5 2 4 7 6" xfId="13351"/>
    <cellStyle name="Comma 5 2 4 7 7" xfId="15803"/>
    <cellStyle name="Comma 5 2 4 7 8" xfId="18256"/>
    <cellStyle name="Comma 5 2 4 7 9" xfId="20704"/>
    <cellStyle name="Comma 5 2 4 8" xfId="23166"/>
    <cellStyle name="Comma 5 2 4 8 2" xfId="3500"/>
    <cellStyle name="Comma 5 2 4 8 3" xfId="5959"/>
    <cellStyle name="Comma 5 2 4 8 4" xfId="8452"/>
    <cellStyle name="Comma 5 2 4 8 5" xfId="10900"/>
    <cellStyle name="Comma 5 2 4 8 6" xfId="13352"/>
    <cellStyle name="Comma 5 2 4 8 7" xfId="15804"/>
    <cellStyle name="Comma 5 2 4 8 8" xfId="18257"/>
    <cellStyle name="Comma 5 2 4 8 9" xfId="20705"/>
    <cellStyle name="Comma 5 2 4 9" xfId="3492"/>
    <cellStyle name="Comma 5 2 5" xfId="23167"/>
    <cellStyle name="Comma 5 2 5 10" xfId="20706"/>
    <cellStyle name="Comma 5 2 5 2" xfId="23168"/>
    <cellStyle name="Comma 5 2 5 2 2" xfId="3502"/>
    <cellStyle name="Comma 5 2 5 2 3" xfId="5961"/>
    <cellStyle name="Comma 5 2 5 2 4" xfId="8454"/>
    <cellStyle name="Comma 5 2 5 2 5" xfId="10902"/>
    <cellStyle name="Comma 5 2 5 2 6" xfId="13354"/>
    <cellStyle name="Comma 5 2 5 2 7" xfId="15806"/>
    <cellStyle name="Comma 5 2 5 2 8" xfId="18259"/>
    <cellStyle name="Comma 5 2 5 2 9" xfId="20707"/>
    <cellStyle name="Comma 5 2 5 3" xfId="3501"/>
    <cellStyle name="Comma 5 2 5 4" xfId="5960"/>
    <cellStyle name="Comma 5 2 5 5" xfId="8453"/>
    <cellStyle name="Comma 5 2 5 6" xfId="10901"/>
    <cellStyle name="Comma 5 2 5 7" xfId="13353"/>
    <cellStyle name="Comma 5 2 5 8" xfId="15805"/>
    <cellStyle name="Comma 5 2 5 9" xfId="18258"/>
    <cellStyle name="Comma 5 2 6" xfId="23169"/>
    <cellStyle name="Comma 5 2 6 2" xfId="3503"/>
    <cellStyle name="Comma 5 2 6 3" xfId="5962"/>
    <cellStyle name="Comma 5 2 6 4" xfId="8455"/>
    <cellStyle name="Comma 5 2 6 5" xfId="10903"/>
    <cellStyle name="Comma 5 2 6 6" xfId="13355"/>
    <cellStyle name="Comma 5 2 6 7" xfId="15807"/>
    <cellStyle name="Comma 5 2 6 8" xfId="18260"/>
    <cellStyle name="Comma 5 2 6 9" xfId="20708"/>
    <cellStyle name="Comma 5 2 7" xfId="23170"/>
    <cellStyle name="Comma 5 2 7 2" xfId="3504"/>
    <cellStyle name="Comma 5 2 7 3" xfId="5963"/>
    <cellStyle name="Comma 5 2 7 4" xfId="8456"/>
    <cellStyle name="Comma 5 2 7 5" xfId="10904"/>
    <cellStyle name="Comma 5 2 7 6" xfId="13356"/>
    <cellStyle name="Comma 5 2 7 7" xfId="15808"/>
    <cellStyle name="Comma 5 2 7 8" xfId="18261"/>
    <cellStyle name="Comma 5 2 7 9" xfId="20709"/>
    <cellStyle name="Comma 5 2 8" xfId="23171"/>
    <cellStyle name="Comma 5 2 8 2" xfId="3505"/>
    <cellStyle name="Comma 5 2 8 3" xfId="5964"/>
    <cellStyle name="Comma 5 2 8 4" xfId="8457"/>
    <cellStyle name="Comma 5 2 8 5" xfId="10905"/>
    <cellStyle name="Comma 5 2 8 6" xfId="13357"/>
    <cellStyle name="Comma 5 2 8 7" xfId="15809"/>
    <cellStyle name="Comma 5 2 8 8" xfId="18262"/>
    <cellStyle name="Comma 5 2 8 9" xfId="20710"/>
    <cellStyle name="Comma 5 2 9" xfId="23172"/>
    <cellStyle name="Comma 5 2 9 2" xfId="3506"/>
    <cellStyle name="Comma 5 2 9 3" xfId="5965"/>
    <cellStyle name="Comma 5 2 9 4" xfId="8458"/>
    <cellStyle name="Comma 5 2 9 5" xfId="10906"/>
    <cellStyle name="Comma 5 2 9 6" xfId="13358"/>
    <cellStyle name="Comma 5 2 9 7" xfId="15810"/>
    <cellStyle name="Comma 5 2 9 8" xfId="18263"/>
    <cellStyle name="Comma 5 2 9 9" xfId="20711"/>
    <cellStyle name="Comma 5 20" xfId="321"/>
    <cellStyle name="Comma 5 21" xfId="322"/>
    <cellStyle name="Comma 5 22" xfId="323"/>
    <cellStyle name="Comma 5 23" xfId="324"/>
    <cellStyle name="Comma 5 24" xfId="325"/>
    <cellStyle name="Comma 5 25" xfId="326"/>
    <cellStyle name="Comma 5 26" xfId="327"/>
    <cellStyle name="Comma 5 27" xfId="328"/>
    <cellStyle name="Comma 5 28" xfId="3431"/>
    <cellStyle name="Comma 5 29" xfId="5890"/>
    <cellStyle name="Comma 5 3" xfId="23173"/>
    <cellStyle name="Comma 5 3 10" xfId="23174"/>
    <cellStyle name="Comma 5 3 10 2" xfId="3508"/>
    <cellStyle name="Comma 5 3 10 3" xfId="5967"/>
    <cellStyle name="Comma 5 3 10 4" xfId="8460"/>
    <cellStyle name="Comma 5 3 10 5" xfId="10908"/>
    <cellStyle name="Comma 5 3 10 6" xfId="13360"/>
    <cellStyle name="Comma 5 3 10 7" xfId="15812"/>
    <cellStyle name="Comma 5 3 10 8" xfId="18265"/>
    <cellStyle name="Comma 5 3 10 9" xfId="20713"/>
    <cellStyle name="Comma 5 3 11" xfId="3507"/>
    <cellStyle name="Comma 5 3 12" xfId="5966"/>
    <cellStyle name="Comma 5 3 13" xfId="8459"/>
    <cellStyle name="Comma 5 3 14" xfId="10907"/>
    <cellStyle name="Comma 5 3 15" xfId="13359"/>
    <cellStyle name="Comma 5 3 16" xfId="15811"/>
    <cellStyle name="Comma 5 3 17" xfId="18264"/>
    <cellStyle name="Comma 5 3 18" xfId="20712"/>
    <cellStyle name="Comma 5 3 2" xfId="23175"/>
    <cellStyle name="Comma 5 3 2 10" xfId="3509"/>
    <cellStyle name="Comma 5 3 2 11" xfId="5968"/>
    <cellStyle name="Comma 5 3 2 12" xfId="8461"/>
    <cellStyle name="Comma 5 3 2 13" xfId="10909"/>
    <cellStyle name="Comma 5 3 2 14" xfId="13361"/>
    <cellStyle name="Comma 5 3 2 15" xfId="15813"/>
    <cellStyle name="Comma 5 3 2 16" xfId="18266"/>
    <cellStyle name="Comma 5 3 2 17" xfId="20714"/>
    <cellStyle name="Comma 5 3 2 2" xfId="23176"/>
    <cellStyle name="Comma 5 3 2 2 10" xfId="5969"/>
    <cellStyle name="Comma 5 3 2 2 11" xfId="8462"/>
    <cellStyle name="Comma 5 3 2 2 12" xfId="10910"/>
    <cellStyle name="Comma 5 3 2 2 13" xfId="13362"/>
    <cellStyle name="Comma 5 3 2 2 14" xfId="15814"/>
    <cellStyle name="Comma 5 3 2 2 15" xfId="18267"/>
    <cellStyle name="Comma 5 3 2 2 16" xfId="20715"/>
    <cellStyle name="Comma 5 3 2 2 2" xfId="23177"/>
    <cellStyle name="Comma 5 3 2 2 2 10" xfId="20716"/>
    <cellStyle name="Comma 5 3 2 2 2 2" xfId="23178"/>
    <cellStyle name="Comma 5 3 2 2 2 2 2" xfId="3512"/>
    <cellStyle name="Comma 5 3 2 2 2 2 3" xfId="5971"/>
    <cellStyle name="Comma 5 3 2 2 2 2 4" xfId="8464"/>
    <cellStyle name="Comma 5 3 2 2 2 2 5" xfId="10912"/>
    <cellStyle name="Comma 5 3 2 2 2 2 6" xfId="13364"/>
    <cellStyle name="Comma 5 3 2 2 2 2 7" xfId="15816"/>
    <cellStyle name="Comma 5 3 2 2 2 2 8" xfId="18269"/>
    <cellStyle name="Comma 5 3 2 2 2 2 9" xfId="20717"/>
    <cellStyle name="Comma 5 3 2 2 2 3" xfId="3511"/>
    <cellStyle name="Comma 5 3 2 2 2 4" xfId="5970"/>
    <cellStyle name="Comma 5 3 2 2 2 5" xfId="8463"/>
    <cellStyle name="Comma 5 3 2 2 2 6" xfId="10911"/>
    <cellStyle name="Comma 5 3 2 2 2 7" xfId="13363"/>
    <cellStyle name="Comma 5 3 2 2 2 8" xfId="15815"/>
    <cellStyle name="Comma 5 3 2 2 2 9" xfId="18268"/>
    <cellStyle name="Comma 5 3 2 2 3" xfId="23179"/>
    <cellStyle name="Comma 5 3 2 2 3 2" xfId="3513"/>
    <cellStyle name="Comma 5 3 2 2 3 3" xfId="5972"/>
    <cellStyle name="Comma 5 3 2 2 3 4" xfId="8465"/>
    <cellStyle name="Comma 5 3 2 2 3 5" xfId="10913"/>
    <cellStyle name="Comma 5 3 2 2 3 6" xfId="13365"/>
    <cellStyle name="Comma 5 3 2 2 3 7" xfId="15817"/>
    <cellStyle name="Comma 5 3 2 2 3 8" xfId="18270"/>
    <cellStyle name="Comma 5 3 2 2 3 9" xfId="20718"/>
    <cellStyle name="Comma 5 3 2 2 4" xfId="23180"/>
    <cellStyle name="Comma 5 3 2 2 4 2" xfId="3514"/>
    <cellStyle name="Comma 5 3 2 2 4 3" xfId="5973"/>
    <cellStyle name="Comma 5 3 2 2 4 4" xfId="8466"/>
    <cellStyle name="Comma 5 3 2 2 4 5" xfId="10914"/>
    <cellStyle name="Comma 5 3 2 2 4 6" xfId="13366"/>
    <cellStyle name="Comma 5 3 2 2 4 7" xfId="15818"/>
    <cellStyle name="Comma 5 3 2 2 4 8" xfId="18271"/>
    <cellStyle name="Comma 5 3 2 2 4 9" xfId="20719"/>
    <cellStyle name="Comma 5 3 2 2 5" xfId="23181"/>
    <cellStyle name="Comma 5 3 2 2 5 2" xfId="3515"/>
    <cellStyle name="Comma 5 3 2 2 5 3" xfId="5974"/>
    <cellStyle name="Comma 5 3 2 2 5 4" xfId="8467"/>
    <cellStyle name="Comma 5 3 2 2 5 5" xfId="10915"/>
    <cellStyle name="Comma 5 3 2 2 5 6" xfId="13367"/>
    <cellStyle name="Comma 5 3 2 2 5 7" xfId="15819"/>
    <cellStyle name="Comma 5 3 2 2 5 8" xfId="18272"/>
    <cellStyle name="Comma 5 3 2 2 5 9" xfId="20720"/>
    <cellStyle name="Comma 5 3 2 2 6" xfId="23182"/>
    <cellStyle name="Comma 5 3 2 2 6 2" xfId="3516"/>
    <cellStyle name="Comma 5 3 2 2 6 3" xfId="5975"/>
    <cellStyle name="Comma 5 3 2 2 6 4" xfId="8468"/>
    <cellStyle name="Comma 5 3 2 2 6 5" xfId="10916"/>
    <cellStyle name="Comma 5 3 2 2 6 6" xfId="13368"/>
    <cellStyle name="Comma 5 3 2 2 6 7" xfId="15820"/>
    <cellStyle name="Comma 5 3 2 2 6 8" xfId="18273"/>
    <cellStyle name="Comma 5 3 2 2 6 9" xfId="20721"/>
    <cellStyle name="Comma 5 3 2 2 7" xfId="23183"/>
    <cellStyle name="Comma 5 3 2 2 7 2" xfId="3517"/>
    <cellStyle name="Comma 5 3 2 2 7 3" xfId="5976"/>
    <cellStyle name="Comma 5 3 2 2 7 4" xfId="8469"/>
    <cellStyle name="Comma 5 3 2 2 7 5" xfId="10917"/>
    <cellStyle name="Comma 5 3 2 2 7 6" xfId="13369"/>
    <cellStyle name="Comma 5 3 2 2 7 7" xfId="15821"/>
    <cellStyle name="Comma 5 3 2 2 7 8" xfId="18274"/>
    <cellStyle name="Comma 5 3 2 2 7 9" xfId="20722"/>
    <cellStyle name="Comma 5 3 2 2 8" xfId="23184"/>
    <cellStyle name="Comma 5 3 2 2 8 2" xfId="3518"/>
    <cellStyle name="Comma 5 3 2 2 8 3" xfId="5977"/>
    <cellStyle name="Comma 5 3 2 2 8 4" xfId="8470"/>
    <cellStyle name="Comma 5 3 2 2 8 5" xfId="10918"/>
    <cellStyle name="Comma 5 3 2 2 8 6" xfId="13370"/>
    <cellStyle name="Comma 5 3 2 2 8 7" xfId="15822"/>
    <cellStyle name="Comma 5 3 2 2 8 8" xfId="18275"/>
    <cellStyle name="Comma 5 3 2 2 8 9" xfId="20723"/>
    <cellStyle name="Comma 5 3 2 2 9" xfId="3510"/>
    <cellStyle name="Comma 5 3 2 3" xfId="23185"/>
    <cellStyle name="Comma 5 3 2 3 10" xfId="20724"/>
    <cellStyle name="Comma 5 3 2 3 2" xfId="23186"/>
    <cellStyle name="Comma 5 3 2 3 2 2" xfId="3520"/>
    <cellStyle name="Comma 5 3 2 3 2 3" xfId="5979"/>
    <cellStyle name="Comma 5 3 2 3 2 4" xfId="8472"/>
    <cellStyle name="Comma 5 3 2 3 2 5" xfId="10920"/>
    <cellStyle name="Comma 5 3 2 3 2 6" xfId="13372"/>
    <cellStyle name="Comma 5 3 2 3 2 7" xfId="15824"/>
    <cellStyle name="Comma 5 3 2 3 2 8" xfId="18277"/>
    <cellStyle name="Comma 5 3 2 3 2 9" xfId="20725"/>
    <cellStyle name="Comma 5 3 2 3 3" xfId="3519"/>
    <cellStyle name="Comma 5 3 2 3 4" xfId="5978"/>
    <cellStyle name="Comma 5 3 2 3 5" xfId="8471"/>
    <cellStyle name="Comma 5 3 2 3 6" xfId="10919"/>
    <cellStyle name="Comma 5 3 2 3 7" xfId="13371"/>
    <cellStyle name="Comma 5 3 2 3 8" xfId="15823"/>
    <cellStyle name="Comma 5 3 2 3 9" xfId="18276"/>
    <cellStyle name="Comma 5 3 2 4" xfId="23187"/>
    <cellStyle name="Comma 5 3 2 4 2" xfId="3521"/>
    <cellStyle name="Comma 5 3 2 4 3" xfId="5980"/>
    <cellStyle name="Comma 5 3 2 4 4" xfId="8473"/>
    <cellStyle name="Comma 5 3 2 4 5" xfId="10921"/>
    <cellStyle name="Comma 5 3 2 4 6" xfId="13373"/>
    <cellStyle name="Comma 5 3 2 4 7" xfId="15825"/>
    <cellStyle name="Comma 5 3 2 4 8" xfId="18278"/>
    <cellStyle name="Comma 5 3 2 4 9" xfId="20726"/>
    <cellStyle name="Comma 5 3 2 5" xfId="23188"/>
    <cellStyle name="Comma 5 3 2 5 2" xfId="3522"/>
    <cellStyle name="Comma 5 3 2 5 3" xfId="5981"/>
    <cellStyle name="Comma 5 3 2 5 4" xfId="8474"/>
    <cellStyle name="Comma 5 3 2 5 5" xfId="10922"/>
    <cellStyle name="Comma 5 3 2 5 6" xfId="13374"/>
    <cellStyle name="Comma 5 3 2 5 7" xfId="15826"/>
    <cellStyle name="Comma 5 3 2 5 8" xfId="18279"/>
    <cellStyle name="Comma 5 3 2 5 9" xfId="20727"/>
    <cellStyle name="Comma 5 3 2 6" xfId="23189"/>
    <cellStyle name="Comma 5 3 2 6 2" xfId="3523"/>
    <cellStyle name="Comma 5 3 2 6 3" xfId="5982"/>
    <cellStyle name="Comma 5 3 2 6 4" xfId="8475"/>
    <cellStyle name="Comma 5 3 2 6 5" xfId="10923"/>
    <cellStyle name="Comma 5 3 2 6 6" xfId="13375"/>
    <cellStyle name="Comma 5 3 2 6 7" xfId="15827"/>
    <cellStyle name="Comma 5 3 2 6 8" xfId="18280"/>
    <cellStyle name="Comma 5 3 2 6 9" xfId="20728"/>
    <cellStyle name="Comma 5 3 2 7" xfId="23190"/>
    <cellStyle name="Comma 5 3 2 7 2" xfId="3524"/>
    <cellStyle name="Comma 5 3 2 7 3" xfId="5983"/>
    <cellStyle name="Comma 5 3 2 7 4" xfId="8476"/>
    <cellStyle name="Comma 5 3 2 7 5" xfId="10924"/>
    <cellStyle name="Comma 5 3 2 7 6" xfId="13376"/>
    <cellStyle name="Comma 5 3 2 7 7" xfId="15828"/>
    <cellStyle name="Comma 5 3 2 7 8" xfId="18281"/>
    <cellStyle name="Comma 5 3 2 7 9" xfId="20729"/>
    <cellStyle name="Comma 5 3 2 8" xfId="23191"/>
    <cellStyle name="Comma 5 3 2 8 2" xfId="3525"/>
    <cellStyle name="Comma 5 3 2 8 3" xfId="5984"/>
    <cellStyle name="Comma 5 3 2 8 4" xfId="8477"/>
    <cellStyle name="Comma 5 3 2 8 5" xfId="10925"/>
    <cellStyle name="Comma 5 3 2 8 6" xfId="13377"/>
    <cellStyle name="Comma 5 3 2 8 7" xfId="15829"/>
    <cellStyle name="Comma 5 3 2 8 8" xfId="18282"/>
    <cellStyle name="Comma 5 3 2 8 9" xfId="20730"/>
    <cellStyle name="Comma 5 3 2 9" xfId="23192"/>
    <cellStyle name="Comma 5 3 2 9 2" xfId="3526"/>
    <cellStyle name="Comma 5 3 2 9 3" xfId="5985"/>
    <cellStyle name="Comma 5 3 2 9 4" xfId="8478"/>
    <cellStyle name="Comma 5 3 2 9 5" xfId="10926"/>
    <cellStyle name="Comma 5 3 2 9 6" xfId="13378"/>
    <cellStyle name="Comma 5 3 2 9 7" xfId="15830"/>
    <cellStyle name="Comma 5 3 2 9 8" xfId="18283"/>
    <cellStyle name="Comma 5 3 2 9 9" xfId="20731"/>
    <cellStyle name="Comma 5 3 3" xfId="23193"/>
    <cellStyle name="Comma 5 3 3 10" xfId="5986"/>
    <cellStyle name="Comma 5 3 3 11" xfId="8479"/>
    <cellStyle name="Comma 5 3 3 12" xfId="10927"/>
    <cellStyle name="Comma 5 3 3 13" xfId="13379"/>
    <cellStyle name="Comma 5 3 3 14" xfId="15831"/>
    <cellStyle name="Comma 5 3 3 15" xfId="18284"/>
    <cellStyle name="Comma 5 3 3 16" xfId="20732"/>
    <cellStyle name="Comma 5 3 3 2" xfId="23194"/>
    <cellStyle name="Comma 5 3 3 2 10" xfId="20733"/>
    <cellStyle name="Comma 5 3 3 2 2" xfId="23195"/>
    <cellStyle name="Comma 5 3 3 2 2 2" xfId="3529"/>
    <cellStyle name="Comma 5 3 3 2 2 3" xfId="5988"/>
    <cellStyle name="Comma 5 3 3 2 2 4" xfId="8481"/>
    <cellStyle name="Comma 5 3 3 2 2 5" xfId="10929"/>
    <cellStyle name="Comma 5 3 3 2 2 6" xfId="13381"/>
    <cellStyle name="Comma 5 3 3 2 2 7" xfId="15833"/>
    <cellStyle name="Comma 5 3 3 2 2 8" xfId="18286"/>
    <cellStyle name="Comma 5 3 3 2 2 9" xfId="20734"/>
    <cellStyle name="Comma 5 3 3 2 3" xfId="3528"/>
    <cellStyle name="Comma 5 3 3 2 4" xfId="5987"/>
    <cellStyle name="Comma 5 3 3 2 5" xfId="8480"/>
    <cellStyle name="Comma 5 3 3 2 6" xfId="10928"/>
    <cellStyle name="Comma 5 3 3 2 7" xfId="13380"/>
    <cellStyle name="Comma 5 3 3 2 8" xfId="15832"/>
    <cellStyle name="Comma 5 3 3 2 9" xfId="18285"/>
    <cellStyle name="Comma 5 3 3 3" xfId="23196"/>
    <cellStyle name="Comma 5 3 3 3 2" xfId="3530"/>
    <cellStyle name="Comma 5 3 3 3 3" xfId="5989"/>
    <cellStyle name="Comma 5 3 3 3 4" xfId="8482"/>
    <cellStyle name="Comma 5 3 3 3 5" xfId="10930"/>
    <cellStyle name="Comma 5 3 3 3 6" xfId="13382"/>
    <cellStyle name="Comma 5 3 3 3 7" xfId="15834"/>
    <cellStyle name="Comma 5 3 3 3 8" xfId="18287"/>
    <cellStyle name="Comma 5 3 3 3 9" xfId="20735"/>
    <cellStyle name="Comma 5 3 3 4" xfId="23197"/>
    <cellStyle name="Comma 5 3 3 4 2" xfId="3531"/>
    <cellStyle name="Comma 5 3 3 4 3" xfId="5990"/>
    <cellStyle name="Comma 5 3 3 4 4" xfId="8483"/>
    <cellStyle name="Comma 5 3 3 4 5" xfId="10931"/>
    <cellStyle name="Comma 5 3 3 4 6" xfId="13383"/>
    <cellStyle name="Comma 5 3 3 4 7" xfId="15835"/>
    <cellStyle name="Comma 5 3 3 4 8" xfId="18288"/>
    <cellStyle name="Comma 5 3 3 4 9" xfId="20736"/>
    <cellStyle name="Comma 5 3 3 5" xfId="23198"/>
    <cellStyle name="Comma 5 3 3 5 2" xfId="3532"/>
    <cellStyle name="Comma 5 3 3 5 3" xfId="5991"/>
    <cellStyle name="Comma 5 3 3 5 4" xfId="8484"/>
    <cellStyle name="Comma 5 3 3 5 5" xfId="10932"/>
    <cellStyle name="Comma 5 3 3 5 6" xfId="13384"/>
    <cellStyle name="Comma 5 3 3 5 7" xfId="15836"/>
    <cellStyle name="Comma 5 3 3 5 8" xfId="18289"/>
    <cellStyle name="Comma 5 3 3 5 9" xfId="20737"/>
    <cellStyle name="Comma 5 3 3 6" xfId="23199"/>
    <cellStyle name="Comma 5 3 3 6 2" xfId="3533"/>
    <cellStyle name="Comma 5 3 3 6 3" xfId="5992"/>
    <cellStyle name="Comma 5 3 3 6 4" xfId="8485"/>
    <cellStyle name="Comma 5 3 3 6 5" xfId="10933"/>
    <cellStyle name="Comma 5 3 3 6 6" xfId="13385"/>
    <cellStyle name="Comma 5 3 3 6 7" xfId="15837"/>
    <cellStyle name="Comma 5 3 3 6 8" xfId="18290"/>
    <cellStyle name="Comma 5 3 3 6 9" xfId="20738"/>
    <cellStyle name="Comma 5 3 3 7" xfId="23200"/>
    <cellStyle name="Comma 5 3 3 7 2" xfId="3534"/>
    <cellStyle name="Comma 5 3 3 7 3" xfId="5993"/>
    <cellStyle name="Comma 5 3 3 7 4" xfId="8486"/>
    <cellStyle name="Comma 5 3 3 7 5" xfId="10934"/>
    <cellStyle name="Comma 5 3 3 7 6" xfId="13386"/>
    <cellStyle name="Comma 5 3 3 7 7" xfId="15838"/>
    <cellStyle name="Comma 5 3 3 7 8" xfId="18291"/>
    <cellStyle name="Comma 5 3 3 7 9" xfId="20739"/>
    <cellStyle name="Comma 5 3 3 8" xfId="23201"/>
    <cellStyle name="Comma 5 3 3 8 2" xfId="3535"/>
    <cellStyle name="Comma 5 3 3 8 3" xfId="5994"/>
    <cellStyle name="Comma 5 3 3 8 4" xfId="8487"/>
    <cellStyle name="Comma 5 3 3 8 5" xfId="10935"/>
    <cellStyle name="Comma 5 3 3 8 6" xfId="13387"/>
    <cellStyle name="Comma 5 3 3 8 7" xfId="15839"/>
    <cellStyle name="Comma 5 3 3 8 8" xfId="18292"/>
    <cellStyle name="Comma 5 3 3 8 9" xfId="20740"/>
    <cellStyle name="Comma 5 3 3 9" xfId="3527"/>
    <cellStyle name="Comma 5 3 4" xfId="23202"/>
    <cellStyle name="Comma 5 3 4 10" xfId="20741"/>
    <cellStyle name="Comma 5 3 4 2" xfId="23203"/>
    <cellStyle name="Comma 5 3 4 2 2" xfId="3537"/>
    <cellStyle name="Comma 5 3 4 2 3" xfId="5996"/>
    <cellStyle name="Comma 5 3 4 2 4" xfId="8489"/>
    <cellStyle name="Comma 5 3 4 2 5" xfId="10937"/>
    <cellStyle name="Comma 5 3 4 2 6" xfId="13389"/>
    <cellStyle name="Comma 5 3 4 2 7" xfId="15841"/>
    <cellStyle name="Comma 5 3 4 2 8" xfId="18294"/>
    <cellStyle name="Comma 5 3 4 2 9" xfId="20742"/>
    <cellStyle name="Comma 5 3 4 3" xfId="3536"/>
    <cellStyle name="Comma 5 3 4 4" xfId="5995"/>
    <cellStyle name="Comma 5 3 4 5" xfId="8488"/>
    <cellStyle name="Comma 5 3 4 6" xfId="10936"/>
    <cellStyle name="Comma 5 3 4 7" xfId="13388"/>
    <cellStyle name="Comma 5 3 4 8" xfId="15840"/>
    <cellStyle name="Comma 5 3 4 9" xfId="18293"/>
    <cellStyle name="Comma 5 3 5" xfId="23204"/>
    <cellStyle name="Comma 5 3 5 2" xfId="3538"/>
    <cellStyle name="Comma 5 3 5 3" xfId="5997"/>
    <cellStyle name="Comma 5 3 5 4" xfId="8490"/>
    <cellStyle name="Comma 5 3 5 5" xfId="10938"/>
    <cellStyle name="Comma 5 3 5 6" xfId="13390"/>
    <cellStyle name="Comma 5 3 5 7" xfId="15842"/>
    <cellStyle name="Comma 5 3 5 8" xfId="18295"/>
    <cellStyle name="Comma 5 3 5 9" xfId="20743"/>
    <cellStyle name="Comma 5 3 6" xfId="23205"/>
    <cellStyle name="Comma 5 3 6 2" xfId="3539"/>
    <cellStyle name="Comma 5 3 6 3" xfId="5998"/>
    <cellStyle name="Comma 5 3 6 4" xfId="8491"/>
    <cellStyle name="Comma 5 3 6 5" xfId="10939"/>
    <cellStyle name="Comma 5 3 6 6" xfId="13391"/>
    <cellStyle name="Comma 5 3 6 7" xfId="15843"/>
    <cellStyle name="Comma 5 3 6 8" xfId="18296"/>
    <cellStyle name="Comma 5 3 6 9" xfId="20744"/>
    <cellStyle name="Comma 5 3 7" xfId="23206"/>
    <cellStyle name="Comma 5 3 7 2" xfId="3540"/>
    <cellStyle name="Comma 5 3 7 3" xfId="5999"/>
    <cellStyle name="Comma 5 3 7 4" xfId="8492"/>
    <cellStyle name="Comma 5 3 7 5" xfId="10940"/>
    <cellStyle name="Comma 5 3 7 6" xfId="13392"/>
    <cellStyle name="Comma 5 3 7 7" xfId="15844"/>
    <cellStyle name="Comma 5 3 7 8" xfId="18297"/>
    <cellStyle name="Comma 5 3 7 9" xfId="20745"/>
    <cellStyle name="Comma 5 3 8" xfId="23207"/>
    <cellStyle name="Comma 5 3 8 2" xfId="3541"/>
    <cellStyle name="Comma 5 3 8 3" xfId="6000"/>
    <cellStyle name="Comma 5 3 8 4" xfId="8493"/>
    <cellStyle name="Comma 5 3 8 5" xfId="10941"/>
    <cellStyle name="Comma 5 3 8 6" xfId="13393"/>
    <cellStyle name="Comma 5 3 8 7" xfId="15845"/>
    <cellStyle name="Comma 5 3 8 8" xfId="18298"/>
    <cellStyle name="Comma 5 3 8 9" xfId="20746"/>
    <cellStyle name="Comma 5 3 9" xfId="23208"/>
    <cellStyle name="Comma 5 3 9 2" xfId="3542"/>
    <cellStyle name="Comma 5 3 9 3" xfId="6001"/>
    <cellStyle name="Comma 5 3 9 4" xfId="8494"/>
    <cellStyle name="Comma 5 3 9 5" xfId="10942"/>
    <cellStyle name="Comma 5 3 9 6" xfId="13394"/>
    <cellStyle name="Comma 5 3 9 7" xfId="15846"/>
    <cellStyle name="Comma 5 3 9 8" xfId="18299"/>
    <cellStyle name="Comma 5 3 9 9" xfId="20747"/>
    <cellStyle name="Comma 5 30" xfId="8383"/>
    <cellStyle name="Comma 5 31" xfId="10831"/>
    <cellStyle name="Comma 5 32" xfId="13283"/>
    <cellStyle name="Comma 5 33" xfId="15735"/>
    <cellStyle name="Comma 5 34" xfId="18188"/>
    <cellStyle name="Comma 5 35" xfId="20636"/>
    <cellStyle name="Comma 5 4" xfId="23209"/>
    <cellStyle name="Comma 5 4 10" xfId="3543"/>
    <cellStyle name="Comma 5 4 11" xfId="6002"/>
    <cellStyle name="Comma 5 4 12" xfId="8495"/>
    <cellStyle name="Comma 5 4 13" xfId="10943"/>
    <cellStyle name="Comma 5 4 14" xfId="13395"/>
    <cellStyle name="Comma 5 4 15" xfId="15847"/>
    <cellStyle name="Comma 5 4 16" xfId="18300"/>
    <cellStyle name="Comma 5 4 17" xfId="20748"/>
    <cellStyle name="Comma 5 4 2" xfId="23210"/>
    <cellStyle name="Comma 5 4 2 10" xfId="6003"/>
    <cellStyle name="Comma 5 4 2 11" xfId="8496"/>
    <cellStyle name="Comma 5 4 2 12" xfId="10944"/>
    <cellStyle name="Comma 5 4 2 13" xfId="13396"/>
    <cellStyle name="Comma 5 4 2 14" xfId="15848"/>
    <cellStyle name="Comma 5 4 2 15" xfId="18301"/>
    <cellStyle name="Comma 5 4 2 16" xfId="20749"/>
    <cellStyle name="Comma 5 4 2 2" xfId="23211"/>
    <cellStyle name="Comma 5 4 2 2 10" xfId="20750"/>
    <cellStyle name="Comma 5 4 2 2 2" xfId="23212"/>
    <cellStyle name="Comma 5 4 2 2 2 2" xfId="3546"/>
    <cellStyle name="Comma 5 4 2 2 2 3" xfId="6005"/>
    <cellStyle name="Comma 5 4 2 2 2 4" xfId="8498"/>
    <cellStyle name="Comma 5 4 2 2 2 5" xfId="10946"/>
    <cellStyle name="Comma 5 4 2 2 2 6" xfId="13398"/>
    <cellStyle name="Comma 5 4 2 2 2 7" xfId="15850"/>
    <cellStyle name="Comma 5 4 2 2 2 8" xfId="18303"/>
    <cellStyle name="Comma 5 4 2 2 2 9" xfId="20751"/>
    <cellStyle name="Comma 5 4 2 2 3" xfId="3545"/>
    <cellStyle name="Comma 5 4 2 2 4" xfId="6004"/>
    <cellStyle name="Comma 5 4 2 2 5" xfId="8497"/>
    <cellStyle name="Comma 5 4 2 2 6" xfId="10945"/>
    <cellStyle name="Comma 5 4 2 2 7" xfId="13397"/>
    <cellStyle name="Comma 5 4 2 2 8" xfId="15849"/>
    <cellStyle name="Comma 5 4 2 2 9" xfId="18302"/>
    <cellStyle name="Comma 5 4 2 3" xfId="23213"/>
    <cellStyle name="Comma 5 4 2 3 2" xfId="3547"/>
    <cellStyle name="Comma 5 4 2 3 3" xfId="6006"/>
    <cellStyle name="Comma 5 4 2 3 4" xfId="8499"/>
    <cellStyle name="Comma 5 4 2 3 5" xfId="10947"/>
    <cellStyle name="Comma 5 4 2 3 6" xfId="13399"/>
    <cellStyle name="Comma 5 4 2 3 7" xfId="15851"/>
    <cellStyle name="Comma 5 4 2 3 8" xfId="18304"/>
    <cellStyle name="Comma 5 4 2 3 9" xfId="20752"/>
    <cellStyle name="Comma 5 4 2 4" xfId="23214"/>
    <cellStyle name="Comma 5 4 2 4 2" xfId="3548"/>
    <cellStyle name="Comma 5 4 2 4 3" xfId="6007"/>
    <cellStyle name="Comma 5 4 2 4 4" xfId="8500"/>
    <cellStyle name="Comma 5 4 2 4 5" xfId="10948"/>
    <cellStyle name="Comma 5 4 2 4 6" xfId="13400"/>
    <cellStyle name="Comma 5 4 2 4 7" xfId="15852"/>
    <cellStyle name="Comma 5 4 2 4 8" xfId="18305"/>
    <cellStyle name="Comma 5 4 2 4 9" xfId="20753"/>
    <cellStyle name="Comma 5 4 2 5" xfId="23215"/>
    <cellStyle name="Comma 5 4 2 5 2" xfId="3549"/>
    <cellStyle name="Comma 5 4 2 5 3" xfId="6008"/>
    <cellStyle name="Comma 5 4 2 5 4" xfId="8501"/>
    <cellStyle name="Comma 5 4 2 5 5" xfId="10949"/>
    <cellStyle name="Comma 5 4 2 5 6" xfId="13401"/>
    <cellStyle name="Comma 5 4 2 5 7" xfId="15853"/>
    <cellStyle name="Comma 5 4 2 5 8" xfId="18306"/>
    <cellStyle name="Comma 5 4 2 5 9" xfId="20754"/>
    <cellStyle name="Comma 5 4 2 6" xfId="23216"/>
    <cellStyle name="Comma 5 4 2 6 2" xfId="3550"/>
    <cellStyle name="Comma 5 4 2 6 3" xfId="6009"/>
    <cellStyle name="Comma 5 4 2 6 4" xfId="8502"/>
    <cellStyle name="Comma 5 4 2 6 5" xfId="10950"/>
    <cellStyle name="Comma 5 4 2 6 6" xfId="13402"/>
    <cellStyle name="Comma 5 4 2 6 7" xfId="15854"/>
    <cellStyle name="Comma 5 4 2 6 8" xfId="18307"/>
    <cellStyle name="Comma 5 4 2 6 9" xfId="20755"/>
    <cellStyle name="Comma 5 4 2 7" xfId="23217"/>
    <cellStyle name="Comma 5 4 2 7 2" xfId="3551"/>
    <cellStyle name="Comma 5 4 2 7 3" xfId="6010"/>
    <cellStyle name="Comma 5 4 2 7 4" xfId="8503"/>
    <cellStyle name="Comma 5 4 2 7 5" xfId="10951"/>
    <cellStyle name="Comma 5 4 2 7 6" xfId="13403"/>
    <cellStyle name="Comma 5 4 2 7 7" xfId="15855"/>
    <cellStyle name="Comma 5 4 2 7 8" xfId="18308"/>
    <cellStyle name="Comma 5 4 2 7 9" xfId="20756"/>
    <cellStyle name="Comma 5 4 2 8" xfId="23218"/>
    <cellStyle name="Comma 5 4 2 8 2" xfId="3552"/>
    <cellStyle name="Comma 5 4 2 8 3" xfId="6011"/>
    <cellStyle name="Comma 5 4 2 8 4" xfId="8504"/>
    <cellStyle name="Comma 5 4 2 8 5" xfId="10952"/>
    <cellStyle name="Comma 5 4 2 8 6" xfId="13404"/>
    <cellStyle name="Comma 5 4 2 8 7" xfId="15856"/>
    <cellStyle name="Comma 5 4 2 8 8" xfId="18309"/>
    <cellStyle name="Comma 5 4 2 8 9" xfId="20757"/>
    <cellStyle name="Comma 5 4 2 9" xfId="3544"/>
    <cellStyle name="Comma 5 4 3" xfId="23219"/>
    <cellStyle name="Comma 5 4 3 10" xfId="20758"/>
    <cellStyle name="Comma 5 4 3 2" xfId="23220"/>
    <cellStyle name="Comma 5 4 3 2 2" xfId="3554"/>
    <cellStyle name="Comma 5 4 3 2 3" xfId="6013"/>
    <cellStyle name="Comma 5 4 3 2 4" xfId="8506"/>
    <cellStyle name="Comma 5 4 3 2 5" xfId="10954"/>
    <cellStyle name="Comma 5 4 3 2 6" xfId="13406"/>
    <cellStyle name="Comma 5 4 3 2 7" xfId="15858"/>
    <cellStyle name="Comma 5 4 3 2 8" xfId="18311"/>
    <cellStyle name="Comma 5 4 3 2 9" xfId="20759"/>
    <cellStyle name="Comma 5 4 3 3" xfId="3553"/>
    <cellStyle name="Comma 5 4 3 4" xfId="6012"/>
    <cellStyle name="Comma 5 4 3 5" xfId="8505"/>
    <cellStyle name="Comma 5 4 3 6" xfId="10953"/>
    <cellStyle name="Comma 5 4 3 7" xfId="13405"/>
    <cellStyle name="Comma 5 4 3 8" xfId="15857"/>
    <cellStyle name="Comma 5 4 3 9" xfId="18310"/>
    <cellStyle name="Comma 5 4 4" xfId="23221"/>
    <cellStyle name="Comma 5 4 4 2" xfId="3555"/>
    <cellStyle name="Comma 5 4 4 3" xfId="6014"/>
    <cellStyle name="Comma 5 4 4 4" xfId="8507"/>
    <cellStyle name="Comma 5 4 4 5" xfId="10955"/>
    <cellStyle name="Comma 5 4 4 6" xfId="13407"/>
    <cellStyle name="Comma 5 4 4 7" xfId="15859"/>
    <cellStyle name="Comma 5 4 4 8" xfId="18312"/>
    <cellStyle name="Comma 5 4 4 9" xfId="20760"/>
    <cellStyle name="Comma 5 4 5" xfId="23222"/>
    <cellStyle name="Comma 5 4 5 2" xfId="3556"/>
    <cellStyle name="Comma 5 4 5 3" xfId="6015"/>
    <cellStyle name="Comma 5 4 5 4" xfId="8508"/>
    <cellStyle name="Comma 5 4 5 5" xfId="10956"/>
    <cellStyle name="Comma 5 4 5 6" xfId="13408"/>
    <cellStyle name="Comma 5 4 5 7" xfId="15860"/>
    <cellStyle name="Comma 5 4 5 8" xfId="18313"/>
    <cellStyle name="Comma 5 4 5 9" xfId="20761"/>
    <cellStyle name="Comma 5 4 6" xfId="23223"/>
    <cellStyle name="Comma 5 4 6 2" xfId="3557"/>
    <cellStyle name="Comma 5 4 6 3" xfId="6016"/>
    <cellStyle name="Comma 5 4 6 4" xfId="8509"/>
    <cellStyle name="Comma 5 4 6 5" xfId="10957"/>
    <cellStyle name="Comma 5 4 6 6" xfId="13409"/>
    <cellStyle name="Comma 5 4 6 7" xfId="15861"/>
    <cellStyle name="Comma 5 4 6 8" xfId="18314"/>
    <cellStyle name="Comma 5 4 6 9" xfId="20762"/>
    <cellStyle name="Comma 5 4 7" xfId="23224"/>
    <cellStyle name="Comma 5 4 7 2" xfId="3558"/>
    <cellStyle name="Comma 5 4 7 3" xfId="6017"/>
    <cellStyle name="Comma 5 4 7 4" xfId="8510"/>
    <cellStyle name="Comma 5 4 7 5" xfId="10958"/>
    <cellStyle name="Comma 5 4 7 6" xfId="13410"/>
    <cellStyle name="Comma 5 4 7 7" xfId="15862"/>
    <cellStyle name="Comma 5 4 7 8" xfId="18315"/>
    <cellStyle name="Comma 5 4 7 9" xfId="20763"/>
    <cellStyle name="Comma 5 4 8" xfId="23225"/>
    <cellStyle name="Comma 5 4 8 2" xfId="3559"/>
    <cellStyle name="Comma 5 4 8 3" xfId="6018"/>
    <cellStyle name="Comma 5 4 8 4" xfId="8511"/>
    <cellStyle name="Comma 5 4 8 5" xfId="10959"/>
    <cellStyle name="Comma 5 4 8 6" xfId="13411"/>
    <cellStyle name="Comma 5 4 8 7" xfId="15863"/>
    <cellStyle name="Comma 5 4 8 8" xfId="18316"/>
    <cellStyle name="Comma 5 4 8 9" xfId="20764"/>
    <cellStyle name="Comma 5 4 9" xfId="23226"/>
    <cellStyle name="Comma 5 4 9 2" xfId="3560"/>
    <cellStyle name="Comma 5 4 9 3" xfId="6019"/>
    <cellStyle name="Comma 5 4 9 4" xfId="8512"/>
    <cellStyle name="Comma 5 4 9 5" xfId="10960"/>
    <cellStyle name="Comma 5 4 9 6" xfId="13412"/>
    <cellStyle name="Comma 5 4 9 7" xfId="15864"/>
    <cellStyle name="Comma 5 4 9 8" xfId="18317"/>
    <cellStyle name="Comma 5 4 9 9" xfId="20765"/>
    <cellStyle name="Comma 5 5" xfId="23227"/>
    <cellStyle name="Comma 5 5 10" xfId="6020"/>
    <cellStyle name="Comma 5 5 11" xfId="8513"/>
    <cellStyle name="Comma 5 5 12" xfId="10961"/>
    <cellStyle name="Comma 5 5 13" xfId="13413"/>
    <cellStyle name="Comma 5 5 14" xfId="15865"/>
    <cellStyle name="Comma 5 5 15" xfId="18318"/>
    <cellStyle name="Comma 5 5 16" xfId="20766"/>
    <cellStyle name="Comma 5 5 2" xfId="23228"/>
    <cellStyle name="Comma 5 5 2 10" xfId="20767"/>
    <cellStyle name="Comma 5 5 2 2" xfId="23229"/>
    <cellStyle name="Comma 5 5 2 2 2" xfId="3563"/>
    <cellStyle name="Comma 5 5 2 2 3" xfId="6022"/>
    <cellStyle name="Comma 5 5 2 2 4" xfId="8515"/>
    <cellStyle name="Comma 5 5 2 2 5" xfId="10963"/>
    <cellStyle name="Comma 5 5 2 2 6" xfId="13415"/>
    <cellStyle name="Comma 5 5 2 2 7" xfId="15867"/>
    <cellStyle name="Comma 5 5 2 2 8" xfId="18320"/>
    <cellStyle name="Comma 5 5 2 2 9" xfId="20768"/>
    <cellStyle name="Comma 5 5 2 3" xfId="3562"/>
    <cellStyle name="Comma 5 5 2 4" xfId="6021"/>
    <cellStyle name="Comma 5 5 2 5" xfId="8514"/>
    <cellStyle name="Comma 5 5 2 6" xfId="10962"/>
    <cellStyle name="Comma 5 5 2 7" xfId="13414"/>
    <cellStyle name="Comma 5 5 2 8" xfId="15866"/>
    <cellStyle name="Comma 5 5 2 9" xfId="18319"/>
    <cellStyle name="Comma 5 5 3" xfId="23230"/>
    <cellStyle name="Comma 5 5 3 2" xfId="3564"/>
    <cellStyle name="Comma 5 5 3 3" xfId="6023"/>
    <cellStyle name="Comma 5 5 3 4" xfId="8516"/>
    <cellStyle name="Comma 5 5 3 5" xfId="10964"/>
    <cellStyle name="Comma 5 5 3 6" xfId="13416"/>
    <cellStyle name="Comma 5 5 3 7" xfId="15868"/>
    <cellStyle name="Comma 5 5 3 8" xfId="18321"/>
    <cellStyle name="Comma 5 5 3 9" xfId="20769"/>
    <cellStyle name="Comma 5 5 4" xfId="23231"/>
    <cellStyle name="Comma 5 5 4 2" xfId="3565"/>
    <cellStyle name="Comma 5 5 4 3" xfId="6024"/>
    <cellStyle name="Comma 5 5 4 4" xfId="8517"/>
    <cellStyle name="Comma 5 5 4 5" xfId="10965"/>
    <cellStyle name="Comma 5 5 4 6" xfId="13417"/>
    <cellStyle name="Comma 5 5 4 7" xfId="15869"/>
    <cellStyle name="Comma 5 5 4 8" xfId="18322"/>
    <cellStyle name="Comma 5 5 4 9" xfId="20770"/>
    <cellStyle name="Comma 5 5 5" xfId="23232"/>
    <cellStyle name="Comma 5 5 5 2" xfId="3566"/>
    <cellStyle name="Comma 5 5 5 3" xfId="6025"/>
    <cellStyle name="Comma 5 5 5 4" xfId="8518"/>
    <cellStyle name="Comma 5 5 5 5" xfId="10966"/>
    <cellStyle name="Comma 5 5 5 6" xfId="13418"/>
    <cellStyle name="Comma 5 5 5 7" xfId="15870"/>
    <cellStyle name="Comma 5 5 5 8" xfId="18323"/>
    <cellStyle name="Comma 5 5 5 9" xfId="20771"/>
    <cellStyle name="Comma 5 5 6" xfId="23233"/>
    <cellStyle name="Comma 5 5 6 2" xfId="3567"/>
    <cellStyle name="Comma 5 5 6 3" xfId="6026"/>
    <cellStyle name="Comma 5 5 6 4" xfId="8519"/>
    <cellStyle name="Comma 5 5 6 5" xfId="10967"/>
    <cellStyle name="Comma 5 5 6 6" xfId="13419"/>
    <cellStyle name="Comma 5 5 6 7" xfId="15871"/>
    <cellStyle name="Comma 5 5 6 8" xfId="18324"/>
    <cellStyle name="Comma 5 5 6 9" xfId="20772"/>
    <cellStyle name="Comma 5 5 7" xfId="23234"/>
    <cellStyle name="Comma 5 5 7 2" xfId="3568"/>
    <cellStyle name="Comma 5 5 7 3" xfId="6027"/>
    <cellStyle name="Comma 5 5 7 4" xfId="8520"/>
    <cellStyle name="Comma 5 5 7 5" xfId="10968"/>
    <cellStyle name="Comma 5 5 7 6" xfId="13420"/>
    <cellStyle name="Comma 5 5 7 7" xfId="15872"/>
    <cellStyle name="Comma 5 5 7 8" xfId="18325"/>
    <cellStyle name="Comma 5 5 7 9" xfId="20773"/>
    <cellStyle name="Comma 5 5 8" xfId="23235"/>
    <cellStyle name="Comma 5 5 8 2" xfId="3569"/>
    <cellStyle name="Comma 5 5 8 3" xfId="6028"/>
    <cellStyle name="Comma 5 5 8 4" xfId="8521"/>
    <cellStyle name="Comma 5 5 8 5" xfId="10969"/>
    <cellStyle name="Comma 5 5 8 6" xfId="13421"/>
    <cellStyle name="Comma 5 5 8 7" xfId="15873"/>
    <cellStyle name="Comma 5 5 8 8" xfId="18326"/>
    <cellStyle name="Comma 5 5 8 9" xfId="20774"/>
    <cellStyle name="Comma 5 5 9" xfId="3561"/>
    <cellStyle name="Comma 5 6" xfId="329"/>
    <cellStyle name="Comma 5 6 10" xfId="20775"/>
    <cellStyle name="Comma 5 6 2" xfId="23236"/>
    <cellStyle name="Comma 5 6 2 2" xfId="3571"/>
    <cellStyle name="Comma 5 6 2 3" xfId="6030"/>
    <cellStyle name="Comma 5 6 2 4" xfId="8523"/>
    <cellStyle name="Comma 5 6 2 5" xfId="10971"/>
    <cellStyle name="Comma 5 6 2 6" xfId="13423"/>
    <cellStyle name="Comma 5 6 2 7" xfId="15875"/>
    <cellStyle name="Comma 5 6 2 8" xfId="18328"/>
    <cellStyle name="Comma 5 6 2 9" xfId="20776"/>
    <cellStyle name="Comma 5 6 3" xfId="3570"/>
    <cellStyle name="Comma 5 6 4" xfId="6029"/>
    <cellStyle name="Comma 5 6 5" xfId="8522"/>
    <cellStyle name="Comma 5 6 6" xfId="10970"/>
    <cellStyle name="Comma 5 6 7" xfId="13422"/>
    <cellStyle name="Comma 5 6 8" xfId="15874"/>
    <cellStyle name="Comma 5 6 9" xfId="18327"/>
    <cellStyle name="Comma 5 7" xfId="330"/>
    <cellStyle name="Comma 5 7 2" xfId="3572"/>
    <cellStyle name="Comma 5 7 3" xfId="6031"/>
    <cellStyle name="Comma 5 7 4" xfId="8524"/>
    <cellStyle name="Comma 5 7 5" xfId="10972"/>
    <cellStyle name="Comma 5 7 6" xfId="13424"/>
    <cellStyle name="Comma 5 7 7" xfId="15876"/>
    <cellStyle name="Comma 5 7 8" xfId="18329"/>
    <cellStyle name="Comma 5 7 9" xfId="20777"/>
    <cellStyle name="Comma 5 8" xfId="331"/>
    <cellStyle name="Comma 5 8 2" xfId="3573"/>
    <cellStyle name="Comma 5 8 3" xfId="6032"/>
    <cellStyle name="Comma 5 8 4" xfId="8525"/>
    <cellStyle name="Comma 5 8 5" xfId="10973"/>
    <cellStyle name="Comma 5 8 6" xfId="13425"/>
    <cellStyle name="Comma 5 8 7" xfId="15877"/>
    <cellStyle name="Comma 5 8 8" xfId="18330"/>
    <cellStyle name="Comma 5 8 9" xfId="20778"/>
    <cellStyle name="Comma 5 9" xfId="332"/>
    <cellStyle name="Comma 5 9 2" xfId="3574"/>
    <cellStyle name="Comma 5 9 3" xfId="6033"/>
    <cellStyle name="Comma 5 9 4" xfId="8526"/>
    <cellStyle name="Comma 5 9 5" xfId="10974"/>
    <cellStyle name="Comma 5 9 6" xfId="13426"/>
    <cellStyle name="Comma 5 9 7" xfId="15878"/>
    <cellStyle name="Comma 5 9 8" xfId="18331"/>
    <cellStyle name="Comma 5 9 9" xfId="20779"/>
    <cellStyle name="Comma 6" xfId="23237"/>
    <cellStyle name="Comma 6 10" xfId="333"/>
    <cellStyle name="Comma 6 10 2" xfId="3576"/>
    <cellStyle name="Comma 6 10 3" xfId="6035"/>
    <cellStyle name="Comma 6 10 4" xfId="8528"/>
    <cellStyle name="Comma 6 10 5" xfId="10976"/>
    <cellStyle name="Comma 6 10 6" xfId="13428"/>
    <cellStyle name="Comma 6 10 7" xfId="15880"/>
    <cellStyle name="Comma 6 10 8" xfId="18333"/>
    <cellStyle name="Comma 6 10 9" xfId="20781"/>
    <cellStyle name="Comma 6 11" xfId="334"/>
    <cellStyle name="Comma 6 11 2" xfId="3577"/>
    <cellStyle name="Comma 6 11 3" xfId="6036"/>
    <cellStyle name="Comma 6 11 4" xfId="8529"/>
    <cellStyle name="Comma 6 11 5" xfId="10977"/>
    <cellStyle name="Comma 6 11 6" xfId="13429"/>
    <cellStyle name="Comma 6 11 7" xfId="15881"/>
    <cellStyle name="Comma 6 11 8" xfId="18334"/>
    <cellStyle name="Comma 6 11 9" xfId="20782"/>
    <cellStyle name="Comma 6 12" xfId="335"/>
    <cellStyle name="Comma 6 12 2" xfId="3578"/>
    <cellStyle name="Comma 6 12 3" xfId="6037"/>
    <cellStyle name="Comma 6 12 4" xfId="8530"/>
    <cellStyle name="Comma 6 12 5" xfId="10978"/>
    <cellStyle name="Comma 6 12 6" xfId="13430"/>
    <cellStyle name="Comma 6 12 7" xfId="15882"/>
    <cellStyle name="Comma 6 12 8" xfId="18335"/>
    <cellStyle name="Comma 6 12 9" xfId="20783"/>
    <cellStyle name="Comma 6 13" xfId="336"/>
    <cellStyle name="Comma 6 14" xfId="337"/>
    <cellStyle name="Comma 6 15" xfId="338"/>
    <cellStyle name="Comma 6 16" xfId="339"/>
    <cellStyle name="Comma 6 17" xfId="340"/>
    <cellStyle name="Comma 6 18" xfId="341"/>
    <cellStyle name="Comma 6 19" xfId="342"/>
    <cellStyle name="Comma 6 2" xfId="23238"/>
    <cellStyle name="Comma 6 2 10" xfId="23239"/>
    <cellStyle name="Comma 6 2 10 2" xfId="3580"/>
    <cellStyle name="Comma 6 2 10 3" xfId="6039"/>
    <cellStyle name="Comma 6 2 10 4" xfId="8532"/>
    <cellStyle name="Comma 6 2 10 5" xfId="10980"/>
    <cellStyle name="Comma 6 2 10 6" xfId="13432"/>
    <cellStyle name="Comma 6 2 10 7" xfId="15884"/>
    <cellStyle name="Comma 6 2 10 8" xfId="18337"/>
    <cellStyle name="Comma 6 2 10 9" xfId="20785"/>
    <cellStyle name="Comma 6 2 11" xfId="23240"/>
    <cellStyle name="Comma 6 2 11 2" xfId="3581"/>
    <cellStyle name="Comma 6 2 11 3" xfId="6040"/>
    <cellStyle name="Comma 6 2 11 4" xfId="8533"/>
    <cellStyle name="Comma 6 2 11 5" xfId="10981"/>
    <cellStyle name="Comma 6 2 11 6" xfId="13433"/>
    <cellStyle name="Comma 6 2 11 7" xfId="15885"/>
    <cellStyle name="Comma 6 2 11 8" xfId="18338"/>
    <cellStyle name="Comma 6 2 11 9" xfId="20786"/>
    <cellStyle name="Comma 6 2 12" xfId="3579"/>
    <cellStyle name="Comma 6 2 13" xfId="6038"/>
    <cellStyle name="Comma 6 2 14" xfId="8531"/>
    <cellStyle name="Comma 6 2 15" xfId="10979"/>
    <cellStyle name="Comma 6 2 16" xfId="13431"/>
    <cellStyle name="Comma 6 2 17" xfId="15883"/>
    <cellStyle name="Comma 6 2 18" xfId="18336"/>
    <cellStyle name="Comma 6 2 19" xfId="20784"/>
    <cellStyle name="Comma 6 2 2" xfId="23241"/>
    <cellStyle name="Comma 6 2 2 10" xfId="23242"/>
    <cellStyle name="Comma 6 2 2 10 2" xfId="3583"/>
    <cellStyle name="Comma 6 2 2 10 3" xfId="6042"/>
    <cellStyle name="Comma 6 2 2 10 4" xfId="8535"/>
    <cellStyle name="Comma 6 2 2 10 5" xfId="10983"/>
    <cellStyle name="Comma 6 2 2 10 6" xfId="13435"/>
    <cellStyle name="Comma 6 2 2 10 7" xfId="15887"/>
    <cellStyle name="Comma 6 2 2 10 8" xfId="18340"/>
    <cellStyle name="Comma 6 2 2 10 9" xfId="20788"/>
    <cellStyle name="Comma 6 2 2 11" xfId="3582"/>
    <cellStyle name="Comma 6 2 2 12" xfId="6041"/>
    <cellStyle name="Comma 6 2 2 13" xfId="8534"/>
    <cellStyle name="Comma 6 2 2 14" xfId="10982"/>
    <cellStyle name="Comma 6 2 2 15" xfId="13434"/>
    <cellStyle name="Comma 6 2 2 16" xfId="15886"/>
    <cellStyle name="Comma 6 2 2 17" xfId="18339"/>
    <cellStyle name="Comma 6 2 2 18" xfId="20787"/>
    <cellStyle name="Comma 6 2 2 2" xfId="23243"/>
    <cellStyle name="Comma 6 2 2 2 10" xfId="3584"/>
    <cellStyle name="Comma 6 2 2 2 11" xfId="6043"/>
    <cellStyle name="Comma 6 2 2 2 12" xfId="8536"/>
    <cellStyle name="Comma 6 2 2 2 13" xfId="10984"/>
    <cellStyle name="Comma 6 2 2 2 14" xfId="13436"/>
    <cellStyle name="Comma 6 2 2 2 15" xfId="15888"/>
    <cellStyle name="Comma 6 2 2 2 16" xfId="18341"/>
    <cellStyle name="Comma 6 2 2 2 17" xfId="20789"/>
    <cellStyle name="Comma 6 2 2 2 2" xfId="23244"/>
    <cellStyle name="Comma 6 2 2 2 2 10" xfId="6044"/>
    <cellStyle name="Comma 6 2 2 2 2 11" xfId="8537"/>
    <cellStyle name="Comma 6 2 2 2 2 12" xfId="10985"/>
    <cellStyle name="Comma 6 2 2 2 2 13" xfId="13437"/>
    <cellStyle name="Comma 6 2 2 2 2 14" xfId="15889"/>
    <cellStyle name="Comma 6 2 2 2 2 15" xfId="18342"/>
    <cellStyle name="Comma 6 2 2 2 2 16" xfId="20790"/>
    <cellStyle name="Comma 6 2 2 2 2 2" xfId="23245"/>
    <cellStyle name="Comma 6 2 2 2 2 2 10" xfId="20791"/>
    <cellStyle name="Comma 6 2 2 2 2 2 2" xfId="23246"/>
    <cellStyle name="Comma 6 2 2 2 2 2 2 2" xfId="3587"/>
    <cellStyle name="Comma 6 2 2 2 2 2 2 3" xfId="6046"/>
    <cellStyle name="Comma 6 2 2 2 2 2 2 4" xfId="8539"/>
    <cellStyle name="Comma 6 2 2 2 2 2 2 5" xfId="10987"/>
    <cellStyle name="Comma 6 2 2 2 2 2 2 6" xfId="13439"/>
    <cellStyle name="Comma 6 2 2 2 2 2 2 7" xfId="15891"/>
    <cellStyle name="Comma 6 2 2 2 2 2 2 8" xfId="18344"/>
    <cellStyle name="Comma 6 2 2 2 2 2 2 9" xfId="20792"/>
    <cellStyle name="Comma 6 2 2 2 2 2 3" xfId="3586"/>
    <cellStyle name="Comma 6 2 2 2 2 2 4" xfId="6045"/>
    <cellStyle name="Comma 6 2 2 2 2 2 5" xfId="8538"/>
    <cellStyle name="Comma 6 2 2 2 2 2 6" xfId="10986"/>
    <cellStyle name="Comma 6 2 2 2 2 2 7" xfId="13438"/>
    <cellStyle name="Comma 6 2 2 2 2 2 8" xfId="15890"/>
    <cellStyle name="Comma 6 2 2 2 2 2 9" xfId="18343"/>
    <cellStyle name="Comma 6 2 2 2 2 3" xfId="23247"/>
    <cellStyle name="Comma 6 2 2 2 2 3 2" xfId="3588"/>
    <cellStyle name="Comma 6 2 2 2 2 3 3" xfId="6047"/>
    <cellStyle name="Comma 6 2 2 2 2 3 4" xfId="8540"/>
    <cellStyle name="Comma 6 2 2 2 2 3 5" xfId="10988"/>
    <cellStyle name="Comma 6 2 2 2 2 3 6" xfId="13440"/>
    <cellStyle name="Comma 6 2 2 2 2 3 7" xfId="15892"/>
    <cellStyle name="Comma 6 2 2 2 2 3 8" xfId="18345"/>
    <cellStyle name="Comma 6 2 2 2 2 3 9" xfId="20793"/>
    <cellStyle name="Comma 6 2 2 2 2 4" xfId="23248"/>
    <cellStyle name="Comma 6 2 2 2 2 4 2" xfId="3589"/>
    <cellStyle name="Comma 6 2 2 2 2 4 3" xfId="6048"/>
    <cellStyle name="Comma 6 2 2 2 2 4 4" xfId="8541"/>
    <cellStyle name="Comma 6 2 2 2 2 4 5" xfId="10989"/>
    <cellStyle name="Comma 6 2 2 2 2 4 6" xfId="13441"/>
    <cellStyle name="Comma 6 2 2 2 2 4 7" xfId="15893"/>
    <cellStyle name="Comma 6 2 2 2 2 4 8" xfId="18346"/>
    <cellStyle name="Comma 6 2 2 2 2 4 9" xfId="20794"/>
    <cellStyle name="Comma 6 2 2 2 2 5" xfId="23249"/>
    <cellStyle name="Comma 6 2 2 2 2 5 2" xfId="3590"/>
    <cellStyle name="Comma 6 2 2 2 2 5 3" xfId="6049"/>
    <cellStyle name="Comma 6 2 2 2 2 5 4" xfId="8542"/>
    <cellStyle name="Comma 6 2 2 2 2 5 5" xfId="10990"/>
    <cellStyle name="Comma 6 2 2 2 2 5 6" xfId="13442"/>
    <cellStyle name="Comma 6 2 2 2 2 5 7" xfId="15894"/>
    <cellStyle name="Comma 6 2 2 2 2 5 8" xfId="18347"/>
    <cellStyle name="Comma 6 2 2 2 2 5 9" xfId="20795"/>
    <cellStyle name="Comma 6 2 2 2 2 6" xfId="23250"/>
    <cellStyle name="Comma 6 2 2 2 2 6 2" xfId="3591"/>
    <cellStyle name="Comma 6 2 2 2 2 6 3" xfId="6050"/>
    <cellStyle name="Comma 6 2 2 2 2 6 4" xfId="8543"/>
    <cellStyle name="Comma 6 2 2 2 2 6 5" xfId="10991"/>
    <cellStyle name="Comma 6 2 2 2 2 6 6" xfId="13443"/>
    <cellStyle name="Comma 6 2 2 2 2 6 7" xfId="15895"/>
    <cellStyle name="Comma 6 2 2 2 2 6 8" xfId="18348"/>
    <cellStyle name="Comma 6 2 2 2 2 6 9" xfId="20796"/>
    <cellStyle name="Comma 6 2 2 2 2 7" xfId="23251"/>
    <cellStyle name="Comma 6 2 2 2 2 7 2" xfId="3592"/>
    <cellStyle name="Comma 6 2 2 2 2 7 3" xfId="6051"/>
    <cellStyle name="Comma 6 2 2 2 2 7 4" xfId="8544"/>
    <cellStyle name="Comma 6 2 2 2 2 7 5" xfId="10992"/>
    <cellStyle name="Comma 6 2 2 2 2 7 6" xfId="13444"/>
    <cellStyle name="Comma 6 2 2 2 2 7 7" xfId="15896"/>
    <cellStyle name="Comma 6 2 2 2 2 7 8" xfId="18349"/>
    <cellStyle name="Comma 6 2 2 2 2 7 9" xfId="20797"/>
    <cellStyle name="Comma 6 2 2 2 2 8" xfId="23252"/>
    <cellStyle name="Comma 6 2 2 2 2 8 2" xfId="3593"/>
    <cellStyle name="Comma 6 2 2 2 2 8 3" xfId="6052"/>
    <cellStyle name="Comma 6 2 2 2 2 8 4" xfId="8545"/>
    <cellStyle name="Comma 6 2 2 2 2 8 5" xfId="10993"/>
    <cellStyle name="Comma 6 2 2 2 2 8 6" xfId="13445"/>
    <cellStyle name="Comma 6 2 2 2 2 8 7" xfId="15897"/>
    <cellStyle name="Comma 6 2 2 2 2 8 8" xfId="18350"/>
    <cellStyle name="Comma 6 2 2 2 2 8 9" xfId="20798"/>
    <cellStyle name="Comma 6 2 2 2 2 9" xfId="3585"/>
    <cellStyle name="Comma 6 2 2 2 3" xfId="23253"/>
    <cellStyle name="Comma 6 2 2 2 3 10" xfId="20799"/>
    <cellStyle name="Comma 6 2 2 2 3 2" xfId="23254"/>
    <cellStyle name="Comma 6 2 2 2 3 2 2" xfId="3595"/>
    <cellStyle name="Comma 6 2 2 2 3 2 3" xfId="6054"/>
    <cellStyle name="Comma 6 2 2 2 3 2 4" xfId="8547"/>
    <cellStyle name="Comma 6 2 2 2 3 2 5" xfId="10995"/>
    <cellStyle name="Comma 6 2 2 2 3 2 6" xfId="13447"/>
    <cellStyle name="Comma 6 2 2 2 3 2 7" xfId="15899"/>
    <cellStyle name="Comma 6 2 2 2 3 2 8" xfId="18352"/>
    <cellStyle name="Comma 6 2 2 2 3 2 9" xfId="20800"/>
    <cellStyle name="Comma 6 2 2 2 3 3" xfId="3594"/>
    <cellStyle name="Comma 6 2 2 2 3 4" xfId="6053"/>
    <cellStyle name="Comma 6 2 2 2 3 5" xfId="8546"/>
    <cellStyle name="Comma 6 2 2 2 3 6" xfId="10994"/>
    <cellStyle name="Comma 6 2 2 2 3 7" xfId="13446"/>
    <cellStyle name="Comma 6 2 2 2 3 8" xfId="15898"/>
    <cellStyle name="Comma 6 2 2 2 3 9" xfId="18351"/>
    <cellStyle name="Comma 6 2 2 2 4" xfId="23255"/>
    <cellStyle name="Comma 6 2 2 2 4 2" xfId="3596"/>
    <cellStyle name="Comma 6 2 2 2 4 3" xfId="6055"/>
    <cellStyle name="Comma 6 2 2 2 4 4" xfId="8548"/>
    <cellStyle name="Comma 6 2 2 2 4 5" xfId="10996"/>
    <cellStyle name="Comma 6 2 2 2 4 6" xfId="13448"/>
    <cellStyle name="Comma 6 2 2 2 4 7" xfId="15900"/>
    <cellStyle name="Comma 6 2 2 2 4 8" xfId="18353"/>
    <cellStyle name="Comma 6 2 2 2 4 9" xfId="20801"/>
    <cellStyle name="Comma 6 2 2 2 5" xfId="23256"/>
    <cellStyle name="Comma 6 2 2 2 5 2" xfId="3597"/>
    <cellStyle name="Comma 6 2 2 2 5 3" xfId="6056"/>
    <cellStyle name="Comma 6 2 2 2 5 4" xfId="8549"/>
    <cellStyle name="Comma 6 2 2 2 5 5" xfId="10997"/>
    <cellStyle name="Comma 6 2 2 2 5 6" xfId="13449"/>
    <cellStyle name="Comma 6 2 2 2 5 7" xfId="15901"/>
    <cellStyle name="Comma 6 2 2 2 5 8" xfId="18354"/>
    <cellStyle name="Comma 6 2 2 2 5 9" xfId="20802"/>
    <cellStyle name="Comma 6 2 2 2 6" xfId="23257"/>
    <cellStyle name="Comma 6 2 2 2 6 2" xfId="3598"/>
    <cellStyle name="Comma 6 2 2 2 6 3" xfId="6057"/>
    <cellStyle name="Comma 6 2 2 2 6 4" xfId="8550"/>
    <cellStyle name="Comma 6 2 2 2 6 5" xfId="10998"/>
    <cellStyle name="Comma 6 2 2 2 6 6" xfId="13450"/>
    <cellStyle name="Comma 6 2 2 2 6 7" xfId="15902"/>
    <cellStyle name="Comma 6 2 2 2 6 8" xfId="18355"/>
    <cellStyle name="Comma 6 2 2 2 6 9" xfId="20803"/>
    <cellStyle name="Comma 6 2 2 2 7" xfId="23258"/>
    <cellStyle name="Comma 6 2 2 2 7 2" xfId="3599"/>
    <cellStyle name="Comma 6 2 2 2 7 3" xfId="6058"/>
    <cellStyle name="Comma 6 2 2 2 7 4" xfId="8551"/>
    <cellStyle name="Comma 6 2 2 2 7 5" xfId="10999"/>
    <cellStyle name="Comma 6 2 2 2 7 6" xfId="13451"/>
    <cellStyle name="Comma 6 2 2 2 7 7" xfId="15903"/>
    <cellStyle name="Comma 6 2 2 2 7 8" xfId="18356"/>
    <cellStyle name="Comma 6 2 2 2 7 9" xfId="20804"/>
    <cellStyle name="Comma 6 2 2 2 8" xfId="23259"/>
    <cellStyle name="Comma 6 2 2 2 8 2" xfId="3600"/>
    <cellStyle name="Comma 6 2 2 2 8 3" xfId="6059"/>
    <cellStyle name="Comma 6 2 2 2 8 4" xfId="8552"/>
    <cellStyle name="Comma 6 2 2 2 8 5" xfId="11000"/>
    <cellStyle name="Comma 6 2 2 2 8 6" xfId="13452"/>
    <cellStyle name="Comma 6 2 2 2 8 7" xfId="15904"/>
    <cellStyle name="Comma 6 2 2 2 8 8" xfId="18357"/>
    <cellStyle name="Comma 6 2 2 2 8 9" xfId="20805"/>
    <cellStyle name="Comma 6 2 2 2 9" xfId="23260"/>
    <cellStyle name="Comma 6 2 2 2 9 2" xfId="3601"/>
    <cellStyle name="Comma 6 2 2 2 9 3" xfId="6060"/>
    <cellStyle name="Comma 6 2 2 2 9 4" xfId="8553"/>
    <cellStyle name="Comma 6 2 2 2 9 5" xfId="11001"/>
    <cellStyle name="Comma 6 2 2 2 9 6" xfId="13453"/>
    <cellStyle name="Comma 6 2 2 2 9 7" xfId="15905"/>
    <cellStyle name="Comma 6 2 2 2 9 8" xfId="18358"/>
    <cellStyle name="Comma 6 2 2 2 9 9" xfId="20806"/>
    <cellStyle name="Comma 6 2 2 3" xfId="23261"/>
    <cellStyle name="Comma 6 2 2 3 10" xfId="6061"/>
    <cellStyle name="Comma 6 2 2 3 11" xfId="8554"/>
    <cellStyle name="Comma 6 2 2 3 12" xfId="11002"/>
    <cellStyle name="Comma 6 2 2 3 13" xfId="13454"/>
    <cellStyle name="Comma 6 2 2 3 14" xfId="15906"/>
    <cellStyle name="Comma 6 2 2 3 15" xfId="18359"/>
    <cellStyle name="Comma 6 2 2 3 16" xfId="20807"/>
    <cellStyle name="Comma 6 2 2 3 2" xfId="23262"/>
    <cellStyle name="Comma 6 2 2 3 2 10" xfId="20808"/>
    <cellStyle name="Comma 6 2 2 3 2 2" xfId="23263"/>
    <cellStyle name="Comma 6 2 2 3 2 2 2" xfId="3604"/>
    <cellStyle name="Comma 6 2 2 3 2 2 3" xfId="6063"/>
    <cellStyle name="Comma 6 2 2 3 2 2 4" xfId="8556"/>
    <cellStyle name="Comma 6 2 2 3 2 2 5" xfId="11004"/>
    <cellStyle name="Comma 6 2 2 3 2 2 6" xfId="13456"/>
    <cellStyle name="Comma 6 2 2 3 2 2 7" xfId="15908"/>
    <cellStyle name="Comma 6 2 2 3 2 2 8" xfId="18361"/>
    <cellStyle name="Comma 6 2 2 3 2 2 9" xfId="20809"/>
    <cellStyle name="Comma 6 2 2 3 2 3" xfId="3603"/>
    <cellStyle name="Comma 6 2 2 3 2 4" xfId="6062"/>
    <cellStyle name="Comma 6 2 2 3 2 5" xfId="8555"/>
    <cellStyle name="Comma 6 2 2 3 2 6" xfId="11003"/>
    <cellStyle name="Comma 6 2 2 3 2 7" xfId="13455"/>
    <cellStyle name="Comma 6 2 2 3 2 8" xfId="15907"/>
    <cellStyle name="Comma 6 2 2 3 2 9" xfId="18360"/>
    <cellStyle name="Comma 6 2 2 3 3" xfId="23264"/>
    <cellStyle name="Comma 6 2 2 3 3 2" xfId="3605"/>
    <cellStyle name="Comma 6 2 2 3 3 3" xfId="6064"/>
    <cellStyle name="Comma 6 2 2 3 3 4" xfId="8557"/>
    <cellStyle name="Comma 6 2 2 3 3 5" xfId="11005"/>
    <cellStyle name="Comma 6 2 2 3 3 6" xfId="13457"/>
    <cellStyle name="Comma 6 2 2 3 3 7" xfId="15909"/>
    <cellStyle name="Comma 6 2 2 3 3 8" xfId="18362"/>
    <cellStyle name="Comma 6 2 2 3 3 9" xfId="20810"/>
    <cellStyle name="Comma 6 2 2 3 4" xfId="23265"/>
    <cellStyle name="Comma 6 2 2 3 4 2" xfId="3606"/>
    <cellStyle name="Comma 6 2 2 3 4 3" xfId="6065"/>
    <cellStyle name="Comma 6 2 2 3 4 4" xfId="8558"/>
    <cellStyle name="Comma 6 2 2 3 4 5" xfId="11006"/>
    <cellStyle name="Comma 6 2 2 3 4 6" xfId="13458"/>
    <cellStyle name="Comma 6 2 2 3 4 7" xfId="15910"/>
    <cellStyle name="Comma 6 2 2 3 4 8" xfId="18363"/>
    <cellStyle name="Comma 6 2 2 3 4 9" xfId="20811"/>
    <cellStyle name="Comma 6 2 2 3 5" xfId="23266"/>
    <cellStyle name="Comma 6 2 2 3 5 2" xfId="3607"/>
    <cellStyle name="Comma 6 2 2 3 5 3" xfId="6066"/>
    <cellStyle name="Comma 6 2 2 3 5 4" xfId="8559"/>
    <cellStyle name="Comma 6 2 2 3 5 5" xfId="11007"/>
    <cellStyle name="Comma 6 2 2 3 5 6" xfId="13459"/>
    <cellStyle name="Comma 6 2 2 3 5 7" xfId="15911"/>
    <cellStyle name="Comma 6 2 2 3 5 8" xfId="18364"/>
    <cellStyle name="Comma 6 2 2 3 5 9" xfId="20812"/>
    <cellStyle name="Comma 6 2 2 3 6" xfId="23267"/>
    <cellStyle name="Comma 6 2 2 3 6 2" xfId="3608"/>
    <cellStyle name="Comma 6 2 2 3 6 3" xfId="6067"/>
    <cellStyle name="Comma 6 2 2 3 6 4" xfId="8560"/>
    <cellStyle name="Comma 6 2 2 3 6 5" xfId="11008"/>
    <cellStyle name="Comma 6 2 2 3 6 6" xfId="13460"/>
    <cellStyle name="Comma 6 2 2 3 6 7" xfId="15912"/>
    <cellStyle name="Comma 6 2 2 3 6 8" xfId="18365"/>
    <cellStyle name="Comma 6 2 2 3 6 9" xfId="20813"/>
    <cellStyle name="Comma 6 2 2 3 7" xfId="23268"/>
    <cellStyle name="Comma 6 2 2 3 7 2" xfId="3609"/>
    <cellStyle name="Comma 6 2 2 3 7 3" xfId="6068"/>
    <cellStyle name="Comma 6 2 2 3 7 4" xfId="8561"/>
    <cellStyle name="Comma 6 2 2 3 7 5" xfId="11009"/>
    <cellStyle name="Comma 6 2 2 3 7 6" xfId="13461"/>
    <cellStyle name="Comma 6 2 2 3 7 7" xfId="15913"/>
    <cellStyle name="Comma 6 2 2 3 7 8" xfId="18366"/>
    <cellStyle name="Comma 6 2 2 3 7 9" xfId="20814"/>
    <cellStyle name="Comma 6 2 2 3 8" xfId="23269"/>
    <cellStyle name="Comma 6 2 2 3 8 2" xfId="3610"/>
    <cellStyle name="Comma 6 2 2 3 8 3" xfId="6069"/>
    <cellStyle name="Comma 6 2 2 3 8 4" xfId="8562"/>
    <cellStyle name="Comma 6 2 2 3 8 5" xfId="11010"/>
    <cellStyle name="Comma 6 2 2 3 8 6" xfId="13462"/>
    <cellStyle name="Comma 6 2 2 3 8 7" xfId="15914"/>
    <cellStyle name="Comma 6 2 2 3 8 8" xfId="18367"/>
    <cellStyle name="Comma 6 2 2 3 8 9" xfId="20815"/>
    <cellStyle name="Comma 6 2 2 3 9" xfId="3602"/>
    <cellStyle name="Comma 6 2 2 4" xfId="23270"/>
    <cellStyle name="Comma 6 2 2 4 10" xfId="20816"/>
    <cellStyle name="Comma 6 2 2 4 2" xfId="23271"/>
    <cellStyle name="Comma 6 2 2 4 2 2" xfId="3612"/>
    <cellStyle name="Comma 6 2 2 4 2 3" xfId="6071"/>
    <cellStyle name="Comma 6 2 2 4 2 4" xfId="8564"/>
    <cellStyle name="Comma 6 2 2 4 2 5" xfId="11012"/>
    <cellStyle name="Comma 6 2 2 4 2 6" xfId="13464"/>
    <cellStyle name="Comma 6 2 2 4 2 7" xfId="15916"/>
    <cellStyle name="Comma 6 2 2 4 2 8" xfId="18369"/>
    <cellStyle name="Comma 6 2 2 4 2 9" xfId="20817"/>
    <cellStyle name="Comma 6 2 2 4 3" xfId="3611"/>
    <cellStyle name="Comma 6 2 2 4 4" xfId="6070"/>
    <cellStyle name="Comma 6 2 2 4 5" xfId="8563"/>
    <cellStyle name="Comma 6 2 2 4 6" xfId="11011"/>
    <cellStyle name="Comma 6 2 2 4 7" xfId="13463"/>
    <cellStyle name="Comma 6 2 2 4 8" xfId="15915"/>
    <cellStyle name="Comma 6 2 2 4 9" xfId="18368"/>
    <cellStyle name="Comma 6 2 2 5" xfId="23272"/>
    <cellStyle name="Comma 6 2 2 5 2" xfId="3613"/>
    <cellStyle name="Comma 6 2 2 5 3" xfId="6072"/>
    <cellStyle name="Comma 6 2 2 5 4" xfId="8565"/>
    <cellStyle name="Comma 6 2 2 5 5" xfId="11013"/>
    <cellStyle name="Comma 6 2 2 5 6" xfId="13465"/>
    <cellStyle name="Comma 6 2 2 5 7" xfId="15917"/>
    <cellStyle name="Comma 6 2 2 5 8" xfId="18370"/>
    <cellStyle name="Comma 6 2 2 5 9" xfId="20818"/>
    <cellStyle name="Comma 6 2 2 6" xfId="23273"/>
    <cellStyle name="Comma 6 2 2 6 2" xfId="3614"/>
    <cellStyle name="Comma 6 2 2 6 3" xfId="6073"/>
    <cellStyle name="Comma 6 2 2 6 4" xfId="8566"/>
    <cellStyle name="Comma 6 2 2 6 5" xfId="11014"/>
    <cellStyle name="Comma 6 2 2 6 6" xfId="13466"/>
    <cellStyle name="Comma 6 2 2 6 7" xfId="15918"/>
    <cellStyle name="Comma 6 2 2 6 8" xfId="18371"/>
    <cellStyle name="Comma 6 2 2 6 9" xfId="20819"/>
    <cellStyle name="Comma 6 2 2 7" xfId="23274"/>
    <cellStyle name="Comma 6 2 2 7 2" xfId="3615"/>
    <cellStyle name="Comma 6 2 2 7 3" xfId="6074"/>
    <cellStyle name="Comma 6 2 2 7 4" xfId="8567"/>
    <cellStyle name="Comma 6 2 2 7 5" xfId="11015"/>
    <cellStyle name="Comma 6 2 2 7 6" xfId="13467"/>
    <cellStyle name="Comma 6 2 2 7 7" xfId="15919"/>
    <cellStyle name="Comma 6 2 2 7 8" xfId="18372"/>
    <cellStyle name="Comma 6 2 2 7 9" xfId="20820"/>
    <cellStyle name="Comma 6 2 2 8" xfId="23275"/>
    <cellStyle name="Comma 6 2 2 8 2" xfId="3616"/>
    <cellStyle name="Comma 6 2 2 8 3" xfId="6075"/>
    <cellStyle name="Comma 6 2 2 8 4" xfId="8568"/>
    <cellStyle name="Comma 6 2 2 8 5" xfId="11016"/>
    <cellStyle name="Comma 6 2 2 8 6" xfId="13468"/>
    <cellStyle name="Comma 6 2 2 8 7" xfId="15920"/>
    <cellStyle name="Comma 6 2 2 8 8" xfId="18373"/>
    <cellStyle name="Comma 6 2 2 8 9" xfId="20821"/>
    <cellStyle name="Comma 6 2 2 9" xfId="23276"/>
    <cellStyle name="Comma 6 2 2 9 2" xfId="3617"/>
    <cellStyle name="Comma 6 2 2 9 3" xfId="6076"/>
    <cellStyle name="Comma 6 2 2 9 4" xfId="8569"/>
    <cellStyle name="Comma 6 2 2 9 5" xfId="11017"/>
    <cellStyle name="Comma 6 2 2 9 6" xfId="13469"/>
    <cellStyle name="Comma 6 2 2 9 7" xfId="15921"/>
    <cellStyle name="Comma 6 2 2 9 8" xfId="18374"/>
    <cellStyle name="Comma 6 2 2 9 9" xfId="20822"/>
    <cellStyle name="Comma 6 2 3" xfId="23277"/>
    <cellStyle name="Comma 6 2 3 10" xfId="3618"/>
    <cellStyle name="Comma 6 2 3 11" xfId="6077"/>
    <cellStyle name="Comma 6 2 3 12" xfId="8570"/>
    <cellStyle name="Comma 6 2 3 13" xfId="11018"/>
    <cellStyle name="Comma 6 2 3 14" xfId="13470"/>
    <cellStyle name="Comma 6 2 3 15" xfId="15922"/>
    <cellStyle name="Comma 6 2 3 16" xfId="18375"/>
    <cellStyle name="Comma 6 2 3 17" xfId="20823"/>
    <cellStyle name="Comma 6 2 3 2" xfId="23278"/>
    <cellStyle name="Comma 6 2 3 2 10" xfId="6078"/>
    <cellStyle name="Comma 6 2 3 2 11" xfId="8571"/>
    <cellStyle name="Comma 6 2 3 2 12" xfId="11019"/>
    <cellStyle name="Comma 6 2 3 2 13" xfId="13471"/>
    <cellStyle name="Comma 6 2 3 2 14" xfId="15923"/>
    <cellStyle name="Comma 6 2 3 2 15" xfId="18376"/>
    <cellStyle name="Comma 6 2 3 2 16" xfId="20824"/>
    <cellStyle name="Comma 6 2 3 2 2" xfId="23279"/>
    <cellStyle name="Comma 6 2 3 2 2 10" xfId="20825"/>
    <cellStyle name="Comma 6 2 3 2 2 2" xfId="23280"/>
    <cellStyle name="Comma 6 2 3 2 2 2 2" xfId="3621"/>
    <cellStyle name="Comma 6 2 3 2 2 2 3" xfId="6080"/>
    <cellStyle name="Comma 6 2 3 2 2 2 4" xfId="8573"/>
    <cellStyle name="Comma 6 2 3 2 2 2 5" xfId="11021"/>
    <cellStyle name="Comma 6 2 3 2 2 2 6" xfId="13473"/>
    <cellStyle name="Comma 6 2 3 2 2 2 7" xfId="15925"/>
    <cellStyle name="Comma 6 2 3 2 2 2 8" xfId="18378"/>
    <cellStyle name="Comma 6 2 3 2 2 2 9" xfId="20826"/>
    <cellStyle name="Comma 6 2 3 2 2 3" xfId="3620"/>
    <cellStyle name="Comma 6 2 3 2 2 4" xfId="6079"/>
    <cellStyle name="Comma 6 2 3 2 2 5" xfId="8572"/>
    <cellStyle name="Comma 6 2 3 2 2 6" xfId="11020"/>
    <cellStyle name="Comma 6 2 3 2 2 7" xfId="13472"/>
    <cellStyle name="Comma 6 2 3 2 2 8" xfId="15924"/>
    <cellStyle name="Comma 6 2 3 2 2 9" xfId="18377"/>
    <cellStyle name="Comma 6 2 3 2 3" xfId="23281"/>
    <cellStyle name="Comma 6 2 3 2 3 2" xfId="3622"/>
    <cellStyle name="Comma 6 2 3 2 3 3" xfId="6081"/>
    <cellStyle name="Comma 6 2 3 2 3 4" xfId="8574"/>
    <cellStyle name="Comma 6 2 3 2 3 5" xfId="11022"/>
    <cellStyle name="Comma 6 2 3 2 3 6" xfId="13474"/>
    <cellStyle name="Comma 6 2 3 2 3 7" xfId="15926"/>
    <cellStyle name="Comma 6 2 3 2 3 8" xfId="18379"/>
    <cellStyle name="Comma 6 2 3 2 3 9" xfId="20827"/>
    <cellStyle name="Comma 6 2 3 2 4" xfId="23282"/>
    <cellStyle name="Comma 6 2 3 2 4 2" xfId="3623"/>
    <cellStyle name="Comma 6 2 3 2 4 3" xfId="6082"/>
    <cellStyle name="Comma 6 2 3 2 4 4" xfId="8575"/>
    <cellStyle name="Comma 6 2 3 2 4 5" xfId="11023"/>
    <cellStyle name="Comma 6 2 3 2 4 6" xfId="13475"/>
    <cellStyle name="Comma 6 2 3 2 4 7" xfId="15927"/>
    <cellStyle name="Comma 6 2 3 2 4 8" xfId="18380"/>
    <cellStyle name="Comma 6 2 3 2 4 9" xfId="20828"/>
    <cellStyle name="Comma 6 2 3 2 5" xfId="23283"/>
    <cellStyle name="Comma 6 2 3 2 5 2" xfId="3624"/>
    <cellStyle name="Comma 6 2 3 2 5 3" xfId="6083"/>
    <cellStyle name="Comma 6 2 3 2 5 4" xfId="8576"/>
    <cellStyle name="Comma 6 2 3 2 5 5" xfId="11024"/>
    <cellStyle name="Comma 6 2 3 2 5 6" xfId="13476"/>
    <cellStyle name="Comma 6 2 3 2 5 7" xfId="15928"/>
    <cellStyle name="Comma 6 2 3 2 5 8" xfId="18381"/>
    <cellStyle name="Comma 6 2 3 2 5 9" xfId="20829"/>
    <cellStyle name="Comma 6 2 3 2 6" xfId="23284"/>
    <cellStyle name="Comma 6 2 3 2 6 2" xfId="3625"/>
    <cellStyle name="Comma 6 2 3 2 6 3" xfId="6084"/>
    <cellStyle name="Comma 6 2 3 2 6 4" xfId="8577"/>
    <cellStyle name="Comma 6 2 3 2 6 5" xfId="11025"/>
    <cellStyle name="Comma 6 2 3 2 6 6" xfId="13477"/>
    <cellStyle name="Comma 6 2 3 2 6 7" xfId="15929"/>
    <cellStyle name="Comma 6 2 3 2 6 8" xfId="18382"/>
    <cellStyle name="Comma 6 2 3 2 6 9" xfId="20830"/>
    <cellStyle name="Comma 6 2 3 2 7" xfId="23285"/>
    <cellStyle name="Comma 6 2 3 2 7 2" xfId="3626"/>
    <cellStyle name="Comma 6 2 3 2 7 3" xfId="6085"/>
    <cellStyle name="Comma 6 2 3 2 7 4" xfId="8578"/>
    <cellStyle name="Comma 6 2 3 2 7 5" xfId="11026"/>
    <cellStyle name="Comma 6 2 3 2 7 6" xfId="13478"/>
    <cellStyle name="Comma 6 2 3 2 7 7" xfId="15930"/>
    <cellStyle name="Comma 6 2 3 2 7 8" xfId="18383"/>
    <cellStyle name="Comma 6 2 3 2 7 9" xfId="20831"/>
    <cellStyle name="Comma 6 2 3 2 8" xfId="23286"/>
    <cellStyle name="Comma 6 2 3 2 8 2" xfId="3627"/>
    <cellStyle name="Comma 6 2 3 2 8 3" xfId="6086"/>
    <cellStyle name="Comma 6 2 3 2 8 4" xfId="8579"/>
    <cellStyle name="Comma 6 2 3 2 8 5" xfId="11027"/>
    <cellStyle name="Comma 6 2 3 2 8 6" xfId="13479"/>
    <cellStyle name="Comma 6 2 3 2 8 7" xfId="15931"/>
    <cellStyle name="Comma 6 2 3 2 8 8" xfId="18384"/>
    <cellStyle name="Comma 6 2 3 2 8 9" xfId="20832"/>
    <cellStyle name="Comma 6 2 3 2 9" xfId="3619"/>
    <cellStyle name="Comma 6 2 3 3" xfId="23287"/>
    <cellStyle name="Comma 6 2 3 3 10" xfId="20833"/>
    <cellStyle name="Comma 6 2 3 3 2" xfId="23288"/>
    <cellStyle name="Comma 6 2 3 3 2 2" xfId="3629"/>
    <cellStyle name="Comma 6 2 3 3 2 3" xfId="6088"/>
    <cellStyle name="Comma 6 2 3 3 2 4" xfId="8581"/>
    <cellStyle name="Comma 6 2 3 3 2 5" xfId="11029"/>
    <cellStyle name="Comma 6 2 3 3 2 6" xfId="13481"/>
    <cellStyle name="Comma 6 2 3 3 2 7" xfId="15933"/>
    <cellStyle name="Comma 6 2 3 3 2 8" xfId="18386"/>
    <cellStyle name="Comma 6 2 3 3 2 9" xfId="20834"/>
    <cellStyle name="Comma 6 2 3 3 3" xfId="3628"/>
    <cellStyle name="Comma 6 2 3 3 4" xfId="6087"/>
    <cellStyle name="Comma 6 2 3 3 5" xfId="8580"/>
    <cellStyle name="Comma 6 2 3 3 6" xfId="11028"/>
    <cellStyle name="Comma 6 2 3 3 7" xfId="13480"/>
    <cellStyle name="Comma 6 2 3 3 8" xfId="15932"/>
    <cellStyle name="Comma 6 2 3 3 9" xfId="18385"/>
    <cellStyle name="Comma 6 2 3 4" xfId="23289"/>
    <cellStyle name="Comma 6 2 3 4 2" xfId="3630"/>
    <cellStyle name="Comma 6 2 3 4 3" xfId="6089"/>
    <cellStyle name="Comma 6 2 3 4 4" xfId="8582"/>
    <cellStyle name="Comma 6 2 3 4 5" xfId="11030"/>
    <cellStyle name="Comma 6 2 3 4 6" xfId="13482"/>
    <cellStyle name="Comma 6 2 3 4 7" xfId="15934"/>
    <cellStyle name="Comma 6 2 3 4 8" xfId="18387"/>
    <cellStyle name="Comma 6 2 3 4 9" xfId="20835"/>
    <cellStyle name="Comma 6 2 3 5" xfId="23290"/>
    <cellStyle name="Comma 6 2 3 5 2" xfId="3631"/>
    <cellStyle name="Comma 6 2 3 5 3" xfId="6090"/>
    <cellStyle name="Comma 6 2 3 5 4" xfId="8583"/>
    <cellStyle name="Comma 6 2 3 5 5" xfId="11031"/>
    <cellStyle name="Comma 6 2 3 5 6" xfId="13483"/>
    <cellStyle name="Comma 6 2 3 5 7" xfId="15935"/>
    <cellStyle name="Comma 6 2 3 5 8" xfId="18388"/>
    <cellStyle name="Comma 6 2 3 5 9" xfId="20836"/>
    <cellStyle name="Comma 6 2 3 6" xfId="23291"/>
    <cellStyle name="Comma 6 2 3 6 2" xfId="3632"/>
    <cellStyle name="Comma 6 2 3 6 3" xfId="6091"/>
    <cellStyle name="Comma 6 2 3 6 4" xfId="8584"/>
    <cellStyle name="Comma 6 2 3 6 5" xfId="11032"/>
    <cellStyle name="Comma 6 2 3 6 6" xfId="13484"/>
    <cellStyle name="Comma 6 2 3 6 7" xfId="15936"/>
    <cellStyle name="Comma 6 2 3 6 8" xfId="18389"/>
    <cellStyle name="Comma 6 2 3 6 9" xfId="20837"/>
    <cellStyle name="Comma 6 2 3 7" xfId="23292"/>
    <cellStyle name="Comma 6 2 3 7 2" xfId="3633"/>
    <cellStyle name="Comma 6 2 3 7 3" xfId="6092"/>
    <cellStyle name="Comma 6 2 3 7 4" xfId="8585"/>
    <cellStyle name="Comma 6 2 3 7 5" xfId="11033"/>
    <cellStyle name="Comma 6 2 3 7 6" xfId="13485"/>
    <cellStyle name="Comma 6 2 3 7 7" xfId="15937"/>
    <cellStyle name="Comma 6 2 3 7 8" xfId="18390"/>
    <cellStyle name="Comma 6 2 3 7 9" xfId="20838"/>
    <cellStyle name="Comma 6 2 3 8" xfId="23293"/>
    <cellStyle name="Comma 6 2 3 8 2" xfId="3634"/>
    <cellStyle name="Comma 6 2 3 8 3" xfId="6093"/>
    <cellStyle name="Comma 6 2 3 8 4" xfId="8586"/>
    <cellStyle name="Comma 6 2 3 8 5" xfId="11034"/>
    <cellStyle name="Comma 6 2 3 8 6" xfId="13486"/>
    <cellStyle name="Comma 6 2 3 8 7" xfId="15938"/>
    <cellStyle name="Comma 6 2 3 8 8" xfId="18391"/>
    <cellStyle name="Comma 6 2 3 8 9" xfId="20839"/>
    <cellStyle name="Comma 6 2 3 9" xfId="23294"/>
    <cellStyle name="Comma 6 2 3 9 2" xfId="3635"/>
    <cellStyle name="Comma 6 2 3 9 3" xfId="6094"/>
    <cellStyle name="Comma 6 2 3 9 4" xfId="8587"/>
    <cellStyle name="Comma 6 2 3 9 5" xfId="11035"/>
    <cellStyle name="Comma 6 2 3 9 6" xfId="13487"/>
    <cellStyle name="Comma 6 2 3 9 7" xfId="15939"/>
    <cellStyle name="Comma 6 2 3 9 8" xfId="18392"/>
    <cellStyle name="Comma 6 2 3 9 9" xfId="20840"/>
    <cellStyle name="Comma 6 2 4" xfId="23295"/>
    <cellStyle name="Comma 6 2 4 10" xfId="6095"/>
    <cellStyle name="Comma 6 2 4 11" xfId="8588"/>
    <cellStyle name="Comma 6 2 4 12" xfId="11036"/>
    <cellStyle name="Comma 6 2 4 13" xfId="13488"/>
    <cellStyle name="Comma 6 2 4 14" xfId="15940"/>
    <cellStyle name="Comma 6 2 4 15" xfId="18393"/>
    <cellStyle name="Comma 6 2 4 16" xfId="20841"/>
    <cellStyle name="Comma 6 2 4 2" xfId="23296"/>
    <cellStyle name="Comma 6 2 4 2 10" xfId="20842"/>
    <cellStyle name="Comma 6 2 4 2 2" xfId="23297"/>
    <cellStyle name="Comma 6 2 4 2 2 2" xfId="3638"/>
    <cellStyle name="Comma 6 2 4 2 2 3" xfId="6097"/>
    <cellStyle name="Comma 6 2 4 2 2 4" xfId="8590"/>
    <cellStyle name="Comma 6 2 4 2 2 5" xfId="11038"/>
    <cellStyle name="Comma 6 2 4 2 2 6" xfId="13490"/>
    <cellStyle name="Comma 6 2 4 2 2 7" xfId="15942"/>
    <cellStyle name="Comma 6 2 4 2 2 8" xfId="18395"/>
    <cellStyle name="Comma 6 2 4 2 2 9" xfId="20843"/>
    <cellStyle name="Comma 6 2 4 2 3" xfId="3637"/>
    <cellStyle name="Comma 6 2 4 2 4" xfId="6096"/>
    <cellStyle name="Comma 6 2 4 2 5" xfId="8589"/>
    <cellStyle name="Comma 6 2 4 2 6" xfId="11037"/>
    <cellStyle name="Comma 6 2 4 2 7" xfId="13489"/>
    <cellStyle name="Comma 6 2 4 2 8" xfId="15941"/>
    <cellStyle name="Comma 6 2 4 2 9" xfId="18394"/>
    <cellStyle name="Comma 6 2 4 3" xfId="23298"/>
    <cellStyle name="Comma 6 2 4 3 2" xfId="3639"/>
    <cellStyle name="Comma 6 2 4 3 3" xfId="6098"/>
    <cellStyle name="Comma 6 2 4 3 4" xfId="8591"/>
    <cellStyle name="Comma 6 2 4 3 5" xfId="11039"/>
    <cellStyle name="Comma 6 2 4 3 6" xfId="13491"/>
    <cellStyle name="Comma 6 2 4 3 7" xfId="15943"/>
    <cellStyle name="Comma 6 2 4 3 8" xfId="18396"/>
    <cellStyle name="Comma 6 2 4 3 9" xfId="20844"/>
    <cellStyle name="Comma 6 2 4 4" xfId="23299"/>
    <cellStyle name="Comma 6 2 4 4 2" xfId="3640"/>
    <cellStyle name="Comma 6 2 4 4 3" xfId="6099"/>
    <cellStyle name="Comma 6 2 4 4 4" xfId="8592"/>
    <cellStyle name="Comma 6 2 4 4 5" xfId="11040"/>
    <cellStyle name="Comma 6 2 4 4 6" xfId="13492"/>
    <cellStyle name="Comma 6 2 4 4 7" xfId="15944"/>
    <cellStyle name="Comma 6 2 4 4 8" xfId="18397"/>
    <cellStyle name="Comma 6 2 4 4 9" xfId="20845"/>
    <cellStyle name="Comma 6 2 4 5" xfId="23300"/>
    <cellStyle name="Comma 6 2 4 5 2" xfId="3641"/>
    <cellStyle name="Comma 6 2 4 5 3" xfId="6100"/>
    <cellStyle name="Comma 6 2 4 5 4" xfId="8593"/>
    <cellStyle name="Comma 6 2 4 5 5" xfId="11041"/>
    <cellStyle name="Comma 6 2 4 5 6" xfId="13493"/>
    <cellStyle name="Comma 6 2 4 5 7" xfId="15945"/>
    <cellStyle name="Comma 6 2 4 5 8" xfId="18398"/>
    <cellStyle name="Comma 6 2 4 5 9" xfId="20846"/>
    <cellStyle name="Comma 6 2 4 6" xfId="23301"/>
    <cellStyle name="Comma 6 2 4 6 2" xfId="3642"/>
    <cellStyle name="Comma 6 2 4 6 3" xfId="6101"/>
    <cellStyle name="Comma 6 2 4 6 4" xfId="8594"/>
    <cellStyle name="Comma 6 2 4 6 5" xfId="11042"/>
    <cellStyle name="Comma 6 2 4 6 6" xfId="13494"/>
    <cellStyle name="Comma 6 2 4 6 7" xfId="15946"/>
    <cellStyle name="Comma 6 2 4 6 8" xfId="18399"/>
    <cellStyle name="Comma 6 2 4 6 9" xfId="20847"/>
    <cellStyle name="Comma 6 2 4 7" xfId="23302"/>
    <cellStyle name="Comma 6 2 4 7 2" xfId="3643"/>
    <cellStyle name="Comma 6 2 4 7 3" xfId="6102"/>
    <cellStyle name="Comma 6 2 4 7 4" xfId="8595"/>
    <cellStyle name="Comma 6 2 4 7 5" xfId="11043"/>
    <cellStyle name="Comma 6 2 4 7 6" xfId="13495"/>
    <cellStyle name="Comma 6 2 4 7 7" xfId="15947"/>
    <cellStyle name="Comma 6 2 4 7 8" xfId="18400"/>
    <cellStyle name="Comma 6 2 4 7 9" xfId="20848"/>
    <cellStyle name="Comma 6 2 4 8" xfId="23303"/>
    <cellStyle name="Comma 6 2 4 8 2" xfId="3644"/>
    <cellStyle name="Comma 6 2 4 8 3" xfId="6103"/>
    <cellStyle name="Comma 6 2 4 8 4" xfId="8596"/>
    <cellStyle name="Comma 6 2 4 8 5" xfId="11044"/>
    <cellStyle name="Comma 6 2 4 8 6" xfId="13496"/>
    <cellStyle name="Comma 6 2 4 8 7" xfId="15948"/>
    <cellStyle name="Comma 6 2 4 8 8" xfId="18401"/>
    <cellStyle name="Comma 6 2 4 8 9" xfId="20849"/>
    <cellStyle name="Comma 6 2 4 9" xfId="3636"/>
    <cellStyle name="Comma 6 2 5" xfId="23304"/>
    <cellStyle name="Comma 6 2 5 10" xfId="20850"/>
    <cellStyle name="Comma 6 2 5 2" xfId="23305"/>
    <cellStyle name="Comma 6 2 5 2 2" xfId="3646"/>
    <cellStyle name="Comma 6 2 5 2 3" xfId="6105"/>
    <cellStyle name="Comma 6 2 5 2 4" xfId="8598"/>
    <cellStyle name="Comma 6 2 5 2 5" xfId="11046"/>
    <cellStyle name="Comma 6 2 5 2 6" xfId="13498"/>
    <cellStyle name="Comma 6 2 5 2 7" xfId="15950"/>
    <cellStyle name="Comma 6 2 5 2 8" xfId="18403"/>
    <cellStyle name="Comma 6 2 5 2 9" xfId="20851"/>
    <cellStyle name="Comma 6 2 5 3" xfId="3645"/>
    <cellStyle name="Comma 6 2 5 4" xfId="6104"/>
    <cellStyle name="Comma 6 2 5 5" xfId="8597"/>
    <cellStyle name="Comma 6 2 5 6" xfId="11045"/>
    <cellStyle name="Comma 6 2 5 7" xfId="13497"/>
    <cellStyle name="Comma 6 2 5 8" xfId="15949"/>
    <cellStyle name="Comma 6 2 5 9" xfId="18402"/>
    <cellStyle name="Comma 6 2 6" xfId="23306"/>
    <cellStyle name="Comma 6 2 6 2" xfId="3647"/>
    <cellStyle name="Comma 6 2 6 3" xfId="6106"/>
    <cellStyle name="Comma 6 2 6 4" xfId="8599"/>
    <cellStyle name="Comma 6 2 6 5" xfId="11047"/>
    <cellStyle name="Comma 6 2 6 6" xfId="13499"/>
    <cellStyle name="Comma 6 2 6 7" xfId="15951"/>
    <cellStyle name="Comma 6 2 6 8" xfId="18404"/>
    <cellStyle name="Comma 6 2 6 9" xfId="20852"/>
    <cellStyle name="Comma 6 2 7" xfId="23307"/>
    <cellStyle name="Comma 6 2 7 2" xfId="3648"/>
    <cellStyle name="Comma 6 2 7 3" xfId="6107"/>
    <cellStyle name="Comma 6 2 7 4" xfId="8600"/>
    <cellStyle name="Comma 6 2 7 5" xfId="11048"/>
    <cellStyle name="Comma 6 2 7 6" xfId="13500"/>
    <cellStyle name="Comma 6 2 7 7" xfId="15952"/>
    <cellStyle name="Comma 6 2 7 8" xfId="18405"/>
    <cellStyle name="Comma 6 2 7 9" xfId="20853"/>
    <cellStyle name="Comma 6 2 8" xfId="23308"/>
    <cellStyle name="Comma 6 2 8 2" xfId="3649"/>
    <cellStyle name="Comma 6 2 8 3" xfId="6108"/>
    <cellStyle name="Comma 6 2 8 4" xfId="8601"/>
    <cellStyle name="Comma 6 2 8 5" xfId="11049"/>
    <cellStyle name="Comma 6 2 8 6" xfId="13501"/>
    <cellStyle name="Comma 6 2 8 7" xfId="15953"/>
    <cellStyle name="Comma 6 2 8 8" xfId="18406"/>
    <cellStyle name="Comma 6 2 8 9" xfId="20854"/>
    <cellStyle name="Comma 6 2 9" xfId="23309"/>
    <cellStyle name="Comma 6 2 9 2" xfId="3650"/>
    <cellStyle name="Comma 6 2 9 3" xfId="6109"/>
    <cellStyle name="Comma 6 2 9 4" xfId="8602"/>
    <cellStyle name="Comma 6 2 9 5" xfId="11050"/>
    <cellStyle name="Comma 6 2 9 6" xfId="13502"/>
    <cellStyle name="Comma 6 2 9 7" xfId="15954"/>
    <cellStyle name="Comma 6 2 9 8" xfId="18407"/>
    <cellStyle name="Comma 6 2 9 9" xfId="20855"/>
    <cellStyle name="Comma 6 20" xfId="343"/>
    <cellStyle name="Comma 6 21" xfId="344"/>
    <cellStyle name="Comma 6 22" xfId="345"/>
    <cellStyle name="Comma 6 23" xfId="346"/>
    <cellStyle name="Comma 6 24" xfId="347"/>
    <cellStyle name="Comma 6 25" xfId="348"/>
    <cellStyle name="Comma 6 26" xfId="349"/>
    <cellStyle name="Comma 6 27" xfId="350"/>
    <cellStyle name="Comma 6 28" xfId="3575"/>
    <cellStyle name="Comma 6 29" xfId="6034"/>
    <cellStyle name="Comma 6 3" xfId="23310"/>
    <cellStyle name="Comma 6 3 10" xfId="23311"/>
    <cellStyle name="Comma 6 3 10 2" xfId="3652"/>
    <cellStyle name="Comma 6 3 10 3" xfId="6111"/>
    <cellStyle name="Comma 6 3 10 4" xfId="8604"/>
    <cellStyle name="Comma 6 3 10 5" xfId="11052"/>
    <cellStyle name="Comma 6 3 10 6" xfId="13504"/>
    <cellStyle name="Comma 6 3 10 7" xfId="15956"/>
    <cellStyle name="Comma 6 3 10 8" xfId="18409"/>
    <cellStyle name="Comma 6 3 10 9" xfId="20857"/>
    <cellStyle name="Comma 6 3 11" xfId="3651"/>
    <cellStyle name="Comma 6 3 12" xfId="6110"/>
    <cellStyle name="Comma 6 3 13" xfId="8603"/>
    <cellStyle name="Comma 6 3 14" xfId="11051"/>
    <cellStyle name="Comma 6 3 15" xfId="13503"/>
    <cellStyle name="Comma 6 3 16" xfId="15955"/>
    <cellStyle name="Comma 6 3 17" xfId="18408"/>
    <cellStyle name="Comma 6 3 18" xfId="20856"/>
    <cellStyle name="Comma 6 3 2" xfId="23312"/>
    <cellStyle name="Comma 6 3 2 10" xfId="3653"/>
    <cellStyle name="Comma 6 3 2 11" xfId="6112"/>
    <cellStyle name="Comma 6 3 2 12" xfId="8605"/>
    <cellStyle name="Comma 6 3 2 13" xfId="11053"/>
    <cellStyle name="Comma 6 3 2 14" xfId="13505"/>
    <cellStyle name="Comma 6 3 2 15" xfId="15957"/>
    <cellStyle name="Comma 6 3 2 16" xfId="18410"/>
    <cellStyle name="Comma 6 3 2 17" xfId="20858"/>
    <cellStyle name="Comma 6 3 2 2" xfId="23313"/>
    <cellStyle name="Comma 6 3 2 2 10" xfId="6113"/>
    <cellStyle name="Comma 6 3 2 2 11" xfId="8606"/>
    <cellStyle name="Comma 6 3 2 2 12" xfId="11054"/>
    <cellStyle name="Comma 6 3 2 2 13" xfId="13506"/>
    <cellStyle name="Comma 6 3 2 2 14" xfId="15958"/>
    <cellStyle name="Comma 6 3 2 2 15" xfId="18411"/>
    <cellStyle name="Comma 6 3 2 2 16" xfId="20859"/>
    <cellStyle name="Comma 6 3 2 2 2" xfId="23314"/>
    <cellStyle name="Comma 6 3 2 2 2 10" xfId="20860"/>
    <cellStyle name="Comma 6 3 2 2 2 2" xfId="23315"/>
    <cellStyle name="Comma 6 3 2 2 2 2 2" xfId="3656"/>
    <cellStyle name="Comma 6 3 2 2 2 2 3" xfId="6115"/>
    <cellStyle name="Comma 6 3 2 2 2 2 4" xfId="8608"/>
    <cellStyle name="Comma 6 3 2 2 2 2 5" xfId="11056"/>
    <cellStyle name="Comma 6 3 2 2 2 2 6" xfId="13508"/>
    <cellStyle name="Comma 6 3 2 2 2 2 7" xfId="15960"/>
    <cellStyle name="Comma 6 3 2 2 2 2 8" xfId="18413"/>
    <cellStyle name="Comma 6 3 2 2 2 2 9" xfId="20861"/>
    <cellStyle name="Comma 6 3 2 2 2 3" xfId="3655"/>
    <cellStyle name="Comma 6 3 2 2 2 4" xfId="6114"/>
    <cellStyle name="Comma 6 3 2 2 2 5" xfId="8607"/>
    <cellStyle name="Comma 6 3 2 2 2 6" xfId="11055"/>
    <cellStyle name="Comma 6 3 2 2 2 7" xfId="13507"/>
    <cellStyle name="Comma 6 3 2 2 2 8" xfId="15959"/>
    <cellStyle name="Comma 6 3 2 2 2 9" xfId="18412"/>
    <cellStyle name="Comma 6 3 2 2 3" xfId="23316"/>
    <cellStyle name="Comma 6 3 2 2 3 2" xfId="3657"/>
    <cellStyle name="Comma 6 3 2 2 3 3" xfId="6116"/>
    <cellStyle name="Comma 6 3 2 2 3 4" xfId="8609"/>
    <cellStyle name="Comma 6 3 2 2 3 5" xfId="11057"/>
    <cellStyle name="Comma 6 3 2 2 3 6" xfId="13509"/>
    <cellStyle name="Comma 6 3 2 2 3 7" xfId="15961"/>
    <cellStyle name="Comma 6 3 2 2 3 8" xfId="18414"/>
    <cellStyle name="Comma 6 3 2 2 3 9" xfId="20862"/>
    <cellStyle name="Comma 6 3 2 2 4" xfId="23317"/>
    <cellStyle name="Comma 6 3 2 2 4 2" xfId="3658"/>
    <cellStyle name="Comma 6 3 2 2 4 3" xfId="6117"/>
    <cellStyle name="Comma 6 3 2 2 4 4" xfId="8610"/>
    <cellStyle name="Comma 6 3 2 2 4 5" xfId="11058"/>
    <cellStyle name="Comma 6 3 2 2 4 6" xfId="13510"/>
    <cellStyle name="Comma 6 3 2 2 4 7" xfId="15962"/>
    <cellStyle name="Comma 6 3 2 2 4 8" xfId="18415"/>
    <cellStyle name="Comma 6 3 2 2 4 9" xfId="20863"/>
    <cellStyle name="Comma 6 3 2 2 5" xfId="23318"/>
    <cellStyle name="Comma 6 3 2 2 5 2" xfId="3659"/>
    <cellStyle name="Comma 6 3 2 2 5 3" xfId="6118"/>
    <cellStyle name="Comma 6 3 2 2 5 4" xfId="8611"/>
    <cellStyle name="Comma 6 3 2 2 5 5" xfId="11059"/>
    <cellStyle name="Comma 6 3 2 2 5 6" xfId="13511"/>
    <cellStyle name="Comma 6 3 2 2 5 7" xfId="15963"/>
    <cellStyle name="Comma 6 3 2 2 5 8" xfId="18416"/>
    <cellStyle name="Comma 6 3 2 2 5 9" xfId="20864"/>
    <cellStyle name="Comma 6 3 2 2 6" xfId="23319"/>
    <cellStyle name="Comma 6 3 2 2 6 2" xfId="3660"/>
    <cellStyle name="Comma 6 3 2 2 6 3" xfId="6119"/>
    <cellStyle name="Comma 6 3 2 2 6 4" xfId="8612"/>
    <cellStyle name="Comma 6 3 2 2 6 5" xfId="11060"/>
    <cellStyle name="Comma 6 3 2 2 6 6" xfId="13512"/>
    <cellStyle name="Comma 6 3 2 2 6 7" xfId="15964"/>
    <cellStyle name="Comma 6 3 2 2 6 8" xfId="18417"/>
    <cellStyle name="Comma 6 3 2 2 6 9" xfId="20865"/>
    <cellStyle name="Comma 6 3 2 2 7" xfId="23320"/>
    <cellStyle name="Comma 6 3 2 2 7 2" xfId="3661"/>
    <cellStyle name="Comma 6 3 2 2 7 3" xfId="6120"/>
    <cellStyle name="Comma 6 3 2 2 7 4" xfId="8613"/>
    <cellStyle name="Comma 6 3 2 2 7 5" xfId="11061"/>
    <cellStyle name="Comma 6 3 2 2 7 6" xfId="13513"/>
    <cellStyle name="Comma 6 3 2 2 7 7" xfId="15965"/>
    <cellStyle name="Comma 6 3 2 2 7 8" xfId="18418"/>
    <cellStyle name="Comma 6 3 2 2 7 9" xfId="20866"/>
    <cellStyle name="Comma 6 3 2 2 8" xfId="23321"/>
    <cellStyle name="Comma 6 3 2 2 8 2" xfId="3662"/>
    <cellStyle name="Comma 6 3 2 2 8 3" xfId="6121"/>
    <cellStyle name="Comma 6 3 2 2 8 4" xfId="8614"/>
    <cellStyle name="Comma 6 3 2 2 8 5" xfId="11062"/>
    <cellStyle name="Comma 6 3 2 2 8 6" xfId="13514"/>
    <cellStyle name="Comma 6 3 2 2 8 7" xfId="15966"/>
    <cellStyle name="Comma 6 3 2 2 8 8" xfId="18419"/>
    <cellStyle name="Comma 6 3 2 2 8 9" xfId="20867"/>
    <cellStyle name="Comma 6 3 2 2 9" xfId="3654"/>
    <cellStyle name="Comma 6 3 2 3" xfId="23322"/>
    <cellStyle name="Comma 6 3 2 3 10" xfId="20868"/>
    <cellStyle name="Comma 6 3 2 3 2" xfId="23323"/>
    <cellStyle name="Comma 6 3 2 3 2 2" xfId="3664"/>
    <cellStyle name="Comma 6 3 2 3 2 3" xfId="6123"/>
    <cellStyle name="Comma 6 3 2 3 2 4" xfId="8616"/>
    <cellStyle name="Comma 6 3 2 3 2 5" xfId="11064"/>
    <cellStyle name="Comma 6 3 2 3 2 6" xfId="13516"/>
    <cellStyle name="Comma 6 3 2 3 2 7" xfId="15968"/>
    <cellStyle name="Comma 6 3 2 3 2 8" xfId="18421"/>
    <cellStyle name="Comma 6 3 2 3 2 9" xfId="20869"/>
    <cellStyle name="Comma 6 3 2 3 3" xfId="3663"/>
    <cellStyle name="Comma 6 3 2 3 4" xfId="6122"/>
    <cellStyle name="Comma 6 3 2 3 5" xfId="8615"/>
    <cellStyle name="Comma 6 3 2 3 6" xfId="11063"/>
    <cellStyle name="Comma 6 3 2 3 7" xfId="13515"/>
    <cellStyle name="Comma 6 3 2 3 8" xfId="15967"/>
    <cellStyle name="Comma 6 3 2 3 9" xfId="18420"/>
    <cellStyle name="Comma 6 3 2 4" xfId="23324"/>
    <cellStyle name="Comma 6 3 2 4 2" xfId="3665"/>
    <cellStyle name="Comma 6 3 2 4 3" xfId="6124"/>
    <cellStyle name="Comma 6 3 2 4 4" xfId="8617"/>
    <cellStyle name="Comma 6 3 2 4 5" xfId="11065"/>
    <cellStyle name="Comma 6 3 2 4 6" xfId="13517"/>
    <cellStyle name="Comma 6 3 2 4 7" xfId="15969"/>
    <cellStyle name="Comma 6 3 2 4 8" xfId="18422"/>
    <cellStyle name="Comma 6 3 2 4 9" xfId="20870"/>
    <cellStyle name="Comma 6 3 2 5" xfId="23325"/>
    <cellStyle name="Comma 6 3 2 5 2" xfId="3666"/>
    <cellStyle name="Comma 6 3 2 5 3" xfId="6125"/>
    <cellStyle name="Comma 6 3 2 5 4" xfId="8618"/>
    <cellStyle name="Comma 6 3 2 5 5" xfId="11066"/>
    <cellStyle name="Comma 6 3 2 5 6" xfId="13518"/>
    <cellStyle name="Comma 6 3 2 5 7" xfId="15970"/>
    <cellStyle name="Comma 6 3 2 5 8" xfId="18423"/>
    <cellStyle name="Comma 6 3 2 5 9" xfId="20871"/>
    <cellStyle name="Comma 6 3 2 6" xfId="23326"/>
    <cellStyle name="Comma 6 3 2 6 2" xfId="3667"/>
    <cellStyle name="Comma 6 3 2 6 3" xfId="6126"/>
    <cellStyle name="Comma 6 3 2 6 4" xfId="8619"/>
    <cellStyle name="Comma 6 3 2 6 5" xfId="11067"/>
    <cellStyle name="Comma 6 3 2 6 6" xfId="13519"/>
    <cellStyle name="Comma 6 3 2 6 7" xfId="15971"/>
    <cellStyle name="Comma 6 3 2 6 8" xfId="18424"/>
    <cellStyle name="Comma 6 3 2 6 9" xfId="20872"/>
    <cellStyle name="Comma 6 3 2 7" xfId="23327"/>
    <cellStyle name="Comma 6 3 2 7 2" xfId="3668"/>
    <cellStyle name="Comma 6 3 2 7 3" xfId="6127"/>
    <cellStyle name="Comma 6 3 2 7 4" xfId="8620"/>
    <cellStyle name="Comma 6 3 2 7 5" xfId="11068"/>
    <cellStyle name="Comma 6 3 2 7 6" xfId="13520"/>
    <cellStyle name="Comma 6 3 2 7 7" xfId="15972"/>
    <cellStyle name="Comma 6 3 2 7 8" xfId="18425"/>
    <cellStyle name="Comma 6 3 2 7 9" xfId="20873"/>
    <cellStyle name="Comma 6 3 2 8" xfId="23328"/>
    <cellStyle name="Comma 6 3 2 8 2" xfId="3669"/>
    <cellStyle name="Comma 6 3 2 8 3" xfId="6128"/>
    <cellStyle name="Comma 6 3 2 8 4" xfId="8621"/>
    <cellStyle name="Comma 6 3 2 8 5" xfId="11069"/>
    <cellStyle name="Comma 6 3 2 8 6" xfId="13521"/>
    <cellStyle name="Comma 6 3 2 8 7" xfId="15973"/>
    <cellStyle name="Comma 6 3 2 8 8" xfId="18426"/>
    <cellStyle name="Comma 6 3 2 8 9" xfId="20874"/>
    <cellStyle name="Comma 6 3 2 9" xfId="23329"/>
    <cellStyle name="Comma 6 3 2 9 2" xfId="3670"/>
    <cellStyle name="Comma 6 3 2 9 3" xfId="6129"/>
    <cellStyle name="Comma 6 3 2 9 4" xfId="8622"/>
    <cellStyle name="Comma 6 3 2 9 5" xfId="11070"/>
    <cellStyle name="Comma 6 3 2 9 6" xfId="13522"/>
    <cellStyle name="Comma 6 3 2 9 7" xfId="15974"/>
    <cellStyle name="Comma 6 3 2 9 8" xfId="18427"/>
    <cellStyle name="Comma 6 3 2 9 9" xfId="20875"/>
    <cellStyle name="Comma 6 3 3" xfId="23330"/>
    <cellStyle name="Comma 6 3 3 10" xfId="6130"/>
    <cellStyle name="Comma 6 3 3 11" xfId="8623"/>
    <cellStyle name="Comma 6 3 3 12" xfId="11071"/>
    <cellStyle name="Comma 6 3 3 13" xfId="13523"/>
    <cellStyle name="Comma 6 3 3 14" xfId="15975"/>
    <cellStyle name="Comma 6 3 3 15" xfId="18428"/>
    <cellStyle name="Comma 6 3 3 16" xfId="20876"/>
    <cellStyle name="Comma 6 3 3 2" xfId="23331"/>
    <cellStyle name="Comma 6 3 3 2 10" xfId="20877"/>
    <cellStyle name="Comma 6 3 3 2 2" xfId="23332"/>
    <cellStyle name="Comma 6 3 3 2 2 2" xfId="3673"/>
    <cellStyle name="Comma 6 3 3 2 2 3" xfId="6132"/>
    <cellStyle name="Comma 6 3 3 2 2 4" xfId="8625"/>
    <cellStyle name="Comma 6 3 3 2 2 5" xfId="11073"/>
    <cellStyle name="Comma 6 3 3 2 2 6" xfId="13525"/>
    <cellStyle name="Comma 6 3 3 2 2 7" xfId="15977"/>
    <cellStyle name="Comma 6 3 3 2 2 8" xfId="18430"/>
    <cellStyle name="Comma 6 3 3 2 2 9" xfId="20878"/>
    <cellStyle name="Comma 6 3 3 2 3" xfId="3672"/>
    <cellStyle name="Comma 6 3 3 2 4" xfId="6131"/>
    <cellStyle name="Comma 6 3 3 2 5" xfId="8624"/>
    <cellStyle name="Comma 6 3 3 2 6" xfId="11072"/>
    <cellStyle name="Comma 6 3 3 2 7" xfId="13524"/>
    <cellStyle name="Comma 6 3 3 2 8" xfId="15976"/>
    <cellStyle name="Comma 6 3 3 2 9" xfId="18429"/>
    <cellStyle name="Comma 6 3 3 3" xfId="23333"/>
    <cellStyle name="Comma 6 3 3 3 2" xfId="3674"/>
    <cellStyle name="Comma 6 3 3 3 3" xfId="6133"/>
    <cellStyle name="Comma 6 3 3 3 4" xfId="8626"/>
    <cellStyle name="Comma 6 3 3 3 5" xfId="11074"/>
    <cellStyle name="Comma 6 3 3 3 6" xfId="13526"/>
    <cellStyle name="Comma 6 3 3 3 7" xfId="15978"/>
    <cellStyle name="Comma 6 3 3 3 8" xfId="18431"/>
    <cellStyle name="Comma 6 3 3 3 9" xfId="20879"/>
    <cellStyle name="Comma 6 3 3 4" xfId="23334"/>
    <cellStyle name="Comma 6 3 3 4 2" xfId="3675"/>
    <cellStyle name="Comma 6 3 3 4 3" xfId="6134"/>
    <cellStyle name="Comma 6 3 3 4 4" xfId="8627"/>
    <cellStyle name="Comma 6 3 3 4 5" xfId="11075"/>
    <cellStyle name="Comma 6 3 3 4 6" xfId="13527"/>
    <cellStyle name="Comma 6 3 3 4 7" xfId="15979"/>
    <cellStyle name="Comma 6 3 3 4 8" xfId="18432"/>
    <cellStyle name="Comma 6 3 3 4 9" xfId="20880"/>
    <cellStyle name="Comma 6 3 3 5" xfId="23335"/>
    <cellStyle name="Comma 6 3 3 5 2" xfId="3676"/>
    <cellStyle name="Comma 6 3 3 5 3" xfId="6135"/>
    <cellStyle name="Comma 6 3 3 5 4" xfId="8628"/>
    <cellStyle name="Comma 6 3 3 5 5" xfId="11076"/>
    <cellStyle name="Comma 6 3 3 5 6" xfId="13528"/>
    <cellStyle name="Comma 6 3 3 5 7" xfId="15980"/>
    <cellStyle name="Comma 6 3 3 5 8" xfId="18433"/>
    <cellStyle name="Comma 6 3 3 5 9" xfId="20881"/>
    <cellStyle name="Comma 6 3 3 6" xfId="23336"/>
    <cellStyle name="Comma 6 3 3 6 2" xfId="3677"/>
    <cellStyle name="Comma 6 3 3 6 3" xfId="6136"/>
    <cellStyle name="Comma 6 3 3 6 4" xfId="8629"/>
    <cellStyle name="Comma 6 3 3 6 5" xfId="11077"/>
    <cellStyle name="Comma 6 3 3 6 6" xfId="13529"/>
    <cellStyle name="Comma 6 3 3 6 7" xfId="15981"/>
    <cellStyle name="Comma 6 3 3 6 8" xfId="18434"/>
    <cellStyle name="Comma 6 3 3 6 9" xfId="20882"/>
    <cellStyle name="Comma 6 3 3 7" xfId="23337"/>
    <cellStyle name="Comma 6 3 3 7 2" xfId="3678"/>
    <cellStyle name="Comma 6 3 3 7 3" xfId="6137"/>
    <cellStyle name="Comma 6 3 3 7 4" xfId="8630"/>
    <cellStyle name="Comma 6 3 3 7 5" xfId="11078"/>
    <cellStyle name="Comma 6 3 3 7 6" xfId="13530"/>
    <cellStyle name="Comma 6 3 3 7 7" xfId="15982"/>
    <cellStyle name="Comma 6 3 3 7 8" xfId="18435"/>
    <cellStyle name="Comma 6 3 3 7 9" xfId="20883"/>
    <cellStyle name="Comma 6 3 3 8" xfId="23338"/>
    <cellStyle name="Comma 6 3 3 8 2" xfId="3679"/>
    <cellStyle name="Comma 6 3 3 8 3" xfId="6138"/>
    <cellStyle name="Comma 6 3 3 8 4" xfId="8631"/>
    <cellStyle name="Comma 6 3 3 8 5" xfId="11079"/>
    <cellStyle name="Comma 6 3 3 8 6" xfId="13531"/>
    <cellStyle name="Comma 6 3 3 8 7" xfId="15983"/>
    <cellStyle name="Comma 6 3 3 8 8" xfId="18436"/>
    <cellStyle name="Comma 6 3 3 8 9" xfId="20884"/>
    <cellStyle name="Comma 6 3 3 9" xfId="3671"/>
    <cellStyle name="Comma 6 3 4" xfId="23339"/>
    <cellStyle name="Comma 6 3 4 10" xfId="20885"/>
    <cellStyle name="Comma 6 3 4 2" xfId="23340"/>
    <cellStyle name="Comma 6 3 4 2 2" xfId="3681"/>
    <cellStyle name="Comma 6 3 4 2 3" xfId="6140"/>
    <cellStyle name="Comma 6 3 4 2 4" xfId="8633"/>
    <cellStyle name="Comma 6 3 4 2 5" xfId="11081"/>
    <cellStyle name="Comma 6 3 4 2 6" xfId="13533"/>
    <cellStyle name="Comma 6 3 4 2 7" xfId="15985"/>
    <cellStyle name="Comma 6 3 4 2 8" xfId="18438"/>
    <cellStyle name="Comma 6 3 4 2 9" xfId="20886"/>
    <cellStyle name="Comma 6 3 4 3" xfId="3680"/>
    <cellStyle name="Comma 6 3 4 4" xfId="6139"/>
    <cellStyle name="Comma 6 3 4 5" xfId="8632"/>
    <cellStyle name="Comma 6 3 4 6" xfId="11080"/>
    <cellStyle name="Comma 6 3 4 7" xfId="13532"/>
    <cellStyle name="Comma 6 3 4 8" xfId="15984"/>
    <cellStyle name="Comma 6 3 4 9" xfId="18437"/>
    <cellStyle name="Comma 6 3 5" xfId="23341"/>
    <cellStyle name="Comma 6 3 5 2" xfId="3682"/>
    <cellStyle name="Comma 6 3 5 3" xfId="6141"/>
    <cellStyle name="Comma 6 3 5 4" xfId="8634"/>
    <cellStyle name="Comma 6 3 5 5" xfId="11082"/>
    <cellStyle name="Comma 6 3 5 6" xfId="13534"/>
    <cellStyle name="Comma 6 3 5 7" xfId="15986"/>
    <cellStyle name="Comma 6 3 5 8" xfId="18439"/>
    <cellStyle name="Comma 6 3 5 9" xfId="20887"/>
    <cellStyle name="Comma 6 3 6" xfId="23342"/>
    <cellStyle name="Comma 6 3 6 2" xfId="3683"/>
    <cellStyle name="Comma 6 3 6 3" xfId="6142"/>
    <cellStyle name="Comma 6 3 6 4" xfId="8635"/>
    <cellStyle name="Comma 6 3 6 5" xfId="11083"/>
    <cellStyle name="Comma 6 3 6 6" xfId="13535"/>
    <cellStyle name="Comma 6 3 6 7" xfId="15987"/>
    <cellStyle name="Comma 6 3 6 8" xfId="18440"/>
    <cellStyle name="Comma 6 3 6 9" xfId="20888"/>
    <cellStyle name="Comma 6 3 7" xfId="23343"/>
    <cellStyle name="Comma 6 3 7 2" xfId="3684"/>
    <cellStyle name="Comma 6 3 7 3" xfId="6143"/>
    <cellStyle name="Comma 6 3 7 4" xfId="8636"/>
    <cellStyle name="Comma 6 3 7 5" xfId="11084"/>
    <cellStyle name="Comma 6 3 7 6" xfId="13536"/>
    <cellStyle name="Comma 6 3 7 7" xfId="15988"/>
    <cellStyle name="Comma 6 3 7 8" xfId="18441"/>
    <cellStyle name="Comma 6 3 7 9" xfId="20889"/>
    <cellStyle name="Comma 6 3 8" xfId="23344"/>
    <cellStyle name="Comma 6 3 8 2" xfId="3685"/>
    <cellStyle name="Comma 6 3 8 3" xfId="6144"/>
    <cellStyle name="Comma 6 3 8 4" xfId="8637"/>
    <cellStyle name="Comma 6 3 8 5" xfId="11085"/>
    <cellStyle name="Comma 6 3 8 6" xfId="13537"/>
    <cellStyle name="Comma 6 3 8 7" xfId="15989"/>
    <cellStyle name="Comma 6 3 8 8" xfId="18442"/>
    <cellStyle name="Comma 6 3 8 9" xfId="20890"/>
    <cellStyle name="Comma 6 3 9" xfId="23345"/>
    <cellStyle name="Comma 6 3 9 2" xfId="3686"/>
    <cellStyle name="Comma 6 3 9 3" xfId="6145"/>
    <cellStyle name="Comma 6 3 9 4" xfId="8638"/>
    <cellStyle name="Comma 6 3 9 5" xfId="11086"/>
    <cellStyle name="Comma 6 3 9 6" xfId="13538"/>
    <cellStyle name="Comma 6 3 9 7" xfId="15990"/>
    <cellStyle name="Comma 6 3 9 8" xfId="18443"/>
    <cellStyle name="Comma 6 3 9 9" xfId="20891"/>
    <cellStyle name="Comma 6 30" xfId="8527"/>
    <cellStyle name="Comma 6 31" xfId="10975"/>
    <cellStyle name="Comma 6 32" xfId="13427"/>
    <cellStyle name="Comma 6 33" xfId="15879"/>
    <cellStyle name="Comma 6 34" xfId="18332"/>
    <cellStyle name="Comma 6 35" xfId="20780"/>
    <cellStyle name="Comma 6 4" xfId="23346"/>
    <cellStyle name="Comma 6 4 10" xfId="3687"/>
    <cellStyle name="Comma 6 4 11" xfId="6146"/>
    <cellStyle name="Comma 6 4 12" xfId="8639"/>
    <cellStyle name="Comma 6 4 13" xfId="11087"/>
    <cellStyle name="Comma 6 4 14" xfId="13539"/>
    <cellStyle name="Comma 6 4 15" xfId="15991"/>
    <cellStyle name="Comma 6 4 16" xfId="18444"/>
    <cellStyle name="Comma 6 4 17" xfId="20892"/>
    <cellStyle name="Comma 6 4 2" xfId="23347"/>
    <cellStyle name="Comma 6 4 2 10" xfId="6147"/>
    <cellStyle name="Comma 6 4 2 11" xfId="8640"/>
    <cellStyle name="Comma 6 4 2 12" xfId="11088"/>
    <cellStyle name="Comma 6 4 2 13" xfId="13540"/>
    <cellStyle name="Comma 6 4 2 14" xfId="15992"/>
    <cellStyle name="Comma 6 4 2 15" xfId="18445"/>
    <cellStyle name="Comma 6 4 2 16" xfId="20893"/>
    <cellStyle name="Comma 6 4 2 2" xfId="23348"/>
    <cellStyle name="Comma 6 4 2 2 10" xfId="20894"/>
    <cellStyle name="Comma 6 4 2 2 2" xfId="23349"/>
    <cellStyle name="Comma 6 4 2 2 2 2" xfId="3690"/>
    <cellStyle name="Comma 6 4 2 2 2 3" xfId="6149"/>
    <cellStyle name="Comma 6 4 2 2 2 4" xfId="8642"/>
    <cellStyle name="Comma 6 4 2 2 2 5" xfId="11090"/>
    <cellStyle name="Comma 6 4 2 2 2 6" xfId="13542"/>
    <cellStyle name="Comma 6 4 2 2 2 7" xfId="15994"/>
    <cellStyle name="Comma 6 4 2 2 2 8" xfId="18447"/>
    <cellStyle name="Comma 6 4 2 2 2 9" xfId="20895"/>
    <cellStyle name="Comma 6 4 2 2 3" xfId="3689"/>
    <cellStyle name="Comma 6 4 2 2 4" xfId="6148"/>
    <cellStyle name="Comma 6 4 2 2 5" xfId="8641"/>
    <cellStyle name="Comma 6 4 2 2 6" xfId="11089"/>
    <cellStyle name="Comma 6 4 2 2 7" xfId="13541"/>
    <cellStyle name="Comma 6 4 2 2 8" xfId="15993"/>
    <cellStyle name="Comma 6 4 2 2 9" xfId="18446"/>
    <cellStyle name="Comma 6 4 2 3" xfId="23350"/>
    <cellStyle name="Comma 6 4 2 3 2" xfId="3691"/>
    <cellStyle name="Comma 6 4 2 3 3" xfId="6150"/>
    <cellStyle name="Comma 6 4 2 3 4" xfId="8643"/>
    <cellStyle name="Comma 6 4 2 3 5" xfId="11091"/>
    <cellStyle name="Comma 6 4 2 3 6" xfId="13543"/>
    <cellStyle name="Comma 6 4 2 3 7" xfId="15995"/>
    <cellStyle name="Comma 6 4 2 3 8" xfId="18448"/>
    <cellStyle name="Comma 6 4 2 3 9" xfId="20896"/>
    <cellStyle name="Comma 6 4 2 4" xfId="23351"/>
    <cellStyle name="Comma 6 4 2 4 2" xfId="3692"/>
    <cellStyle name="Comma 6 4 2 4 3" xfId="6151"/>
    <cellStyle name="Comma 6 4 2 4 4" xfId="8644"/>
    <cellStyle name="Comma 6 4 2 4 5" xfId="11092"/>
    <cellStyle name="Comma 6 4 2 4 6" xfId="13544"/>
    <cellStyle name="Comma 6 4 2 4 7" xfId="15996"/>
    <cellStyle name="Comma 6 4 2 4 8" xfId="18449"/>
    <cellStyle name="Comma 6 4 2 4 9" xfId="20897"/>
    <cellStyle name="Comma 6 4 2 5" xfId="23352"/>
    <cellStyle name="Comma 6 4 2 5 2" xfId="3693"/>
    <cellStyle name="Comma 6 4 2 5 3" xfId="6152"/>
    <cellStyle name="Comma 6 4 2 5 4" xfId="8645"/>
    <cellStyle name="Comma 6 4 2 5 5" xfId="11093"/>
    <cellStyle name="Comma 6 4 2 5 6" xfId="13545"/>
    <cellStyle name="Comma 6 4 2 5 7" xfId="15997"/>
    <cellStyle name="Comma 6 4 2 5 8" xfId="18450"/>
    <cellStyle name="Comma 6 4 2 5 9" xfId="20898"/>
    <cellStyle name="Comma 6 4 2 6" xfId="23353"/>
    <cellStyle name="Comma 6 4 2 6 2" xfId="3694"/>
    <cellStyle name="Comma 6 4 2 6 3" xfId="6153"/>
    <cellStyle name="Comma 6 4 2 6 4" xfId="8646"/>
    <cellStyle name="Comma 6 4 2 6 5" xfId="11094"/>
    <cellStyle name="Comma 6 4 2 6 6" xfId="13546"/>
    <cellStyle name="Comma 6 4 2 6 7" xfId="15998"/>
    <cellStyle name="Comma 6 4 2 6 8" xfId="18451"/>
    <cellStyle name="Comma 6 4 2 6 9" xfId="20899"/>
    <cellStyle name="Comma 6 4 2 7" xfId="23354"/>
    <cellStyle name="Comma 6 4 2 7 2" xfId="3695"/>
    <cellStyle name="Comma 6 4 2 7 3" xfId="6154"/>
    <cellStyle name="Comma 6 4 2 7 4" xfId="8647"/>
    <cellStyle name="Comma 6 4 2 7 5" xfId="11095"/>
    <cellStyle name="Comma 6 4 2 7 6" xfId="13547"/>
    <cellStyle name="Comma 6 4 2 7 7" xfId="15999"/>
    <cellStyle name="Comma 6 4 2 7 8" xfId="18452"/>
    <cellStyle name="Comma 6 4 2 7 9" xfId="20900"/>
    <cellStyle name="Comma 6 4 2 8" xfId="23355"/>
    <cellStyle name="Comma 6 4 2 8 2" xfId="3696"/>
    <cellStyle name="Comma 6 4 2 8 3" xfId="6155"/>
    <cellStyle name="Comma 6 4 2 8 4" xfId="8648"/>
    <cellStyle name="Comma 6 4 2 8 5" xfId="11096"/>
    <cellStyle name="Comma 6 4 2 8 6" xfId="13548"/>
    <cellStyle name="Comma 6 4 2 8 7" xfId="16000"/>
    <cellStyle name="Comma 6 4 2 8 8" xfId="18453"/>
    <cellStyle name="Comma 6 4 2 8 9" xfId="20901"/>
    <cellStyle name="Comma 6 4 2 9" xfId="3688"/>
    <cellStyle name="Comma 6 4 3" xfId="23356"/>
    <cellStyle name="Comma 6 4 3 10" xfId="20902"/>
    <cellStyle name="Comma 6 4 3 2" xfId="23357"/>
    <cellStyle name="Comma 6 4 3 2 2" xfId="3698"/>
    <cellStyle name="Comma 6 4 3 2 3" xfId="6157"/>
    <cellStyle name="Comma 6 4 3 2 4" xfId="8650"/>
    <cellStyle name="Comma 6 4 3 2 5" xfId="11098"/>
    <cellStyle name="Comma 6 4 3 2 6" xfId="13550"/>
    <cellStyle name="Comma 6 4 3 2 7" xfId="16002"/>
    <cellStyle name="Comma 6 4 3 2 8" xfId="18455"/>
    <cellStyle name="Comma 6 4 3 2 9" xfId="20903"/>
    <cellStyle name="Comma 6 4 3 3" xfId="3697"/>
    <cellStyle name="Comma 6 4 3 4" xfId="6156"/>
    <cellStyle name="Comma 6 4 3 5" xfId="8649"/>
    <cellStyle name="Comma 6 4 3 6" xfId="11097"/>
    <cellStyle name="Comma 6 4 3 7" xfId="13549"/>
    <cellStyle name="Comma 6 4 3 8" xfId="16001"/>
    <cellStyle name="Comma 6 4 3 9" xfId="18454"/>
    <cellStyle name="Comma 6 4 4" xfId="23358"/>
    <cellStyle name="Comma 6 4 4 2" xfId="3699"/>
    <cellStyle name="Comma 6 4 4 3" xfId="6158"/>
    <cellStyle name="Comma 6 4 4 4" xfId="8651"/>
    <cellStyle name="Comma 6 4 4 5" xfId="11099"/>
    <cellStyle name="Comma 6 4 4 6" xfId="13551"/>
    <cellStyle name="Comma 6 4 4 7" xfId="16003"/>
    <cellStyle name="Comma 6 4 4 8" xfId="18456"/>
    <cellStyle name="Comma 6 4 4 9" xfId="20904"/>
    <cellStyle name="Comma 6 4 5" xfId="23359"/>
    <cellStyle name="Comma 6 4 5 2" xfId="3700"/>
    <cellStyle name="Comma 6 4 5 3" xfId="6159"/>
    <cellStyle name="Comma 6 4 5 4" xfId="8652"/>
    <cellStyle name="Comma 6 4 5 5" xfId="11100"/>
    <cellStyle name="Comma 6 4 5 6" xfId="13552"/>
    <cellStyle name="Comma 6 4 5 7" xfId="16004"/>
    <cellStyle name="Comma 6 4 5 8" xfId="18457"/>
    <cellStyle name="Comma 6 4 5 9" xfId="20905"/>
    <cellStyle name="Comma 6 4 6" xfId="23360"/>
    <cellStyle name="Comma 6 4 6 2" xfId="3701"/>
    <cellStyle name="Comma 6 4 6 3" xfId="6160"/>
    <cellStyle name="Comma 6 4 6 4" xfId="8653"/>
    <cellStyle name="Comma 6 4 6 5" xfId="11101"/>
    <cellStyle name="Comma 6 4 6 6" xfId="13553"/>
    <cellStyle name="Comma 6 4 6 7" xfId="16005"/>
    <cellStyle name="Comma 6 4 6 8" xfId="18458"/>
    <cellStyle name="Comma 6 4 6 9" xfId="20906"/>
    <cellStyle name="Comma 6 4 7" xfId="23361"/>
    <cellStyle name="Comma 6 4 7 2" xfId="3702"/>
    <cellStyle name="Comma 6 4 7 3" xfId="6161"/>
    <cellStyle name="Comma 6 4 7 4" xfId="8654"/>
    <cellStyle name="Comma 6 4 7 5" xfId="11102"/>
    <cellStyle name="Comma 6 4 7 6" xfId="13554"/>
    <cellStyle name="Comma 6 4 7 7" xfId="16006"/>
    <cellStyle name="Comma 6 4 7 8" xfId="18459"/>
    <cellStyle name="Comma 6 4 7 9" xfId="20907"/>
    <cellStyle name="Comma 6 4 8" xfId="23362"/>
    <cellStyle name="Comma 6 4 8 2" xfId="3703"/>
    <cellStyle name="Comma 6 4 8 3" xfId="6162"/>
    <cellStyle name="Comma 6 4 8 4" xfId="8655"/>
    <cellStyle name="Comma 6 4 8 5" xfId="11103"/>
    <cellStyle name="Comma 6 4 8 6" xfId="13555"/>
    <cellStyle name="Comma 6 4 8 7" xfId="16007"/>
    <cellStyle name="Comma 6 4 8 8" xfId="18460"/>
    <cellStyle name="Comma 6 4 8 9" xfId="20908"/>
    <cellStyle name="Comma 6 4 9" xfId="23363"/>
    <cellStyle name="Comma 6 4 9 2" xfId="3704"/>
    <cellStyle name="Comma 6 4 9 3" xfId="6163"/>
    <cellStyle name="Comma 6 4 9 4" xfId="8656"/>
    <cellStyle name="Comma 6 4 9 5" xfId="11104"/>
    <cellStyle name="Comma 6 4 9 6" xfId="13556"/>
    <cellStyle name="Comma 6 4 9 7" xfId="16008"/>
    <cellStyle name="Comma 6 4 9 8" xfId="18461"/>
    <cellStyle name="Comma 6 4 9 9" xfId="20909"/>
    <cellStyle name="Comma 6 5" xfId="23364"/>
    <cellStyle name="Comma 6 5 10" xfId="6164"/>
    <cellStyle name="Comma 6 5 11" xfId="8657"/>
    <cellStyle name="Comma 6 5 12" xfId="11105"/>
    <cellStyle name="Comma 6 5 13" xfId="13557"/>
    <cellStyle name="Comma 6 5 14" xfId="16009"/>
    <cellStyle name="Comma 6 5 15" xfId="18462"/>
    <cellStyle name="Comma 6 5 16" xfId="20910"/>
    <cellStyle name="Comma 6 5 2" xfId="23365"/>
    <cellStyle name="Comma 6 5 2 10" xfId="20911"/>
    <cellStyle name="Comma 6 5 2 2" xfId="23366"/>
    <cellStyle name="Comma 6 5 2 2 2" xfId="3707"/>
    <cellStyle name="Comma 6 5 2 2 3" xfId="6166"/>
    <cellStyle name="Comma 6 5 2 2 4" xfId="8659"/>
    <cellStyle name="Comma 6 5 2 2 5" xfId="11107"/>
    <cellStyle name="Comma 6 5 2 2 6" xfId="13559"/>
    <cellStyle name="Comma 6 5 2 2 7" xfId="16011"/>
    <cellStyle name="Comma 6 5 2 2 8" xfId="18464"/>
    <cellStyle name="Comma 6 5 2 2 9" xfId="20912"/>
    <cellStyle name="Comma 6 5 2 3" xfId="3706"/>
    <cellStyle name="Comma 6 5 2 4" xfId="6165"/>
    <cellStyle name="Comma 6 5 2 5" xfId="8658"/>
    <cellStyle name="Comma 6 5 2 6" xfId="11106"/>
    <cellStyle name="Comma 6 5 2 7" xfId="13558"/>
    <cellStyle name="Comma 6 5 2 8" xfId="16010"/>
    <cellStyle name="Comma 6 5 2 9" xfId="18463"/>
    <cellStyle name="Comma 6 5 3" xfId="23367"/>
    <cellStyle name="Comma 6 5 3 2" xfId="3708"/>
    <cellStyle name="Comma 6 5 3 3" xfId="6167"/>
    <cellStyle name="Comma 6 5 3 4" xfId="8660"/>
    <cellStyle name="Comma 6 5 3 5" xfId="11108"/>
    <cellStyle name="Comma 6 5 3 6" xfId="13560"/>
    <cellStyle name="Comma 6 5 3 7" xfId="16012"/>
    <cellStyle name="Comma 6 5 3 8" xfId="18465"/>
    <cellStyle name="Comma 6 5 3 9" xfId="20913"/>
    <cellStyle name="Comma 6 5 4" xfId="23368"/>
    <cellStyle name="Comma 6 5 4 2" xfId="3709"/>
    <cellStyle name="Comma 6 5 4 3" xfId="6168"/>
    <cellStyle name="Comma 6 5 4 4" xfId="8661"/>
    <cellStyle name="Comma 6 5 4 5" xfId="11109"/>
    <cellStyle name="Comma 6 5 4 6" xfId="13561"/>
    <cellStyle name="Comma 6 5 4 7" xfId="16013"/>
    <cellStyle name="Comma 6 5 4 8" xfId="18466"/>
    <cellStyle name="Comma 6 5 4 9" xfId="20914"/>
    <cellStyle name="Comma 6 5 5" xfId="23369"/>
    <cellStyle name="Comma 6 5 5 2" xfId="3710"/>
    <cellStyle name="Comma 6 5 5 3" xfId="6169"/>
    <cellStyle name="Comma 6 5 5 4" xfId="8662"/>
    <cellStyle name="Comma 6 5 5 5" xfId="11110"/>
    <cellStyle name="Comma 6 5 5 6" xfId="13562"/>
    <cellStyle name="Comma 6 5 5 7" xfId="16014"/>
    <cellStyle name="Comma 6 5 5 8" xfId="18467"/>
    <cellStyle name="Comma 6 5 5 9" xfId="20915"/>
    <cellStyle name="Comma 6 5 6" xfId="23370"/>
    <cellStyle name="Comma 6 5 6 2" xfId="3711"/>
    <cellStyle name="Comma 6 5 6 3" xfId="6170"/>
    <cellStyle name="Comma 6 5 6 4" xfId="8663"/>
    <cellStyle name="Comma 6 5 6 5" xfId="11111"/>
    <cellStyle name="Comma 6 5 6 6" xfId="13563"/>
    <cellStyle name="Comma 6 5 6 7" xfId="16015"/>
    <cellStyle name="Comma 6 5 6 8" xfId="18468"/>
    <cellStyle name="Comma 6 5 6 9" xfId="20916"/>
    <cellStyle name="Comma 6 5 7" xfId="23371"/>
    <cellStyle name="Comma 6 5 7 2" xfId="3712"/>
    <cellStyle name="Comma 6 5 7 3" xfId="6171"/>
    <cellStyle name="Comma 6 5 7 4" xfId="8664"/>
    <cellStyle name="Comma 6 5 7 5" xfId="11112"/>
    <cellStyle name="Comma 6 5 7 6" xfId="13564"/>
    <cellStyle name="Comma 6 5 7 7" xfId="16016"/>
    <cellStyle name="Comma 6 5 7 8" xfId="18469"/>
    <cellStyle name="Comma 6 5 7 9" xfId="20917"/>
    <cellStyle name="Comma 6 5 8" xfId="23372"/>
    <cellStyle name="Comma 6 5 8 2" xfId="3713"/>
    <cellStyle name="Comma 6 5 8 3" xfId="6172"/>
    <cellStyle name="Comma 6 5 8 4" xfId="8665"/>
    <cellStyle name="Comma 6 5 8 5" xfId="11113"/>
    <cellStyle name="Comma 6 5 8 6" xfId="13565"/>
    <cellStyle name="Comma 6 5 8 7" xfId="16017"/>
    <cellStyle name="Comma 6 5 8 8" xfId="18470"/>
    <cellStyle name="Comma 6 5 8 9" xfId="20918"/>
    <cellStyle name="Comma 6 5 9" xfId="3705"/>
    <cellStyle name="Comma 6 6" xfId="351"/>
    <cellStyle name="Comma 6 6 10" xfId="20919"/>
    <cellStyle name="Comma 6 6 2" xfId="23373"/>
    <cellStyle name="Comma 6 6 2 2" xfId="3715"/>
    <cellStyle name="Comma 6 6 2 3" xfId="6174"/>
    <cellStyle name="Comma 6 6 2 4" xfId="8667"/>
    <cellStyle name="Comma 6 6 2 5" xfId="11115"/>
    <cellStyle name="Comma 6 6 2 6" xfId="13567"/>
    <cellStyle name="Comma 6 6 2 7" xfId="16019"/>
    <cellStyle name="Comma 6 6 2 8" xfId="18472"/>
    <cellStyle name="Comma 6 6 2 9" xfId="20920"/>
    <cellStyle name="Comma 6 6 3" xfId="3714"/>
    <cellStyle name="Comma 6 6 4" xfId="6173"/>
    <cellStyle name="Comma 6 6 5" xfId="8666"/>
    <cellStyle name="Comma 6 6 6" xfId="11114"/>
    <cellStyle name="Comma 6 6 7" xfId="13566"/>
    <cellStyle name="Comma 6 6 8" xfId="16018"/>
    <cellStyle name="Comma 6 6 9" xfId="18471"/>
    <cellStyle name="Comma 6 7" xfId="352"/>
    <cellStyle name="Comma 6 7 2" xfId="3716"/>
    <cellStyle name="Comma 6 7 3" xfId="6175"/>
    <cellStyle name="Comma 6 7 4" xfId="8668"/>
    <cellStyle name="Comma 6 7 5" xfId="11116"/>
    <cellStyle name="Comma 6 7 6" xfId="13568"/>
    <cellStyle name="Comma 6 7 7" xfId="16020"/>
    <cellStyle name="Comma 6 7 8" xfId="18473"/>
    <cellStyle name="Comma 6 7 9" xfId="20921"/>
    <cellStyle name="Comma 6 8" xfId="353"/>
    <cellStyle name="Comma 6 8 2" xfId="3717"/>
    <cellStyle name="Comma 6 8 3" xfId="6176"/>
    <cellStyle name="Comma 6 8 4" xfId="8669"/>
    <cellStyle name="Comma 6 8 5" xfId="11117"/>
    <cellStyle name="Comma 6 8 6" xfId="13569"/>
    <cellStyle name="Comma 6 8 7" xfId="16021"/>
    <cellStyle name="Comma 6 8 8" xfId="18474"/>
    <cellStyle name="Comma 6 8 9" xfId="20922"/>
    <cellStyle name="Comma 6 9" xfId="354"/>
    <cellStyle name="Comma 6 9 2" xfId="3718"/>
    <cellStyle name="Comma 6 9 3" xfId="6177"/>
    <cellStyle name="Comma 6 9 4" xfId="8670"/>
    <cellStyle name="Comma 6 9 5" xfId="11118"/>
    <cellStyle name="Comma 6 9 6" xfId="13570"/>
    <cellStyle name="Comma 6 9 7" xfId="16022"/>
    <cellStyle name="Comma 6 9 8" xfId="18475"/>
    <cellStyle name="Comma 6 9 9" xfId="20923"/>
    <cellStyle name="Comma 7" xfId="23374"/>
    <cellStyle name="Comma 7 10" xfId="355"/>
    <cellStyle name="Comma 7 10 2" xfId="3720"/>
    <cellStyle name="Comma 7 10 3" xfId="6179"/>
    <cellStyle name="Comma 7 10 4" xfId="8672"/>
    <cellStyle name="Comma 7 10 5" xfId="11120"/>
    <cellStyle name="Comma 7 10 6" xfId="13572"/>
    <cellStyle name="Comma 7 10 7" xfId="16024"/>
    <cellStyle name="Comma 7 10 8" xfId="18477"/>
    <cellStyle name="Comma 7 10 9" xfId="20925"/>
    <cellStyle name="Comma 7 11" xfId="356"/>
    <cellStyle name="Comma 7 11 2" xfId="3721"/>
    <cellStyle name="Comma 7 11 3" xfId="6180"/>
    <cellStyle name="Comma 7 11 4" xfId="8673"/>
    <cellStyle name="Comma 7 11 5" xfId="11121"/>
    <cellStyle name="Comma 7 11 6" xfId="13573"/>
    <cellStyle name="Comma 7 11 7" xfId="16025"/>
    <cellStyle name="Comma 7 11 8" xfId="18478"/>
    <cellStyle name="Comma 7 11 9" xfId="20926"/>
    <cellStyle name="Comma 7 12" xfId="357"/>
    <cellStyle name="Comma 7 12 2" xfId="3722"/>
    <cellStyle name="Comma 7 12 3" xfId="6181"/>
    <cellStyle name="Comma 7 12 4" xfId="8674"/>
    <cellStyle name="Comma 7 12 5" xfId="11122"/>
    <cellStyle name="Comma 7 12 6" xfId="13574"/>
    <cellStyle name="Comma 7 12 7" xfId="16026"/>
    <cellStyle name="Comma 7 12 8" xfId="18479"/>
    <cellStyle name="Comma 7 12 9" xfId="20927"/>
    <cellStyle name="Comma 7 13" xfId="358"/>
    <cellStyle name="Comma 7 14" xfId="359"/>
    <cellStyle name="Comma 7 15" xfId="360"/>
    <cellStyle name="Comma 7 16" xfId="361"/>
    <cellStyle name="Comma 7 17" xfId="362"/>
    <cellStyle name="Comma 7 18" xfId="363"/>
    <cellStyle name="Comma 7 19" xfId="364"/>
    <cellStyle name="Comma 7 2" xfId="23375"/>
    <cellStyle name="Comma 7 2 10" xfId="23376"/>
    <cellStyle name="Comma 7 2 10 2" xfId="3724"/>
    <cellStyle name="Comma 7 2 10 3" xfId="6183"/>
    <cellStyle name="Comma 7 2 10 4" xfId="8676"/>
    <cellStyle name="Comma 7 2 10 5" xfId="11124"/>
    <cellStyle name="Comma 7 2 10 6" xfId="13576"/>
    <cellStyle name="Comma 7 2 10 7" xfId="16028"/>
    <cellStyle name="Comma 7 2 10 8" xfId="18481"/>
    <cellStyle name="Comma 7 2 10 9" xfId="20929"/>
    <cellStyle name="Comma 7 2 11" xfId="23377"/>
    <cellStyle name="Comma 7 2 11 2" xfId="3725"/>
    <cellStyle name="Comma 7 2 11 3" xfId="6184"/>
    <cellStyle name="Comma 7 2 11 4" xfId="8677"/>
    <cellStyle name="Comma 7 2 11 5" xfId="11125"/>
    <cellStyle name="Comma 7 2 11 6" xfId="13577"/>
    <cellStyle name="Comma 7 2 11 7" xfId="16029"/>
    <cellStyle name="Comma 7 2 11 8" xfId="18482"/>
    <cellStyle name="Comma 7 2 11 9" xfId="20930"/>
    <cellStyle name="Comma 7 2 12" xfId="3723"/>
    <cellStyle name="Comma 7 2 13" xfId="6182"/>
    <cellStyle name="Comma 7 2 14" xfId="8675"/>
    <cellStyle name="Comma 7 2 15" xfId="11123"/>
    <cellStyle name="Comma 7 2 16" xfId="13575"/>
    <cellStyle name="Comma 7 2 17" xfId="16027"/>
    <cellStyle name="Comma 7 2 18" xfId="18480"/>
    <cellStyle name="Comma 7 2 19" xfId="20928"/>
    <cellStyle name="Comma 7 2 2" xfId="23378"/>
    <cellStyle name="Comma 7 2 2 10" xfId="23379"/>
    <cellStyle name="Comma 7 2 2 10 2" xfId="3727"/>
    <cellStyle name="Comma 7 2 2 10 3" xfId="6186"/>
    <cellStyle name="Comma 7 2 2 10 4" xfId="8679"/>
    <cellStyle name="Comma 7 2 2 10 5" xfId="11127"/>
    <cellStyle name="Comma 7 2 2 10 6" xfId="13579"/>
    <cellStyle name="Comma 7 2 2 10 7" xfId="16031"/>
    <cellStyle name="Comma 7 2 2 10 8" xfId="18484"/>
    <cellStyle name="Comma 7 2 2 10 9" xfId="20932"/>
    <cellStyle name="Comma 7 2 2 11" xfId="3726"/>
    <cellStyle name="Comma 7 2 2 12" xfId="6185"/>
    <cellStyle name="Comma 7 2 2 13" xfId="8678"/>
    <cellStyle name="Comma 7 2 2 14" xfId="11126"/>
    <cellStyle name="Comma 7 2 2 15" xfId="13578"/>
    <cellStyle name="Comma 7 2 2 16" xfId="16030"/>
    <cellStyle name="Comma 7 2 2 17" xfId="18483"/>
    <cellStyle name="Comma 7 2 2 18" xfId="20931"/>
    <cellStyle name="Comma 7 2 2 2" xfId="23380"/>
    <cellStyle name="Comma 7 2 2 2 10" xfId="3728"/>
    <cellStyle name="Comma 7 2 2 2 11" xfId="6187"/>
    <cellStyle name="Comma 7 2 2 2 12" xfId="8680"/>
    <cellStyle name="Comma 7 2 2 2 13" xfId="11128"/>
    <cellStyle name="Comma 7 2 2 2 14" xfId="13580"/>
    <cellStyle name="Comma 7 2 2 2 15" xfId="16032"/>
    <cellStyle name="Comma 7 2 2 2 16" xfId="18485"/>
    <cellStyle name="Comma 7 2 2 2 17" xfId="20933"/>
    <cellStyle name="Comma 7 2 2 2 2" xfId="23381"/>
    <cellStyle name="Comma 7 2 2 2 2 10" xfId="6188"/>
    <cellStyle name="Comma 7 2 2 2 2 11" xfId="8681"/>
    <cellStyle name="Comma 7 2 2 2 2 12" xfId="11129"/>
    <cellStyle name="Comma 7 2 2 2 2 13" xfId="13581"/>
    <cellStyle name="Comma 7 2 2 2 2 14" xfId="16033"/>
    <cellStyle name="Comma 7 2 2 2 2 15" xfId="18486"/>
    <cellStyle name="Comma 7 2 2 2 2 16" xfId="20934"/>
    <cellStyle name="Comma 7 2 2 2 2 2" xfId="23382"/>
    <cellStyle name="Comma 7 2 2 2 2 2 10" xfId="20935"/>
    <cellStyle name="Comma 7 2 2 2 2 2 2" xfId="23383"/>
    <cellStyle name="Comma 7 2 2 2 2 2 2 2" xfId="3731"/>
    <cellStyle name="Comma 7 2 2 2 2 2 2 3" xfId="6190"/>
    <cellStyle name="Comma 7 2 2 2 2 2 2 4" xfId="8683"/>
    <cellStyle name="Comma 7 2 2 2 2 2 2 5" xfId="11131"/>
    <cellStyle name="Comma 7 2 2 2 2 2 2 6" xfId="13583"/>
    <cellStyle name="Comma 7 2 2 2 2 2 2 7" xfId="16035"/>
    <cellStyle name="Comma 7 2 2 2 2 2 2 8" xfId="18488"/>
    <cellStyle name="Comma 7 2 2 2 2 2 2 9" xfId="20936"/>
    <cellStyle name="Comma 7 2 2 2 2 2 3" xfId="3730"/>
    <cellStyle name="Comma 7 2 2 2 2 2 4" xfId="6189"/>
    <cellStyle name="Comma 7 2 2 2 2 2 5" xfId="8682"/>
    <cellStyle name="Comma 7 2 2 2 2 2 6" xfId="11130"/>
    <cellStyle name="Comma 7 2 2 2 2 2 7" xfId="13582"/>
    <cellStyle name="Comma 7 2 2 2 2 2 8" xfId="16034"/>
    <cellStyle name="Comma 7 2 2 2 2 2 9" xfId="18487"/>
    <cellStyle name="Comma 7 2 2 2 2 3" xfId="23384"/>
    <cellStyle name="Comma 7 2 2 2 2 3 2" xfId="3732"/>
    <cellStyle name="Comma 7 2 2 2 2 3 3" xfId="6191"/>
    <cellStyle name="Comma 7 2 2 2 2 3 4" xfId="8684"/>
    <cellStyle name="Comma 7 2 2 2 2 3 5" xfId="11132"/>
    <cellStyle name="Comma 7 2 2 2 2 3 6" xfId="13584"/>
    <cellStyle name="Comma 7 2 2 2 2 3 7" xfId="16036"/>
    <cellStyle name="Comma 7 2 2 2 2 3 8" xfId="18489"/>
    <cellStyle name="Comma 7 2 2 2 2 3 9" xfId="20937"/>
    <cellStyle name="Comma 7 2 2 2 2 4" xfId="23385"/>
    <cellStyle name="Comma 7 2 2 2 2 4 2" xfId="3733"/>
    <cellStyle name="Comma 7 2 2 2 2 4 3" xfId="6192"/>
    <cellStyle name="Comma 7 2 2 2 2 4 4" xfId="8685"/>
    <cellStyle name="Comma 7 2 2 2 2 4 5" xfId="11133"/>
    <cellStyle name="Comma 7 2 2 2 2 4 6" xfId="13585"/>
    <cellStyle name="Comma 7 2 2 2 2 4 7" xfId="16037"/>
    <cellStyle name="Comma 7 2 2 2 2 4 8" xfId="18490"/>
    <cellStyle name="Comma 7 2 2 2 2 4 9" xfId="20938"/>
    <cellStyle name="Comma 7 2 2 2 2 5" xfId="23386"/>
    <cellStyle name="Comma 7 2 2 2 2 5 2" xfId="3734"/>
    <cellStyle name="Comma 7 2 2 2 2 5 3" xfId="6193"/>
    <cellStyle name="Comma 7 2 2 2 2 5 4" xfId="8686"/>
    <cellStyle name="Comma 7 2 2 2 2 5 5" xfId="11134"/>
    <cellStyle name="Comma 7 2 2 2 2 5 6" xfId="13586"/>
    <cellStyle name="Comma 7 2 2 2 2 5 7" xfId="16038"/>
    <cellStyle name="Comma 7 2 2 2 2 5 8" xfId="18491"/>
    <cellStyle name="Comma 7 2 2 2 2 5 9" xfId="20939"/>
    <cellStyle name="Comma 7 2 2 2 2 6" xfId="23387"/>
    <cellStyle name="Comma 7 2 2 2 2 6 2" xfId="3735"/>
    <cellStyle name="Comma 7 2 2 2 2 6 3" xfId="6194"/>
    <cellStyle name="Comma 7 2 2 2 2 6 4" xfId="8687"/>
    <cellStyle name="Comma 7 2 2 2 2 6 5" xfId="11135"/>
    <cellStyle name="Comma 7 2 2 2 2 6 6" xfId="13587"/>
    <cellStyle name="Comma 7 2 2 2 2 6 7" xfId="16039"/>
    <cellStyle name="Comma 7 2 2 2 2 6 8" xfId="18492"/>
    <cellStyle name="Comma 7 2 2 2 2 6 9" xfId="20940"/>
    <cellStyle name="Comma 7 2 2 2 2 7" xfId="23388"/>
    <cellStyle name="Comma 7 2 2 2 2 7 2" xfId="3736"/>
    <cellStyle name="Comma 7 2 2 2 2 7 3" xfId="6195"/>
    <cellStyle name="Comma 7 2 2 2 2 7 4" xfId="8688"/>
    <cellStyle name="Comma 7 2 2 2 2 7 5" xfId="11136"/>
    <cellStyle name="Comma 7 2 2 2 2 7 6" xfId="13588"/>
    <cellStyle name="Comma 7 2 2 2 2 7 7" xfId="16040"/>
    <cellStyle name="Comma 7 2 2 2 2 7 8" xfId="18493"/>
    <cellStyle name="Comma 7 2 2 2 2 7 9" xfId="20941"/>
    <cellStyle name="Comma 7 2 2 2 2 8" xfId="23389"/>
    <cellStyle name="Comma 7 2 2 2 2 8 2" xfId="3737"/>
    <cellStyle name="Comma 7 2 2 2 2 8 3" xfId="6196"/>
    <cellStyle name="Comma 7 2 2 2 2 8 4" xfId="8689"/>
    <cellStyle name="Comma 7 2 2 2 2 8 5" xfId="11137"/>
    <cellStyle name="Comma 7 2 2 2 2 8 6" xfId="13589"/>
    <cellStyle name="Comma 7 2 2 2 2 8 7" xfId="16041"/>
    <cellStyle name="Comma 7 2 2 2 2 8 8" xfId="18494"/>
    <cellStyle name="Comma 7 2 2 2 2 8 9" xfId="20942"/>
    <cellStyle name="Comma 7 2 2 2 2 9" xfId="3729"/>
    <cellStyle name="Comma 7 2 2 2 3" xfId="23390"/>
    <cellStyle name="Comma 7 2 2 2 3 10" xfId="20943"/>
    <cellStyle name="Comma 7 2 2 2 3 2" xfId="23391"/>
    <cellStyle name="Comma 7 2 2 2 3 2 2" xfId="3739"/>
    <cellStyle name="Comma 7 2 2 2 3 2 3" xfId="6198"/>
    <cellStyle name="Comma 7 2 2 2 3 2 4" xfId="8691"/>
    <cellStyle name="Comma 7 2 2 2 3 2 5" xfId="11139"/>
    <cellStyle name="Comma 7 2 2 2 3 2 6" xfId="13591"/>
    <cellStyle name="Comma 7 2 2 2 3 2 7" xfId="16043"/>
    <cellStyle name="Comma 7 2 2 2 3 2 8" xfId="18496"/>
    <cellStyle name="Comma 7 2 2 2 3 2 9" xfId="20944"/>
    <cellStyle name="Comma 7 2 2 2 3 3" xfId="3738"/>
    <cellStyle name="Comma 7 2 2 2 3 4" xfId="6197"/>
    <cellStyle name="Comma 7 2 2 2 3 5" xfId="8690"/>
    <cellStyle name="Comma 7 2 2 2 3 6" xfId="11138"/>
    <cellStyle name="Comma 7 2 2 2 3 7" xfId="13590"/>
    <cellStyle name="Comma 7 2 2 2 3 8" xfId="16042"/>
    <cellStyle name="Comma 7 2 2 2 3 9" xfId="18495"/>
    <cellStyle name="Comma 7 2 2 2 4" xfId="23392"/>
    <cellStyle name="Comma 7 2 2 2 4 2" xfId="3740"/>
    <cellStyle name="Comma 7 2 2 2 4 3" xfId="6199"/>
    <cellStyle name="Comma 7 2 2 2 4 4" xfId="8692"/>
    <cellStyle name="Comma 7 2 2 2 4 5" xfId="11140"/>
    <cellStyle name="Comma 7 2 2 2 4 6" xfId="13592"/>
    <cellStyle name="Comma 7 2 2 2 4 7" xfId="16044"/>
    <cellStyle name="Comma 7 2 2 2 4 8" xfId="18497"/>
    <cellStyle name="Comma 7 2 2 2 4 9" xfId="20945"/>
    <cellStyle name="Comma 7 2 2 2 5" xfId="23393"/>
    <cellStyle name="Comma 7 2 2 2 5 2" xfId="3741"/>
    <cellStyle name="Comma 7 2 2 2 5 3" xfId="6200"/>
    <cellStyle name="Comma 7 2 2 2 5 4" xfId="8693"/>
    <cellStyle name="Comma 7 2 2 2 5 5" xfId="11141"/>
    <cellStyle name="Comma 7 2 2 2 5 6" xfId="13593"/>
    <cellStyle name="Comma 7 2 2 2 5 7" xfId="16045"/>
    <cellStyle name="Comma 7 2 2 2 5 8" xfId="18498"/>
    <cellStyle name="Comma 7 2 2 2 5 9" xfId="20946"/>
    <cellStyle name="Comma 7 2 2 2 6" xfId="23394"/>
    <cellStyle name="Comma 7 2 2 2 6 2" xfId="3742"/>
    <cellStyle name="Comma 7 2 2 2 6 3" xfId="6201"/>
    <cellStyle name="Comma 7 2 2 2 6 4" xfId="8694"/>
    <cellStyle name="Comma 7 2 2 2 6 5" xfId="11142"/>
    <cellStyle name="Comma 7 2 2 2 6 6" xfId="13594"/>
    <cellStyle name="Comma 7 2 2 2 6 7" xfId="16046"/>
    <cellStyle name="Comma 7 2 2 2 6 8" xfId="18499"/>
    <cellStyle name="Comma 7 2 2 2 6 9" xfId="20947"/>
    <cellStyle name="Comma 7 2 2 2 7" xfId="23395"/>
    <cellStyle name="Comma 7 2 2 2 7 2" xfId="3743"/>
    <cellStyle name="Comma 7 2 2 2 7 3" xfId="6202"/>
    <cellStyle name="Comma 7 2 2 2 7 4" xfId="8695"/>
    <cellStyle name="Comma 7 2 2 2 7 5" xfId="11143"/>
    <cellStyle name="Comma 7 2 2 2 7 6" xfId="13595"/>
    <cellStyle name="Comma 7 2 2 2 7 7" xfId="16047"/>
    <cellStyle name="Comma 7 2 2 2 7 8" xfId="18500"/>
    <cellStyle name="Comma 7 2 2 2 7 9" xfId="20948"/>
    <cellStyle name="Comma 7 2 2 2 8" xfId="23396"/>
    <cellStyle name="Comma 7 2 2 2 8 2" xfId="3744"/>
    <cellStyle name="Comma 7 2 2 2 8 3" xfId="6203"/>
    <cellStyle name="Comma 7 2 2 2 8 4" xfId="8696"/>
    <cellStyle name="Comma 7 2 2 2 8 5" xfId="11144"/>
    <cellStyle name="Comma 7 2 2 2 8 6" xfId="13596"/>
    <cellStyle name="Comma 7 2 2 2 8 7" xfId="16048"/>
    <cellStyle name="Comma 7 2 2 2 8 8" xfId="18501"/>
    <cellStyle name="Comma 7 2 2 2 8 9" xfId="20949"/>
    <cellStyle name="Comma 7 2 2 2 9" xfId="23397"/>
    <cellStyle name="Comma 7 2 2 2 9 2" xfId="3745"/>
    <cellStyle name="Comma 7 2 2 2 9 3" xfId="6204"/>
    <cellStyle name="Comma 7 2 2 2 9 4" xfId="8697"/>
    <cellStyle name="Comma 7 2 2 2 9 5" xfId="11145"/>
    <cellStyle name="Comma 7 2 2 2 9 6" xfId="13597"/>
    <cellStyle name="Comma 7 2 2 2 9 7" xfId="16049"/>
    <cellStyle name="Comma 7 2 2 2 9 8" xfId="18502"/>
    <cellStyle name="Comma 7 2 2 2 9 9" xfId="20950"/>
    <cellStyle name="Comma 7 2 2 3" xfId="23398"/>
    <cellStyle name="Comma 7 2 2 3 10" xfId="6205"/>
    <cellStyle name="Comma 7 2 2 3 11" xfId="8698"/>
    <cellStyle name="Comma 7 2 2 3 12" xfId="11146"/>
    <cellStyle name="Comma 7 2 2 3 13" xfId="13598"/>
    <cellStyle name="Comma 7 2 2 3 14" xfId="16050"/>
    <cellStyle name="Comma 7 2 2 3 15" xfId="18503"/>
    <cellStyle name="Comma 7 2 2 3 16" xfId="20951"/>
    <cellStyle name="Comma 7 2 2 3 2" xfId="23399"/>
    <cellStyle name="Comma 7 2 2 3 2 10" xfId="20952"/>
    <cellStyle name="Comma 7 2 2 3 2 2" xfId="23400"/>
    <cellStyle name="Comma 7 2 2 3 2 2 2" xfId="3748"/>
    <cellStyle name="Comma 7 2 2 3 2 2 3" xfId="6207"/>
    <cellStyle name="Comma 7 2 2 3 2 2 4" xfId="8700"/>
    <cellStyle name="Comma 7 2 2 3 2 2 5" xfId="11148"/>
    <cellStyle name="Comma 7 2 2 3 2 2 6" xfId="13600"/>
    <cellStyle name="Comma 7 2 2 3 2 2 7" xfId="16052"/>
    <cellStyle name="Comma 7 2 2 3 2 2 8" xfId="18505"/>
    <cellStyle name="Comma 7 2 2 3 2 2 9" xfId="20953"/>
    <cellStyle name="Comma 7 2 2 3 2 3" xfId="3747"/>
    <cellStyle name="Comma 7 2 2 3 2 4" xfId="6206"/>
    <cellStyle name="Comma 7 2 2 3 2 5" xfId="8699"/>
    <cellStyle name="Comma 7 2 2 3 2 6" xfId="11147"/>
    <cellStyle name="Comma 7 2 2 3 2 7" xfId="13599"/>
    <cellStyle name="Comma 7 2 2 3 2 8" xfId="16051"/>
    <cellStyle name="Comma 7 2 2 3 2 9" xfId="18504"/>
    <cellStyle name="Comma 7 2 2 3 3" xfId="23401"/>
    <cellStyle name="Comma 7 2 2 3 3 2" xfId="3749"/>
    <cellStyle name="Comma 7 2 2 3 3 3" xfId="6208"/>
    <cellStyle name="Comma 7 2 2 3 3 4" xfId="8701"/>
    <cellStyle name="Comma 7 2 2 3 3 5" xfId="11149"/>
    <cellStyle name="Comma 7 2 2 3 3 6" xfId="13601"/>
    <cellStyle name="Comma 7 2 2 3 3 7" xfId="16053"/>
    <cellStyle name="Comma 7 2 2 3 3 8" xfId="18506"/>
    <cellStyle name="Comma 7 2 2 3 3 9" xfId="20954"/>
    <cellStyle name="Comma 7 2 2 3 4" xfId="23402"/>
    <cellStyle name="Comma 7 2 2 3 4 2" xfId="3750"/>
    <cellStyle name="Comma 7 2 2 3 4 3" xfId="6209"/>
    <cellStyle name="Comma 7 2 2 3 4 4" xfId="8702"/>
    <cellStyle name="Comma 7 2 2 3 4 5" xfId="11150"/>
    <cellStyle name="Comma 7 2 2 3 4 6" xfId="13602"/>
    <cellStyle name="Comma 7 2 2 3 4 7" xfId="16054"/>
    <cellStyle name="Comma 7 2 2 3 4 8" xfId="18507"/>
    <cellStyle name="Comma 7 2 2 3 4 9" xfId="20955"/>
    <cellStyle name="Comma 7 2 2 3 5" xfId="23403"/>
    <cellStyle name="Comma 7 2 2 3 5 2" xfId="3751"/>
    <cellStyle name="Comma 7 2 2 3 5 3" xfId="6210"/>
    <cellStyle name="Comma 7 2 2 3 5 4" xfId="8703"/>
    <cellStyle name="Comma 7 2 2 3 5 5" xfId="11151"/>
    <cellStyle name="Comma 7 2 2 3 5 6" xfId="13603"/>
    <cellStyle name="Comma 7 2 2 3 5 7" xfId="16055"/>
    <cellStyle name="Comma 7 2 2 3 5 8" xfId="18508"/>
    <cellStyle name="Comma 7 2 2 3 5 9" xfId="20956"/>
    <cellStyle name="Comma 7 2 2 3 6" xfId="23404"/>
    <cellStyle name="Comma 7 2 2 3 6 2" xfId="3752"/>
    <cellStyle name="Comma 7 2 2 3 6 3" xfId="6211"/>
    <cellStyle name="Comma 7 2 2 3 6 4" xfId="8704"/>
    <cellStyle name="Comma 7 2 2 3 6 5" xfId="11152"/>
    <cellStyle name="Comma 7 2 2 3 6 6" xfId="13604"/>
    <cellStyle name="Comma 7 2 2 3 6 7" xfId="16056"/>
    <cellStyle name="Comma 7 2 2 3 6 8" xfId="18509"/>
    <cellStyle name="Comma 7 2 2 3 6 9" xfId="20957"/>
    <cellStyle name="Comma 7 2 2 3 7" xfId="23405"/>
    <cellStyle name="Comma 7 2 2 3 7 2" xfId="3753"/>
    <cellStyle name="Comma 7 2 2 3 7 3" xfId="6212"/>
    <cellStyle name="Comma 7 2 2 3 7 4" xfId="8705"/>
    <cellStyle name="Comma 7 2 2 3 7 5" xfId="11153"/>
    <cellStyle name="Comma 7 2 2 3 7 6" xfId="13605"/>
    <cellStyle name="Comma 7 2 2 3 7 7" xfId="16057"/>
    <cellStyle name="Comma 7 2 2 3 7 8" xfId="18510"/>
    <cellStyle name="Comma 7 2 2 3 7 9" xfId="20958"/>
    <cellStyle name="Comma 7 2 2 3 8" xfId="23406"/>
    <cellStyle name="Comma 7 2 2 3 8 2" xfId="3754"/>
    <cellStyle name="Comma 7 2 2 3 8 3" xfId="6213"/>
    <cellStyle name="Comma 7 2 2 3 8 4" xfId="8706"/>
    <cellStyle name="Comma 7 2 2 3 8 5" xfId="11154"/>
    <cellStyle name="Comma 7 2 2 3 8 6" xfId="13606"/>
    <cellStyle name="Comma 7 2 2 3 8 7" xfId="16058"/>
    <cellStyle name="Comma 7 2 2 3 8 8" xfId="18511"/>
    <cellStyle name="Comma 7 2 2 3 8 9" xfId="20959"/>
    <cellStyle name="Comma 7 2 2 3 9" xfId="3746"/>
    <cellStyle name="Comma 7 2 2 4" xfId="23407"/>
    <cellStyle name="Comma 7 2 2 4 10" xfId="20960"/>
    <cellStyle name="Comma 7 2 2 4 2" xfId="23408"/>
    <cellStyle name="Comma 7 2 2 4 2 2" xfId="3756"/>
    <cellStyle name="Comma 7 2 2 4 2 3" xfId="6215"/>
    <cellStyle name="Comma 7 2 2 4 2 4" xfId="8708"/>
    <cellStyle name="Comma 7 2 2 4 2 5" xfId="11156"/>
    <cellStyle name="Comma 7 2 2 4 2 6" xfId="13608"/>
    <cellStyle name="Comma 7 2 2 4 2 7" xfId="16060"/>
    <cellStyle name="Comma 7 2 2 4 2 8" xfId="18513"/>
    <cellStyle name="Comma 7 2 2 4 2 9" xfId="20961"/>
    <cellStyle name="Comma 7 2 2 4 3" xfId="3755"/>
    <cellStyle name="Comma 7 2 2 4 4" xfId="6214"/>
    <cellStyle name="Comma 7 2 2 4 5" xfId="8707"/>
    <cellStyle name="Comma 7 2 2 4 6" xfId="11155"/>
    <cellStyle name="Comma 7 2 2 4 7" xfId="13607"/>
    <cellStyle name="Comma 7 2 2 4 8" xfId="16059"/>
    <cellStyle name="Comma 7 2 2 4 9" xfId="18512"/>
    <cellStyle name="Comma 7 2 2 5" xfId="23409"/>
    <cellStyle name="Comma 7 2 2 5 2" xfId="3757"/>
    <cellStyle name="Comma 7 2 2 5 3" xfId="6216"/>
    <cellStyle name="Comma 7 2 2 5 4" xfId="8709"/>
    <cellStyle name="Comma 7 2 2 5 5" xfId="11157"/>
    <cellStyle name="Comma 7 2 2 5 6" xfId="13609"/>
    <cellStyle name="Comma 7 2 2 5 7" xfId="16061"/>
    <cellStyle name="Comma 7 2 2 5 8" xfId="18514"/>
    <cellStyle name="Comma 7 2 2 5 9" xfId="20962"/>
    <cellStyle name="Comma 7 2 2 6" xfId="23410"/>
    <cellStyle name="Comma 7 2 2 6 2" xfId="3758"/>
    <cellStyle name="Comma 7 2 2 6 3" xfId="6217"/>
    <cellStyle name="Comma 7 2 2 6 4" xfId="8710"/>
    <cellStyle name="Comma 7 2 2 6 5" xfId="11158"/>
    <cellStyle name="Comma 7 2 2 6 6" xfId="13610"/>
    <cellStyle name="Comma 7 2 2 6 7" xfId="16062"/>
    <cellStyle name="Comma 7 2 2 6 8" xfId="18515"/>
    <cellStyle name="Comma 7 2 2 6 9" xfId="20963"/>
    <cellStyle name="Comma 7 2 2 7" xfId="23411"/>
    <cellStyle name="Comma 7 2 2 7 2" xfId="3759"/>
    <cellStyle name="Comma 7 2 2 7 3" xfId="6218"/>
    <cellStyle name="Comma 7 2 2 7 4" xfId="8711"/>
    <cellStyle name="Comma 7 2 2 7 5" xfId="11159"/>
    <cellStyle name="Comma 7 2 2 7 6" xfId="13611"/>
    <cellStyle name="Comma 7 2 2 7 7" xfId="16063"/>
    <cellStyle name="Comma 7 2 2 7 8" xfId="18516"/>
    <cellStyle name="Comma 7 2 2 7 9" xfId="20964"/>
    <cellStyle name="Comma 7 2 2 8" xfId="23412"/>
    <cellStyle name="Comma 7 2 2 8 2" xfId="3760"/>
    <cellStyle name="Comma 7 2 2 8 3" xfId="6219"/>
    <cellStyle name="Comma 7 2 2 8 4" xfId="8712"/>
    <cellStyle name="Comma 7 2 2 8 5" xfId="11160"/>
    <cellStyle name="Comma 7 2 2 8 6" xfId="13612"/>
    <cellStyle name="Comma 7 2 2 8 7" xfId="16064"/>
    <cellStyle name="Comma 7 2 2 8 8" xfId="18517"/>
    <cellStyle name="Comma 7 2 2 8 9" xfId="20965"/>
    <cellStyle name="Comma 7 2 2 9" xfId="23413"/>
    <cellStyle name="Comma 7 2 2 9 2" xfId="3761"/>
    <cellStyle name="Comma 7 2 2 9 3" xfId="6220"/>
    <cellStyle name="Comma 7 2 2 9 4" xfId="8713"/>
    <cellStyle name="Comma 7 2 2 9 5" xfId="11161"/>
    <cellStyle name="Comma 7 2 2 9 6" xfId="13613"/>
    <cellStyle name="Comma 7 2 2 9 7" xfId="16065"/>
    <cellStyle name="Comma 7 2 2 9 8" xfId="18518"/>
    <cellStyle name="Comma 7 2 2 9 9" xfId="20966"/>
    <cellStyle name="Comma 7 2 3" xfId="23414"/>
    <cellStyle name="Comma 7 2 3 10" xfId="3762"/>
    <cellStyle name="Comma 7 2 3 11" xfId="6221"/>
    <cellStyle name="Comma 7 2 3 12" xfId="8714"/>
    <cellStyle name="Comma 7 2 3 13" xfId="11162"/>
    <cellStyle name="Comma 7 2 3 14" xfId="13614"/>
    <cellStyle name="Comma 7 2 3 15" xfId="16066"/>
    <cellStyle name="Comma 7 2 3 16" xfId="18519"/>
    <cellStyle name="Comma 7 2 3 17" xfId="20967"/>
    <cellStyle name="Comma 7 2 3 2" xfId="23415"/>
    <cellStyle name="Comma 7 2 3 2 10" xfId="6222"/>
    <cellStyle name="Comma 7 2 3 2 11" xfId="8715"/>
    <cellStyle name="Comma 7 2 3 2 12" xfId="11163"/>
    <cellStyle name="Comma 7 2 3 2 13" xfId="13615"/>
    <cellStyle name="Comma 7 2 3 2 14" xfId="16067"/>
    <cellStyle name="Comma 7 2 3 2 15" xfId="18520"/>
    <cellStyle name="Comma 7 2 3 2 16" xfId="20968"/>
    <cellStyle name="Comma 7 2 3 2 2" xfId="23416"/>
    <cellStyle name="Comma 7 2 3 2 2 10" xfId="20969"/>
    <cellStyle name="Comma 7 2 3 2 2 2" xfId="23417"/>
    <cellStyle name="Comma 7 2 3 2 2 2 2" xfId="3765"/>
    <cellStyle name="Comma 7 2 3 2 2 2 3" xfId="6224"/>
    <cellStyle name="Comma 7 2 3 2 2 2 4" xfId="8717"/>
    <cellStyle name="Comma 7 2 3 2 2 2 5" xfId="11165"/>
    <cellStyle name="Comma 7 2 3 2 2 2 6" xfId="13617"/>
    <cellStyle name="Comma 7 2 3 2 2 2 7" xfId="16069"/>
    <cellStyle name="Comma 7 2 3 2 2 2 8" xfId="18522"/>
    <cellStyle name="Comma 7 2 3 2 2 2 9" xfId="20970"/>
    <cellStyle name="Comma 7 2 3 2 2 3" xfId="3764"/>
    <cellStyle name="Comma 7 2 3 2 2 4" xfId="6223"/>
    <cellStyle name="Comma 7 2 3 2 2 5" xfId="8716"/>
    <cellStyle name="Comma 7 2 3 2 2 6" xfId="11164"/>
    <cellStyle name="Comma 7 2 3 2 2 7" xfId="13616"/>
    <cellStyle name="Comma 7 2 3 2 2 8" xfId="16068"/>
    <cellStyle name="Comma 7 2 3 2 2 9" xfId="18521"/>
    <cellStyle name="Comma 7 2 3 2 3" xfId="23418"/>
    <cellStyle name="Comma 7 2 3 2 3 2" xfId="3766"/>
    <cellStyle name="Comma 7 2 3 2 3 3" xfId="6225"/>
    <cellStyle name="Comma 7 2 3 2 3 4" xfId="8718"/>
    <cellStyle name="Comma 7 2 3 2 3 5" xfId="11166"/>
    <cellStyle name="Comma 7 2 3 2 3 6" xfId="13618"/>
    <cellStyle name="Comma 7 2 3 2 3 7" xfId="16070"/>
    <cellStyle name="Comma 7 2 3 2 3 8" xfId="18523"/>
    <cellStyle name="Comma 7 2 3 2 3 9" xfId="20971"/>
    <cellStyle name="Comma 7 2 3 2 4" xfId="23419"/>
    <cellStyle name="Comma 7 2 3 2 4 2" xfId="3767"/>
    <cellStyle name="Comma 7 2 3 2 4 3" xfId="6226"/>
    <cellStyle name="Comma 7 2 3 2 4 4" xfId="8719"/>
    <cellStyle name="Comma 7 2 3 2 4 5" xfId="11167"/>
    <cellStyle name="Comma 7 2 3 2 4 6" xfId="13619"/>
    <cellStyle name="Comma 7 2 3 2 4 7" xfId="16071"/>
    <cellStyle name="Comma 7 2 3 2 4 8" xfId="18524"/>
    <cellStyle name="Comma 7 2 3 2 4 9" xfId="20972"/>
    <cellStyle name="Comma 7 2 3 2 5" xfId="23420"/>
    <cellStyle name="Comma 7 2 3 2 5 2" xfId="3768"/>
    <cellStyle name="Comma 7 2 3 2 5 3" xfId="6227"/>
    <cellStyle name="Comma 7 2 3 2 5 4" xfId="8720"/>
    <cellStyle name="Comma 7 2 3 2 5 5" xfId="11168"/>
    <cellStyle name="Comma 7 2 3 2 5 6" xfId="13620"/>
    <cellStyle name="Comma 7 2 3 2 5 7" xfId="16072"/>
    <cellStyle name="Comma 7 2 3 2 5 8" xfId="18525"/>
    <cellStyle name="Comma 7 2 3 2 5 9" xfId="20973"/>
    <cellStyle name="Comma 7 2 3 2 6" xfId="23421"/>
    <cellStyle name="Comma 7 2 3 2 6 2" xfId="3769"/>
    <cellStyle name="Comma 7 2 3 2 6 3" xfId="6228"/>
    <cellStyle name="Comma 7 2 3 2 6 4" xfId="8721"/>
    <cellStyle name="Comma 7 2 3 2 6 5" xfId="11169"/>
    <cellStyle name="Comma 7 2 3 2 6 6" xfId="13621"/>
    <cellStyle name="Comma 7 2 3 2 6 7" xfId="16073"/>
    <cellStyle name="Comma 7 2 3 2 6 8" xfId="18526"/>
    <cellStyle name="Comma 7 2 3 2 6 9" xfId="20974"/>
    <cellStyle name="Comma 7 2 3 2 7" xfId="23422"/>
    <cellStyle name="Comma 7 2 3 2 7 2" xfId="3770"/>
    <cellStyle name="Comma 7 2 3 2 7 3" xfId="6229"/>
    <cellStyle name="Comma 7 2 3 2 7 4" xfId="8722"/>
    <cellStyle name="Comma 7 2 3 2 7 5" xfId="11170"/>
    <cellStyle name="Comma 7 2 3 2 7 6" xfId="13622"/>
    <cellStyle name="Comma 7 2 3 2 7 7" xfId="16074"/>
    <cellStyle name="Comma 7 2 3 2 7 8" xfId="18527"/>
    <cellStyle name="Comma 7 2 3 2 7 9" xfId="20975"/>
    <cellStyle name="Comma 7 2 3 2 8" xfId="23423"/>
    <cellStyle name="Comma 7 2 3 2 8 2" xfId="3771"/>
    <cellStyle name="Comma 7 2 3 2 8 3" xfId="6230"/>
    <cellStyle name="Comma 7 2 3 2 8 4" xfId="8723"/>
    <cellStyle name="Comma 7 2 3 2 8 5" xfId="11171"/>
    <cellStyle name="Comma 7 2 3 2 8 6" xfId="13623"/>
    <cellStyle name="Comma 7 2 3 2 8 7" xfId="16075"/>
    <cellStyle name="Comma 7 2 3 2 8 8" xfId="18528"/>
    <cellStyle name="Comma 7 2 3 2 8 9" xfId="20976"/>
    <cellStyle name="Comma 7 2 3 2 9" xfId="3763"/>
    <cellStyle name="Comma 7 2 3 3" xfId="23424"/>
    <cellStyle name="Comma 7 2 3 3 10" xfId="20977"/>
    <cellStyle name="Comma 7 2 3 3 2" xfId="23425"/>
    <cellStyle name="Comma 7 2 3 3 2 2" xfId="3773"/>
    <cellStyle name="Comma 7 2 3 3 2 3" xfId="6232"/>
    <cellStyle name="Comma 7 2 3 3 2 4" xfId="8725"/>
    <cellStyle name="Comma 7 2 3 3 2 5" xfId="11173"/>
    <cellStyle name="Comma 7 2 3 3 2 6" xfId="13625"/>
    <cellStyle name="Comma 7 2 3 3 2 7" xfId="16077"/>
    <cellStyle name="Comma 7 2 3 3 2 8" xfId="18530"/>
    <cellStyle name="Comma 7 2 3 3 2 9" xfId="20978"/>
    <cellStyle name="Comma 7 2 3 3 3" xfId="3772"/>
    <cellStyle name="Comma 7 2 3 3 4" xfId="6231"/>
    <cellStyle name="Comma 7 2 3 3 5" xfId="8724"/>
    <cellStyle name="Comma 7 2 3 3 6" xfId="11172"/>
    <cellStyle name="Comma 7 2 3 3 7" xfId="13624"/>
    <cellStyle name="Comma 7 2 3 3 8" xfId="16076"/>
    <cellStyle name="Comma 7 2 3 3 9" xfId="18529"/>
    <cellStyle name="Comma 7 2 3 4" xfId="23426"/>
    <cellStyle name="Comma 7 2 3 4 2" xfId="3774"/>
    <cellStyle name="Comma 7 2 3 4 3" xfId="6233"/>
    <cellStyle name="Comma 7 2 3 4 4" xfId="8726"/>
    <cellStyle name="Comma 7 2 3 4 5" xfId="11174"/>
    <cellStyle name="Comma 7 2 3 4 6" xfId="13626"/>
    <cellStyle name="Comma 7 2 3 4 7" xfId="16078"/>
    <cellStyle name="Comma 7 2 3 4 8" xfId="18531"/>
    <cellStyle name="Comma 7 2 3 4 9" xfId="20979"/>
    <cellStyle name="Comma 7 2 3 5" xfId="23427"/>
    <cellStyle name="Comma 7 2 3 5 2" xfId="3775"/>
    <cellStyle name="Comma 7 2 3 5 3" xfId="6234"/>
    <cellStyle name="Comma 7 2 3 5 4" xfId="8727"/>
    <cellStyle name="Comma 7 2 3 5 5" xfId="11175"/>
    <cellStyle name="Comma 7 2 3 5 6" xfId="13627"/>
    <cellStyle name="Comma 7 2 3 5 7" xfId="16079"/>
    <cellStyle name="Comma 7 2 3 5 8" xfId="18532"/>
    <cellStyle name="Comma 7 2 3 5 9" xfId="20980"/>
    <cellStyle name="Comma 7 2 3 6" xfId="23428"/>
    <cellStyle name="Comma 7 2 3 6 2" xfId="3776"/>
    <cellStyle name="Comma 7 2 3 6 3" xfId="6235"/>
    <cellStyle name="Comma 7 2 3 6 4" xfId="8728"/>
    <cellStyle name="Comma 7 2 3 6 5" xfId="11176"/>
    <cellStyle name="Comma 7 2 3 6 6" xfId="13628"/>
    <cellStyle name="Comma 7 2 3 6 7" xfId="16080"/>
    <cellStyle name="Comma 7 2 3 6 8" xfId="18533"/>
    <cellStyle name="Comma 7 2 3 6 9" xfId="20981"/>
    <cellStyle name="Comma 7 2 3 7" xfId="23429"/>
    <cellStyle name="Comma 7 2 3 7 2" xfId="3777"/>
    <cellStyle name="Comma 7 2 3 7 3" xfId="6236"/>
    <cellStyle name="Comma 7 2 3 7 4" xfId="8729"/>
    <cellStyle name="Comma 7 2 3 7 5" xfId="11177"/>
    <cellStyle name="Comma 7 2 3 7 6" xfId="13629"/>
    <cellStyle name="Comma 7 2 3 7 7" xfId="16081"/>
    <cellStyle name="Comma 7 2 3 7 8" xfId="18534"/>
    <cellStyle name="Comma 7 2 3 7 9" xfId="20982"/>
    <cellStyle name="Comma 7 2 3 8" xfId="23430"/>
    <cellStyle name="Comma 7 2 3 8 2" xfId="3778"/>
    <cellStyle name="Comma 7 2 3 8 3" xfId="6237"/>
    <cellStyle name="Comma 7 2 3 8 4" xfId="8730"/>
    <cellStyle name="Comma 7 2 3 8 5" xfId="11178"/>
    <cellStyle name="Comma 7 2 3 8 6" xfId="13630"/>
    <cellStyle name="Comma 7 2 3 8 7" xfId="16082"/>
    <cellStyle name="Comma 7 2 3 8 8" xfId="18535"/>
    <cellStyle name="Comma 7 2 3 8 9" xfId="20983"/>
    <cellStyle name="Comma 7 2 3 9" xfId="23431"/>
    <cellStyle name="Comma 7 2 3 9 2" xfId="3779"/>
    <cellStyle name="Comma 7 2 3 9 3" xfId="6238"/>
    <cellStyle name="Comma 7 2 3 9 4" xfId="8731"/>
    <cellStyle name="Comma 7 2 3 9 5" xfId="11179"/>
    <cellStyle name="Comma 7 2 3 9 6" xfId="13631"/>
    <cellStyle name="Comma 7 2 3 9 7" xfId="16083"/>
    <cellStyle name="Comma 7 2 3 9 8" xfId="18536"/>
    <cellStyle name="Comma 7 2 3 9 9" xfId="20984"/>
    <cellStyle name="Comma 7 2 4" xfId="23432"/>
    <cellStyle name="Comma 7 2 4 10" xfId="6239"/>
    <cellStyle name="Comma 7 2 4 11" xfId="8732"/>
    <cellStyle name="Comma 7 2 4 12" xfId="11180"/>
    <cellStyle name="Comma 7 2 4 13" xfId="13632"/>
    <cellStyle name="Comma 7 2 4 14" xfId="16084"/>
    <cellStyle name="Comma 7 2 4 15" xfId="18537"/>
    <cellStyle name="Comma 7 2 4 16" xfId="20985"/>
    <cellStyle name="Comma 7 2 4 2" xfId="23433"/>
    <cellStyle name="Comma 7 2 4 2 10" xfId="20986"/>
    <cellStyle name="Comma 7 2 4 2 2" xfId="23434"/>
    <cellStyle name="Comma 7 2 4 2 2 2" xfId="3782"/>
    <cellStyle name="Comma 7 2 4 2 2 3" xfId="6241"/>
    <cellStyle name="Comma 7 2 4 2 2 4" xfId="8734"/>
    <cellStyle name="Comma 7 2 4 2 2 5" xfId="11182"/>
    <cellStyle name="Comma 7 2 4 2 2 6" xfId="13634"/>
    <cellStyle name="Comma 7 2 4 2 2 7" xfId="16086"/>
    <cellStyle name="Comma 7 2 4 2 2 8" xfId="18539"/>
    <cellStyle name="Comma 7 2 4 2 2 9" xfId="20987"/>
    <cellStyle name="Comma 7 2 4 2 3" xfId="3781"/>
    <cellStyle name="Comma 7 2 4 2 4" xfId="6240"/>
    <cellStyle name="Comma 7 2 4 2 5" xfId="8733"/>
    <cellStyle name="Comma 7 2 4 2 6" xfId="11181"/>
    <cellStyle name="Comma 7 2 4 2 7" xfId="13633"/>
    <cellStyle name="Comma 7 2 4 2 8" xfId="16085"/>
    <cellStyle name="Comma 7 2 4 2 9" xfId="18538"/>
    <cellStyle name="Comma 7 2 4 3" xfId="23435"/>
    <cellStyle name="Comma 7 2 4 3 2" xfId="3783"/>
    <cellStyle name="Comma 7 2 4 3 3" xfId="6242"/>
    <cellStyle name="Comma 7 2 4 3 4" xfId="8735"/>
    <cellStyle name="Comma 7 2 4 3 5" xfId="11183"/>
    <cellStyle name="Comma 7 2 4 3 6" xfId="13635"/>
    <cellStyle name="Comma 7 2 4 3 7" xfId="16087"/>
    <cellStyle name="Comma 7 2 4 3 8" xfId="18540"/>
    <cellStyle name="Comma 7 2 4 3 9" xfId="20988"/>
    <cellStyle name="Comma 7 2 4 4" xfId="23436"/>
    <cellStyle name="Comma 7 2 4 4 2" xfId="3784"/>
    <cellStyle name="Comma 7 2 4 4 3" xfId="6243"/>
    <cellStyle name="Comma 7 2 4 4 4" xfId="8736"/>
    <cellStyle name="Comma 7 2 4 4 5" xfId="11184"/>
    <cellStyle name="Comma 7 2 4 4 6" xfId="13636"/>
    <cellStyle name="Comma 7 2 4 4 7" xfId="16088"/>
    <cellStyle name="Comma 7 2 4 4 8" xfId="18541"/>
    <cellStyle name="Comma 7 2 4 4 9" xfId="20989"/>
    <cellStyle name="Comma 7 2 4 5" xfId="23437"/>
    <cellStyle name="Comma 7 2 4 5 2" xfId="3785"/>
    <cellStyle name="Comma 7 2 4 5 3" xfId="6244"/>
    <cellStyle name="Comma 7 2 4 5 4" xfId="8737"/>
    <cellStyle name="Comma 7 2 4 5 5" xfId="11185"/>
    <cellStyle name="Comma 7 2 4 5 6" xfId="13637"/>
    <cellStyle name="Comma 7 2 4 5 7" xfId="16089"/>
    <cellStyle name="Comma 7 2 4 5 8" xfId="18542"/>
    <cellStyle name="Comma 7 2 4 5 9" xfId="20990"/>
    <cellStyle name="Comma 7 2 4 6" xfId="23438"/>
    <cellStyle name="Comma 7 2 4 6 2" xfId="3786"/>
    <cellStyle name="Comma 7 2 4 6 3" xfId="6245"/>
    <cellStyle name="Comma 7 2 4 6 4" xfId="8738"/>
    <cellStyle name="Comma 7 2 4 6 5" xfId="11186"/>
    <cellStyle name="Comma 7 2 4 6 6" xfId="13638"/>
    <cellStyle name="Comma 7 2 4 6 7" xfId="16090"/>
    <cellStyle name="Comma 7 2 4 6 8" xfId="18543"/>
    <cellStyle name="Comma 7 2 4 6 9" xfId="20991"/>
    <cellStyle name="Comma 7 2 4 7" xfId="23439"/>
    <cellStyle name="Comma 7 2 4 7 2" xfId="3787"/>
    <cellStyle name="Comma 7 2 4 7 3" xfId="6246"/>
    <cellStyle name="Comma 7 2 4 7 4" xfId="8739"/>
    <cellStyle name="Comma 7 2 4 7 5" xfId="11187"/>
    <cellStyle name="Comma 7 2 4 7 6" xfId="13639"/>
    <cellStyle name="Comma 7 2 4 7 7" xfId="16091"/>
    <cellStyle name="Comma 7 2 4 7 8" xfId="18544"/>
    <cellStyle name="Comma 7 2 4 7 9" xfId="20992"/>
    <cellStyle name="Comma 7 2 4 8" xfId="23440"/>
    <cellStyle name="Comma 7 2 4 8 2" xfId="3788"/>
    <cellStyle name="Comma 7 2 4 8 3" xfId="6247"/>
    <cellStyle name="Comma 7 2 4 8 4" xfId="8740"/>
    <cellStyle name="Comma 7 2 4 8 5" xfId="11188"/>
    <cellStyle name="Comma 7 2 4 8 6" xfId="13640"/>
    <cellStyle name="Comma 7 2 4 8 7" xfId="16092"/>
    <cellStyle name="Comma 7 2 4 8 8" xfId="18545"/>
    <cellStyle name="Comma 7 2 4 8 9" xfId="20993"/>
    <cellStyle name="Comma 7 2 4 9" xfId="3780"/>
    <cellStyle name="Comma 7 2 5" xfId="23441"/>
    <cellStyle name="Comma 7 2 5 10" xfId="20994"/>
    <cellStyle name="Comma 7 2 5 2" xfId="23442"/>
    <cellStyle name="Comma 7 2 5 2 2" xfId="3790"/>
    <cellStyle name="Comma 7 2 5 2 3" xfId="6249"/>
    <cellStyle name="Comma 7 2 5 2 4" xfId="8742"/>
    <cellStyle name="Comma 7 2 5 2 5" xfId="11190"/>
    <cellStyle name="Comma 7 2 5 2 6" xfId="13642"/>
    <cellStyle name="Comma 7 2 5 2 7" xfId="16094"/>
    <cellStyle name="Comma 7 2 5 2 8" xfId="18547"/>
    <cellStyle name="Comma 7 2 5 2 9" xfId="20995"/>
    <cellStyle name="Comma 7 2 5 3" xfId="3789"/>
    <cellStyle name="Comma 7 2 5 4" xfId="6248"/>
    <cellStyle name="Comma 7 2 5 5" xfId="8741"/>
    <cellStyle name="Comma 7 2 5 6" xfId="11189"/>
    <cellStyle name="Comma 7 2 5 7" xfId="13641"/>
    <cellStyle name="Comma 7 2 5 8" xfId="16093"/>
    <cellStyle name="Comma 7 2 5 9" xfId="18546"/>
    <cellStyle name="Comma 7 2 6" xfId="23443"/>
    <cellStyle name="Comma 7 2 6 2" xfId="3791"/>
    <cellStyle name="Comma 7 2 6 3" xfId="6250"/>
    <cellStyle name="Comma 7 2 6 4" xfId="8743"/>
    <cellStyle name="Comma 7 2 6 5" xfId="11191"/>
    <cellStyle name="Comma 7 2 6 6" xfId="13643"/>
    <cellStyle name="Comma 7 2 6 7" xfId="16095"/>
    <cellStyle name="Comma 7 2 6 8" xfId="18548"/>
    <cellStyle name="Comma 7 2 6 9" xfId="20996"/>
    <cellStyle name="Comma 7 2 7" xfId="23444"/>
    <cellStyle name="Comma 7 2 7 2" xfId="3792"/>
    <cellStyle name="Comma 7 2 7 3" xfId="6251"/>
    <cellStyle name="Comma 7 2 7 4" xfId="8744"/>
    <cellStyle name="Comma 7 2 7 5" xfId="11192"/>
    <cellStyle name="Comma 7 2 7 6" xfId="13644"/>
    <cellStyle name="Comma 7 2 7 7" xfId="16096"/>
    <cellStyle name="Comma 7 2 7 8" xfId="18549"/>
    <cellStyle name="Comma 7 2 7 9" xfId="20997"/>
    <cellStyle name="Comma 7 2 8" xfId="23445"/>
    <cellStyle name="Comma 7 2 8 2" xfId="3793"/>
    <cellStyle name="Comma 7 2 8 3" xfId="6252"/>
    <cellStyle name="Comma 7 2 8 4" xfId="8745"/>
    <cellStyle name="Comma 7 2 8 5" xfId="11193"/>
    <cellStyle name="Comma 7 2 8 6" xfId="13645"/>
    <cellStyle name="Comma 7 2 8 7" xfId="16097"/>
    <cellStyle name="Comma 7 2 8 8" xfId="18550"/>
    <cellStyle name="Comma 7 2 8 9" xfId="20998"/>
    <cellStyle name="Comma 7 2 9" xfId="23446"/>
    <cellStyle name="Comma 7 2 9 2" xfId="3794"/>
    <cellStyle name="Comma 7 2 9 3" xfId="6253"/>
    <cellStyle name="Comma 7 2 9 4" xfId="8746"/>
    <cellStyle name="Comma 7 2 9 5" xfId="11194"/>
    <cellStyle name="Comma 7 2 9 6" xfId="13646"/>
    <cellStyle name="Comma 7 2 9 7" xfId="16098"/>
    <cellStyle name="Comma 7 2 9 8" xfId="18551"/>
    <cellStyle name="Comma 7 2 9 9" xfId="20999"/>
    <cellStyle name="Comma 7 20" xfId="365"/>
    <cellStyle name="Comma 7 21" xfId="366"/>
    <cellStyle name="Comma 7 22" xfId="367"/>
    <cellStyle name="Comma 7 23" xfId="368"/>
    <cellStyle name="Comma 7 24" xfId="369"/>
    <cellStyle name="Comma 7 25" xfId="370"/>
    <cellStyle name="Comma 7 26" xfId="371"/>
    <cellStyle name="Comma 7 27" xfId="372"/>
    <cellStyle name="Comma 7 28" xfId="3719"/>
    <cellStyle name="Comma 7 29" xfId="6178"/>
    <cellStyle name="Comma 7 3" xfId="23447"/>
    <cellStyle name="Comma 7 3 10" xfId="23448"/>
    <cellStyle name="Comma 7 3 10 2" xfId="3796"/>
    <cellStyle name="Comma 7 3 10 3" xfId="6255"/>
    <cellStyle name="Comma 7 3 10 4" xfId="8748"/>
    <cellStyle name="Comma 7 3 10 5" xfId="11196"/>
    <cellStyle name="Comma 7 3 10 6" xfId="13648"/>
    <cellStyle name="Comma 7 3 10 7" xfId="16100"/>
    <cellStyle name="Comma 7 3 10 8" xfId="18553"/>
    <cellStyle name="Comma 7 3 10 9" xfId="21001"/>
    <cellStyle name="Comma 7 3 11" xfId="3795"/>
    <cellStyle name="Comma 7 3 12" xfId="6254"/>
    <cellStyle name="Comma 7 3 13" xfId="8747"/>
    <cellStyle name="Comma 7 3 14" xfId="11195"/>
    <cellStyle name="Comma 7 3 15" xfId="13647"/>
    <cellStyle name="Comma 7 3 16" xfId="16099"/>
    <cellStyle name="Comma 7 3 17" xfId="18552"/>
    <cellStyle name="Comma 7 3 18" xfId="21000"/>
    <cellStyle name="Comma 7 3 2" xfId="23449"/>
    <cellStyle name="Comma 7 3 2 10" xfId="3797"/>
    <cellStyle name="Comma 7 3 2 11" xfId="6256"/>
    <cellStyle name="Comma 7 3 2 12" xfId="8749"/>
    <cellStyle name="Comma 7 3 2 13" xfId="11197"/>
    <cellStyle name="Comma 7 3 2 14" xfId="13649"/>
    <cellStyle name="Comma 7 3 2 15" xfId="16101"/>
    <cellStyle name="Comma 7 3 2 16" xfId="18554"/>
    <cellStyle name="Comma 7 3 2 17" xfId="21002"/>
    <cellStyle name="Comma 7 3 2 2" xfId="23450"/>
    <cellStyle name="Comma 7 3 2 2 10" xfId="6257"/>
    <cellStyle name="Comma 7 3 2 2 11" xfId="8750"/>
    <cellStyle name="Comma 7 3 2 2 12" xfId="11198"/>
    <cellStyle name="Comma 7 3 2 2 13" xfId="13650"/>
    <cellStyle name="Comma 7 3 2 2 14" xfId="16102"/>
    <cellStyle name="Comma 7 3 2 2 15" xfId="18555"/>
    <cellStyle name="Comma 7 3 2 2 16" xfId="21003"/>
    <cellStyle name="Comma 7 3 2 2 2" xfId="23451"/>
    <cellStyle name="Comma 7 3 2 2 2 10" xfId="21004"/>
    <cellStyle name="Comma 7 3 2 2 2 2" xfId="23452"/>
    <cellStyle name="Comma 7 3 2 2 2 2 2" xfId="3800"/>
    <cellStyle name="Comma 7 3 2 2 2 2 3" xfId="6259"/>
    <cellStyle name="Comma 7 3 2 2 2 2 4" xfId="8752"/>
    <cellStyle name="Comma 7 3 2 2 2 2 5" xfId="11200"/>
    <cellStyle name="Comma 7 3 2 2 2 2 6" xfId="13652"/>
    <cellStyle name="Comma 7 3 2 2 2 2 7" xfId="16104"/>
    <cellStyle name="Comma 7 3 2 2 2 2 8" xfId="18557"/>
    <cellStyle name="Comma 7 3 2 2 2 2 9" xfId="21005"/>
    <cellStyle name="Comma 7 3 2 2 2 3" xfId="3799"/>
    <cellStyle name="Comma 7 3 2 2 2 4" xfId="6258"/>
    <cellStyle name="Comma 7 3 2 2 2 5" xfId="8751"/>
    <cellStyle name="Comma 7 3 2 2 2 6" xfId="11199"/>
    <cellStyle name="Comma 7 3 2 2 2 7" xfId="13651"/>
    <cellStyle name="Comma 7 3 2 2 2 8" xfId="16103"/>
    <cellStyle name="Comma 7 3 2 2 2 9" xfId="18556"/>
    <cellStyle name="Comma 7 3 2 2 3" xfId="23453"/>
    <cellStyle name="Comma 7 3 2 2 3 2" xfId="3801"/>
    <cellStyle name="Comma 7 3 2 2 3 3" xfId="6260"/>
    <cellStyle name="Comma 7 3 2 2 3 4" xfId="8753"/>
    <cellStyle name="Comma 7 3 2 2 3 5" xfId="11201"/>
    <cellStyle name="Comma 7 3 2 2 3 6" xfId="13653"/>
    <cellStyle name="Comma 7 3 2 2 3 7" xfId="16105"/>
    <cellStyle name="Comma 7 3 2 2 3 8" xfId="18558"/>
    <cellStyle name="Comma 7 3 2 2 3 9" xfId="21006"/>
    <cellStyle name="Comma 7 3 2 2 4" xfId="23454"/>
    <cellStyle name="Comma 7 3 2 2 4 2" xfId="3802"/>
    <cellStyle name="Comma 7 3 2 2 4 3" xfId="6261"/>
    <cellStyle name="Comma 7 3 2 2 4 4" xfId="8754"/>
    <cellStyle name="Comma 7 3 2 2 4 5" xfId="11202"/>
    <cellStyle name="Comma 7 3 2 2 4 6" xfId="13654"/>
    <cellStyle name="Comma 7 3 2 2 4 7" xfId="16106"/>
    <cellStyle name="Comma 7 3 2 2 4 8" xfId="18559"/>
    <cellStyle name="Comma 7 3 2 2 4 9" xfId="21007"/>
    <cellStyle name="Comma 7 3 2 2 5" xfId="23455"/>
    <cellStyle name="Comma 7 3 2 2 5 2" xfId="3803"/>
    <cellStyle name="Comma 7 3 2 2 5 3" xfId="6262"/>
    <cellStyle name="Comma 7 3 2 2 5 4" xfId="8755"/>
    <cellStyle name="Comma 7 3 2 2 5 5" xfId="11203"/>
    <cellStyle name="Comma 7 3 2 2 5 6" xfId="13655"/>
    <cellStyle name="Comma 7 3 2 2 5 7" xfId="16107"/>
    <cellStyle name="Comma 7 3 2 2 5 8" xfId="18560"/>
    <cellStyle name="Comma 7 3 2 2 5 9" xfId="21008"/>
    <cellStyle name="Comma 7 3 2 2 6" xfId="23456"/>
    <cellStyle name="Comma 7 3 2 2 6 2" xfId="3804"/>
    <cellStyle name="Comma 7 3 2 2 6 3" xfId="6263"/>
    <cellStyle name="Comma 7 3 2 2 6 4" xfId="8756"/>
    <cellStyle name="Comma 7 3 2 2 6 5" xfId="11204"/>
    <cellStyle name="Comma 7 3 2 2 6 6" xfId="13656"/>
    <cellStyle name="Comma 7 3 2 2 6 7" xfId="16108"/>
    <cellStyle name="Comma 7 3 2 2 6 8" xfId="18561"/>
    <cellStyle name="Comma 7 3 2 2 6 9" xfId="21009"/>
    <cellStyle name="Comma 7 3 2 2 7" xfId="23457"/>
    <cellStyle name="Comma 7 3 2 2 7 2" xfId="3805"/>
    <cellStyle name="Comma 7 3 2 2 7 3" xfId="6264"/>
    <cellStyle name="Comma 7 3 2 2 7 4" xfId="8757"/>
    <cellStyle name="Comma 7 3 2 2 7 5" xfId="11205"/>
    <cellStyle name="Comma 7 3 2 2 7 6" xfId="13657"/>
    <cellStyle name="Comma 7 3 2 2 7 7" xfId="16109"/>
    <cellStyle name="Comma 7 3 2 2 7 8" xfId="18562"/>
    <cellStyle name="Comma 7 3 2 2 7 9" xfId="21010"/>
    <cellStyle name="Comma 7 3 2 2 8" xfId="23458"/>
    <cellStyle name="Comma 7 3 2 2 8 2" xfId="3806"/>
    <cellStyle name="Comma 7 3 2 2 8 3" xfId="6265"/>
    <cellStyle name="Comma 7 3 2 2 8 4" xfId="8758"/>
    <cellStyle name="Comma 7 3 2 2 8 5" xfId="11206"/>
    <cellStyle name="Comma 7 3 2 2 8 6" xfId="13658"/>
    <cellStyle name="Comma 7 3 2 2 8 7" xfId="16110"/>
    <cellStyle name="Comma 7 3 2 2 8 8" xfId="18563"/>
    <cellStyle name="Comma 7 3 2 2 8 9" xfId="21011"/>
    <cellStyle name="Comma 7 3 2 2 9" xfId="3798"/>
    <cellStyle name="Comma 7 3 2 3" xfId="23459"/>
    <cellStyle name="Comma 7 3 2 3 10" xfId="21012"/>
    <cellStyle name="Comma 7 3 2 3 2" xfId="23460"/>
    <cellStyle name="Comma 7 3 2 3 2 2" xfId="3808"/>
    <cellStyle name="Comma 7 3 2 3 2 3" xfId="6267"/>
    <cellStyle name="Comma 7 3 2 3 2 4" xfId="8760"/>
    <cellStyle name="Comma 7 3 2 3 2 5" xfId="11208"/>
    <cellStyle name="Comma 7 3 2 3 2 6" xfId="13660"/>
    <cellStyle name="Comma 7 3 2 3 2 7" xfId="16112"/>
    <cellStyle name="Comma 7 3 2 3 2 8" xfId="18565"/>
    <cellStyle name="Comma 7 3 2 3 2 9" xfId="21013"/>
    <cellStyle name="Comma 7 3 2 3 3" xfId="3807"/>
    <cellStyle name="Comma 7 3 2 3 4" xfId="6266"/>
    <cellStyle name="Comma 7 3 2 3 5" xfId="8759"/>
    <cellStyle name="Comma 7 3 2 3 6" xfId="11207"/>
    <cellStyle name="Comma 7 3 2 3 7" xfId="13659"/>
    <cellStyle name="Comma 7 3 2 3 8" xfId="16111"/>
    <cellStyle name="Comma 7 3 2 3 9" xfId="18564"/>
    <cellStyle name="Comma 7 3 2 4" xfId="23461"/>
    <cellStyle name="Comma 7 3 2 4 2" xfId="3809"/>
    <cellStyle name="Comma 7 3 2 4 3" xfId="6268"/>
    <cellStyle name="Comma 7 3 2 4 4" xfId="8761"/>
    <cellStyle name="Comma 7 3 2 4 5" xfId="11209"/>
    <cellStyle name="Comma 7 3 2 4 6" xfId="13661"/>
    <cellStyle name="Comma 7 3 2 4 7" xfId="16113"/>
    <cellStyle name="Comma 7 3 2 4 8" xfId="18566"/>
    <cellStyle name="Comma 7 3 2 4 9" xfId="21014"/>
    <cellStyle name="Comma 7 3 2 5" xfId="23462"/>
    <cellStyle name="Comma 7 3 2 5 2" xfId="3810"/>
    <cellStyle name="Comma 7 3 2 5 3" xfId="6269"/>
    <cellStyle name="Comma 7 3 2 5 4" xfId="8762"/>
    <cellStyle name="Comma 7 3 2 5 5" xfId="11210"/>
    <cellStyle name="Comma 7 3 2 5 6" xfId="13662"/>
    <cellStyle name="Comma 7 3 2 5 7" xfId="16114"/>
    <cellStyle name="Comma 7 3 2 5 8" xfId="18567"/>
    <cellStyle name="Comma 7 3 2 5 9" xfId="21015"/>
    <cellStyle name="Comma 7 3 2 6" xfId="23463"/>
    <cellStyle name="Comma 7 3 2 6 2" xfId="3811"/>
    <cellStyle name="Comma 7 3 2 6 3" xfId="6270"/>
    <cellStyle name="Comma 7 3 2 6 4" xfId="8763"/>
    <cellStyle name="Comma 7 3 2 6 5" xfId="11211"/>
    <cellStyle name="Comma 7 3 2 6 6" xfId="13663"/>
    <cellStyle name="Comma 7 3 2 6 7" xfId="16115"/>
    <cellStyle name="Comma 7 3 2 6 8" xfId="18568"/>
    <cellStyle name="Comma 7 3 2 6 9" xfId="21016"/>
    <cellStyle name="Comma 7 3 2 7" xfId="23464"/>
    <cellStyle name="Comma 7 3 2 7 2" xfId="3812"/>
    <cellStyle name="Comma 7 3 2 7 3" xfId="6271"/>
    <cellStyle name="Comma 7 3 2 7 4" xfId="8764"/>
    <cellStyle name="Comma 7 3 2 7 5" xfId="11212"/>
    <cellStyle name="Comma 7 3 2 7 6" xfId="13664"/>
    <cellStyle name="Comma 7 3 2 7 7" xfId="16116"/>
    <cellStyle name="Comma 7 3 2 7 8" xfId="18569"/>
    <cellStyle name="Comma 7 3 2 7 9" xfId="21017"/>
    <cellStyle name="Comma 7 3 2 8" xfId="23465"/>
    <cellStyle name="Comma 7 3 2 8 2" xfId="3813"/>
    <cellStyle name="Comma 7 3 2 8 3" xfId="6272"/>
    <cellStyle name="Comma 7 3 2 8 4" xfId="8765"/>
    <cellStyle name="Comma 7 3 2 8 5" xfId="11213"/>
    <cellStyle name="Comma 7 3 2 8 6" xfId="13665"/>
    <cellStyle name="Comma 7 3 2 8 7" xfId="16117"/>
    <cellStyle name="Comma 7 3 2 8 8" xfId="18570"/>
    <cellStyle name="Comma 7 3 2 8 9" xfId="21018"/>
    <cellStyle name="Comma 7 3 2 9" xfId="23466"/>
    <cellStyle name="Comma 7 3 2 9 2" xfId="3814"/>
    <cellStyle name="Comma 7 3 2 9 3" xfId="6273"/>
    <cellStyle name="Comma 7 3 2 9 4" xfId="8766"/>
    <cellStyle name="Comma 7 3 2 9 5" xfId="11214"/>
    <cellStyle name="Comma 7 3 2 9 6" xfId="13666"/>
    <cellStyle name="Comma 7 3 2 9 7" xfId="16118"/>
    <cellStyle name="Comma 7 3 2 9 8" xfId="18571"/>
    <cellStyle name="Comma 7 3 2 9 9" xfId="21019"/>
    <cellStyle name="Comma 7 3 3" xfId="23467"/>
    <cellStyle name="Comma 7 3 3 10" xfId="6274"/>
    <cellStyle name="Comma 7 3 3 11" xfId="8767"/>
    <cellStyle name="Comma 7 3 3 12" xfId="11215"/>
    <cellStyle name="Comma 7 3 3 13" xfId="13667"/>
    <cellStyle name="Comma 7 3 3 14" xfId="16119"/>
    <cellStyle name="Comma 7 3 3 15" xfId="18572"/>
    <cellStyle name="Comma 7 3 3 16" xfId="21020"/>
    <cellStyle name="Comma 7 3 3 2" xfId="23468"/>
    <cellStyle name="Comma 7 3 3 2 10" xfId="21021"/>
    <cellStyle name="Comma 7 3 3 2 2" xfId="23469"/>
    <cellStyle name="Comma 7 3 3 2 2 2" xfId="3817"/>
    <cellStyle name="Comma 7 3 3 2 2 3" xfId="6276"/>
    <cellStyle name="Comma 7 3 3 2 2 4" xfId="8769"/>
    <cellStyle name="Comma 7 3 3 2 2 5" xfId="11217"/>
    <cellStyle name="Comma 7 3 3 2 2 6" xfId="13669"/>
    <cellStyle name="Comma 7 3 3 2 2 7" xfId="16121"/>
    <cellStyle name="Comma 7 3 3 2 2 8" xfId="18574"/>
    <cellStyle name="Comma 7 3 3 2 2 9" xfId="21022"/>
    <cellStyle name="Comma 7 3 3 2 3" xfId="3816"/>
    <cellStyle name="Comma 7 3 3 2 4" xfId="6275"/>
    <cellStyle name="Comma 7 3 3 2 5" xfId="8768"/>
    <cellStyle name="Comma 7 3 3 2 6" xfId="11216"/>
    <cellStyle name="Comma 7 3 3 2 7" xfId="13668"/>
    <cellStyle name="Comma 7 3 3 2 8" xfId="16120"/>
    <cellStyle name="Comma 7 3 3 2 9" xfId="18573"/>
    <cellStyle name="Comma 7 3 3 3" xfId="23470"/>
    <cellStyle name="Comma 7 3 3 3 2" xfId="3818"/>
    <cellStyle name="Comma 7 3 3 3 3" xfId="6277"/>
    <cellStyle name="Comma 7 3 3 3 4" xfId="8770"/>
    <cellStyle name="Comma 7 3 3 3 5" xfId="11218"/>
    <cellStyle name="Comma 7 3 3 3 6" xfId="13670"/>
    <cellStyle name="Comma 7 3 3 3 7" xfId="16122"/>
    <cellStyle name="Comma 7 3 3 3 8" xfId="18575"/>
    <cellStyle name="Comma 7 3 3 3 9" xfId="21023"/>
    <cellStyle name="Comma 7 3 3 4" xfId="23471"/>
    <cellStyle name="Comma 7 3 3 4 2" xfId="3819"/>
    <cellStyle name="Comma 7 3 3 4 3" xfId="6278"/>
    <cellStyle name="Comma 7 3 3 4 4" xfId="8771"/>
    <cellStyle name="Comma 7 3 3 4 5" xfId="11219"/>
    <cellStyle name="Comma 7 3 3 4 6" xfId="13671"/>
    <cellStyle name="Comma 7 3 3 4 7" xfId="16123"/>
    <cellStyle name="Comma 7 3 3 4 8" xfId="18576"/>
    <cellStyle name="Comma 7 3 3 4 9" xfId="21024"/>
    <cellStyle name="Comma 7 3 3 5" xfId="23472"/>
    <cellStyle name="Comma 7 3 3 5 2" xfId="3820"/>
    <cellStyle name="Comma 7 3 3 5 3" xfId="6279"/>
    <cellStyle name="Comma 7 3 3 5 4" xfId="8772"/>
    <cellStyle name="Comma 7 3 3 5 5" xfId="11220"/>
    <cellStyle name="Comma 7 3 3 5 6" xfId="13672"/>
    <cellStyle name="Comma 7 3 3 5 7" xfId="16124"/>
    <cellStyle name="Comma 7 3 3 5 8" xfId="18577"/>
    <cellStyle name="Comma 7 3 3 5 9" xfId="21025"/>
    <cellStyle name="Comma 7 3 3 6" xfId="23473"/>
    <cellStyle name="Comma 7 3 3 6 2" xfId="3821"/>
    <cellStyle name="Comma 7 3 3 6 3" xfId="6280"/>
    <cellStyle name="Comma 7 3 3 6 4" xfId="8773"/>
    <cellStyle name="Comma 7 3 3 6 5" xfId="11221"/>
    <cellStyle name="Comma 7 3 3 6 6" xfId="13673"/>
    <cellStyle name="Comma 7 3 3 6 7" xfId="16125"/>
    <cellStyle name="Comma 7 3 3 6 8" xfId="18578"/>
    <cellStyle name="Comma 7 3 3 6 9" xfId="21026"/>
    <cellStyle name="Comma 7 3 3 7" xfId="23474"/>
    <cellStyle name="Comma 7 3 3 7 2" xfId="3822"/>
    <cellStyle name="Comma 7 3 3 7 3" xfId="6281"/>
    <cellStyle name="Comma 7 3 3 7 4" xfId="8774"/>
    <cellStyle name="Comma 7 3 3 7 5" xfId="11222"/>
    <cellStyle name="Comma 7 3 3 7 6" xfId="13674"/>
    <cellStyle name="Comma 7 3 3 7 7" xfId="16126"/>
    <cellStyle name="Comma 7 3 3 7 8" xfId="18579"/>
    <cellStyle name="Comma 7 3 3 7 9" xfId="21027"/>
    <cellStyle name="Comma 7 3 3 8" xfId="23475"/>
    <cellStyle name="Comma 7 3 3 8 2" xfId="3823"/>
    <cellStyle name="Comma 7 3 3 8 3" xfId="6282"/>
    <cellStyle name="Comma 7 3 3 8 4" xfId="8775"/>
    <cellStyle name="Comma 7 3 3 8 5" xfId="11223"/>
    <cellStyle name="Comma 7 3 3 8 6" xfId="13675"/>
    <cellStyle name="Comma 7 3 3 8 7" xfId="16127"/>
    <cellStyle name="Comma 7 3 3 8 8" xfId="18580"/>
    <cellStyle name="Comma 7 3 3 8 9" xfId="21028"/>
    <cellStyle name="Comma 7 3 3 9" xfId="3815"/>
    <cellStyle name="Comma 7 3 4" xfId="23476"/>
    <cellStyle name="Comma 7 3 4 10" xfId="21029"/>
    <cellStyle name="Comma 7 3 4 2" xfId="23477"/>
    <cellStyle name="Comma 7 3 4 2 2" xfId="3825"/>
    <cellStyle name="Comma 7 3 4 2 3" xfId="6284"/>
    <cellStyle name="Comma 7 3 4 2 4" xfId="8777"/>
    <cellStyle name="Comma 7 3 4 2 5" xfId="11225"/>
    <cellStyle name="Comma 7 3 4 2 6" xfId="13677"/>
    <cellStyle name="Comma 7 3 4 2 7" xfId="16129"/>
    <cellStyle name="Comma 7 3 4 2 8" xfId="18582"/>
    <cellStyle name="Comma 7 3 4 2 9" xfId="21030"/>
    <cellStyle name="Comma 7 3 4 3" xfId="3824"/>
    <cellStyle name="Comma 7 3 4 4" xfId="6283"/>
    <cellStyle name="Comma 7 3 4 5" xfId="8776"/>
    <cellStyle name="Comma 7 3 4 6" xfId="11224"/>
    <cellStyle name="Comma 7 3 4 7" xfId="13676"/>
    <cellStyle name="Comma 7 3 4 8" xfId="16128"/>
    <cellStyle name="Comma 7 3 4 9" xfId="18581"/>
    <cellStyle name="Comma 7 3 5" xfId="23478"/>
    <cellStyle name="Comma 7 3 5 2" xfId="3826"/>
    <cellStyle name="Comma 7 3 5 3" xfId="6285"/>
    <cellStyle name="Comma 7 3 5 4" xfId="8778"/>
    <cellStyle name="Comma 7 3 5 5" xfId="11226"/>
    <cellStyle name="Comma 7 3 5 6" xfId="13678"/>
    <cellStyle name="Comma 7 3 5 7" xfId="16130"/>
    <cellStyle name="Comma 7 3 5 8" xfId="18583"/>
    <cellStyle name="Comma 7 3 5 9" xfId="21031"/>
    <cellStyle name="Comma 7 3 6" xfId="23479"/>
    <cellStyle name="Comma 7 3 6 2" xfId="3827"/>
    <cellStyle name="Comma 7 3 6 3" xfId="6286"/>
    <cellStyle name="Comma 7 3 6 4" xfId="8779"/>
    <cellStyle name="Comma 7 3 6 5" xfId="11227"/>
    <cellStyle name="Comma 7 3 6 6" xfId="13679"/>
    <cellStyle name="Comma 7 3 6 7" xfId="16131"/>
    <cellStyle name="Comma 7 3 6 8" xfId="18584"/>
    <cellStyle name="Comma 7 3 6 9" xfId="21032"/>
    <cellStyle name="Comma 7 3 7" xfId="23480"/>
    <cellStyle name="Comma 7 3 7 2" xfId="3828"/>
    <cellStyle name="Comma 7 3 7 3" xfId="6287"/>
    <cellStyle name="Comma 7 3 7 4" xfId="8780"/>
    <cellStyle name="Comma 7 3 7 5" xfId="11228"/>
    <cellStyle name="Comma 7 3 7 6" xfId="13680"/>
    <cellStyle name="Comma 7 3 7 7" xfId="16132"/>
    <cellStyle name="Comma 7 3 7 8" xfId="18585"/>
    <cellStyle name="Comma 7 3 7 9" xfId="21033"/>
    <cellStyle name="Comma 7 3 8" xfId="23481"/>
    <cellStyle name="Comma 7 3 8 2" xfId="3829"/>
    <cellStyle name="Comma 7 3 8 3" xfId="6288"/>
    <cellStyle name="Comma 7 3 8 4" xfId="8781"/>
    <cellStyle name="Comma 7 3 8 5" xfId="11229"/>
    <cellStyle name="Comma 7 3 8 6" xfId="13681"/>
    <cellStyle name="Comma 7 3 8 7" xfId="16133"/>
    <cellStyle name="Comma 7 3 8 8" xfId="18586"/>
    <cellStyle name="Comma 7 3 8 9" xfId="21034"/>
    <cellStyle name="Comma 7 3 9" xfId="23482"/>
    <cellStyle name="Comma 7 3 9 2" xfId="3830"/>
    <cellStyle name="Comma 7 3 9 3" xfId="6289"/>
    <cellStyle name="Comma 7 3 9 4" xfId="8782"/>
    <cellStyle name="Comma 7 3 9 5" xfId="11230"/>
    <cellStyle name="Comma 7 3 9 6" xfId="13682"/>
    <cellStyle name="Comma 7 3 9 7" xfId="16134"/>
    <cellStyle name="Comma 7 3 9 8" xfId="18587"/>
    <cellStyle name="Comma 7 3 9 9" xfId="21035"/>
    <cellStyle name="Comma 7 30" xfId="8671"/>
    <cellStyle name="Comma 7 31" xfId="11119"/>
    <cellStyle name="Comma 7 32" xfId="13571"/>
    <cellStyle name="Comma 7 33" xfId="16023"/>
    <cellStyle name="Comma 7 34" xfId="18476"/>
    <cellStyle name="Comma 7 35" xfId="20924"/>
    <cellStyle name="Comma 7 4" xfId="23483"/>
    <cellStyle name="Comma 7 4 10" xfId="3831"/>
    <cellStyle name="Comma 7 4 11" xfId="6290"/>
    <cellStyle name="Comma 7 4 12" xfId="8783"/>
    <cellStyle name="Comma 7 4 13" xfId="11231"/>
    <cellStyle name="Comma 7 4 14" xfId="13683"/>
    <cellStyle name="Comma 7 4 15" xfId="16135"/>
    <cellStyle name="Comma 7 4 16" xfId="18588"/>
    <cellStyle name="Comma 7 4 17" xfId="21036"/>
    <cellStyle name="Comma 7 4 2" xfId="23484"/>
    <cellStyle name="Comma 7 4 2 10" xfId="6291"/>
    <cellStyle name="Comma 7 4 2 11" xfId="8784"/>
    <cellStyle name="Comma 7 4 2 12" xfId="11232"/>
    <cellStyle name="Comma 7 4 2 13" xfId="13684"/>
    <cellStyle name="Comma 7 4 2 14" xfId="16136"/>
    <cellStyle name="Comma 7 4 2 15" xfId="18589"/>
    <cellStyle name="Comma 7 4 2 16" xfId="21037"/>
    <cellStyle name="Comma 7 4 2 2" xfId="23485"/>
    <cellStyle name="Comma 7 4 2 2 10" xfId="21038"/>
    <cellStyle name="Comma 7 4 2 2 2" xfId="23486"/>
    <cellStyle name="Comma 7 4 2 2 2 2" xfId="3834"/>
    <cellStyle name="Comma 7 4 2 2 2 3" xfId="6293"/>
    <cellStyle name="Comma 7 4 2 2 2 4" xfId="8786"/>
    <cellStyle name="Comma 7 4 2 2 2 5" xfId="11234"/>
    <cellStyle name="Comma 7 4 2 2 2 6" xfId="13686"/>
    <cellStyle name="Comma 7 4 2 2 2 7" xfId="16138"/>
    <cellStyle name="Comma 7 4 2 2 2 8" xfId="18591"/>
    <cellStyle name="Comma 7 4 2 2 2 9" xfId="21039"/>
    <cellStyle name="Comma 7 4 2 2 3" xfId="3833"/>
    <cellStyle name="Comma 7 4 2 2 4" xfId="6292"/>
    <cellStyle name="Comma 7 4 2 2 5" xfId="8785"/>
    <cellStyle name="Comma 7 4 2 2 6" xfId="11233"/>
    <cellStyle name="Comma 7 4 2 2 7" xfId="13685"/>
    <cellStyle name="Comma 7 4 2 2 8" xfId="16137"/>
    <cellStyle name="Comma 7 4 2 2 9" xfId="18590"/>
    <cellStyle name="Comma 7 4 2 3" xfId="23487"/>
    <cellStyle name="Comma 7 4 2 3 2" xfId="3835"/>
    <cellStyle name="Comma 7 4 2 3 3" xfId="6294"/>
    <cellStyle name="Comma 7 4 2 3 4" xfId="8787"/>
    <cellStyle name="Comma 7 4 2 3 5" xfId="11235"/>
    <cellStyle name="Comma 7 4 2 3 6" xfId="13687"/>
    <cellStyle name="Comma 7 4 2 3 7" xfId="16139"/>
    <cellStyle name="Comma 7 4 2 3 8" xfId="18592"/>
    <cellStyle name="Comma 7 4 2 3 9" xfId="21040"/>
    <cellStyle name="Comma 7 4 2 4" xfId="23488"/>
    <cellStyle name="Comma 7 4 2 4 2" xfId="3836"/>
    <cellStyle name="Comma 7 4 2 4 3" xfId="6295"/>
    <cellStyle name="Comma 7 4 2 4 4" xfId="8788"/>
    <cellStyle name="Comma 7 4 2 4 5" xfId="11236"/>
    <cellStyle name="Comma 7 4 2 4 6" xfId="13688"/>
    <cellStyle name="Comma 7 4 2 4 7" xfId="16140"/>
    <cellStyle name="Comma 7 4 2 4 8" xfId="18593"/>
    <cellStyle name="Comma 7 4 2 4 9" xfId="21041"/>
    <cellStyle name="Comma 7 4 2 5" xfId="23489"/>
    <cellStyle name="Comma 7 4 2 5 2" xfId="3837"/>
    <cellStyle name="Comma 7 4 2 5 3" xfId="6296"/>
    <cellStyle name="Comma 7 4 2 5 4" xfId="8789"/>
    <cellStyle name="Comma 7 4 2 5 5" xfId="11237"/>
    <cellStyle name="Comma 7 4 2 5 6" xfId="13689"/>
    <cellStyle name="Comma 7 4 2 5 7" xfId="16141"/>
    <cellStyle name="Comma 7 4 2 5 8" xfId="18594"/>
    <cellStyle name="Comma 7 4 2 5 9" xfId="21042"/>
    <cellStyle name="Comma 7 4 2 6" xfId="23490"/>
    <cellStyle name="Comma 7 4 2 6 2" xfId="3838"/>
    <cellStyle name="Comma 7 4 2 6 3" xfId="6297"/>
    <cellStyle name="Comma 7 4 2 6 4" xfId="8790"/>
    <cellStyle name="Comma 7 4 2 6 5" xfId="11238"/>
    <cellStyle name="Comma 7 4 2 6 6" xfId="13690"/>
    <cellStyle name="Comma 7 4 2 6 7" xfId="16142"/>
    <cellStyle name="Comma 7 4 2 6 8" xfId="18595"/>
    <cellStyle name="Comma 7 4 2 6 9" xfId="21043"/>
    <cellStyle name="Comma 7 4 2 7" xfId="23491"/>
    <cellStyle name="Comma 7 4 2 7 2" xfId="3839"/>
    <cellStyle name="Comma 7 4 2 7 3" xfId="6298"/>
    <cellStyle name="Comma 7 4 2 7 4" xfId="8791"/>
    <cellStyle name="Comma 7 4 2 7 5" xfId="11239"/>
    <cellStyle name="Comma 7 4 2 7 6" xfId="13691"/>
    <cellStyle name="Comma 7 4 2 7 7" xfId="16143"/>
    <cellStyle name="Comma 7 4 2 7 8" xfId="18596"/>
    <cellStyle name="Comma 7 4 2 7 9" xfId="21044"/>
    <cellStyle name="Comma 7 4 2 8" xfId="23492"/>
    <cellStyle name="Comma 7 4 2 8 2" xfId="3840"/>
    <cellStyle name="Comma 7 4 2 8 3" xfId="6299"/>
    <cellStyle name="Comma 7 4 2 8 4" xfId="8792"/>
    <cellStyle name="Comma 7 4 2 8 5" xfId="11240"/>
    <cellStyle name="Comma 7 4 2 8 6" xfId="13692"/>
    <cellStyle name="Comma 7 4 2 8 7" xfId="16144"/>
    <cellStyle name="Comma 7 4 2 8 8" xfId="18597"/>
    <cellStyle name="Comma 7 4 2 8 9" xfId="21045"/>
    <cellStyle name="Comma 7 4 2 9" xfId="3832"/>
    <cellStyle name="Comma 7 4 3" xfId="23493"/>
    <cellStyle name="Comma 7 4 3 10" xfId="21046"/>
    <cellStyle name="Comma 7 4 3 2" xfId="23494"/>
    <cellStyle name="Comma 7 4 3 2 2" xfId="3842"/>
    <cellStyle name="Comma 7 4 3 2 3" xfId="6301"/>
    <cellStyle name="Comma 7 4 3 2 4" xfId="8794"/>
    <cellStyle name="Comma 7 4 3 2 5" xfId="11242"/>
    <cellStyle name="Comma 7 4 3 2 6" xfId="13694"/>
    <cellStyle name="Comma 7 4 3 2 7" xfId="16146"/>
    <cellStyle name="Comma 7 4 3 2 8" xfId="18599"/>
    <cellStyle name="Comma 7 4 3 2 9" xfId="21047"/>
    <cellStyle name="Comma 7 4 3 3" xfId="3841"/>
    <cellStyle name="Comma 7 4 3 4" xfId="6300"/>
    <cellStyle name="Comma 7 4 3 5" xfId="8793"/>
    <cellStyle name="Comma 7 4 3 6" xfId="11241"/>
    <cellStyle name="Comma 7 4 3 7" xfId="13693"/>
    <cellStyle name="Comma 7 4 3 8" xfId="16145"/>
    <cellStyle name="Comma 7 4 3 9" xfId="18598"/>
    <cellStyle name="Comma 7 4 4" xfId="23495"/>
    <cellStyle name="Comma 7 4 4 2" xfId="3843"/>
    <cellStyle name="Comma 7 4 4 3" xfId="6302"/>
    <cellStyle name="Comma 7 4 4 4" xfId="8795"/>
    <cellStyle name="Comma 7 4 4 5" xfId="11243"/>
    <cellStyle name="Comma 7 4 4 6" xfId="13695"/>
    <cellStyle name="Comma 7 4 4 7" xfId="16147"/>
    <cellStyle name="Comma 7 4 4 8" xfId="18600"/>
    <cellStyle name="Comma 7 4 4 9" xfId="21048"/>
    <cellStyle name="Comma 7 4 5" xfId="23496"/>
    <cellStyle name="Comma 7 4 5 2" xfId="3844"/>
    <cellStyle name="Comma 7 4 5 3" xfId="6303"/>
    <cellStyle name="Comma 7 4 5 4" xfId="8796"/>
    <cellStyle name="Comma 7 4 5 5" xfId="11244"/>
    <cellStyle name="Comma 7 4 5 6" xfId="13696"/>
    <cellStyle name="Comma 7 4 5 7" xfId="16148"/>
    <cellStyle name="Comma 7 4 5 8" xfId="18601"/>
    <cellStyle name="Comma 7 4 5 9" xfId="21049"/>
    <cellStyle name="Comma 7 4 6" xfId="23497"/>
    <cellStyle name="Comma 7 4 6 2" xfId="3845"/>
    <cellStyle name="Comma 7 4 6 3" xfId="6304"/>
    <cellStyle name="Comma 7 4 6 4" xfId="8797"/>
    <cellStyle name="Comma 7 4 6 5" xfId="11245"/>
    <cellStyle name="Comma 7 4 6 6" xfId="13697"/>
    <cellStyle name="Comma 7 4 6 7" xfId="16149"/>
    <cellStyle name="Comma 7 4 6 8" xfId="18602"/>
    <cellStyle name="Comma 7 4 6 9" xfId="21050"/>
    <cellStyle name="Comma 7 4 7" xfId="23498"/>
    <cellStyle name="Comma 7 4 7 2" xfId="3846"/>
    <cellStyle name="Comma 7 4 7 3" xfId="6305"/>
    <cellStyle name="Comma 7 4 7 4" xfId="8798"/>
    <cellStyle name="Comma 7 4 7 5" xfId="11246"/>
    <cellStyle name="Comma 7 4 7 6" xfId="13698"/>
    <cellStyle name="Comma 7 4 7 7" xfId="16150"/>
    <cellStyle name="Comma 7 4 7 8" xfId="18603"/>
    <cellStyle name="Comma 7 4 7 9" xfId="21051"/>
    <cellStyle name="Comma 7 4 8" xfId="23499"/>
    <cellStyle name="Comma 7 4 8 2" xfId="3847"/>
    <cellStyle name="Comma 7 4 8 3" xfId="6306"/>
    <cellStyle name="Comma 7 4 8 4" xfId="8799"/>
    <cellStyle name="Comma 7 4 8 5" xfId="11247"/>
    <cellStyle name="Comma 7 4 8 6" xfId="13699"/>
    <cellStyle name="Comma 7 4 8 7" xfId="16151"/>
    <cellStyle name="Comma 7 4 8 8" xfId="18604"/>
    <cellStyle name="Comma 7 4 8 9" xfId="21052"/>
    <cellStyle name="Comma 7 4 9" xfId="23500"/>
    <cellStyle name="Comma 7 4 9 2" xfId="3848"/>
    <cellStyle name="Comma 7 4 9 3" xfId="6307"/>
    <cellStyle name="Comma 7 4 9 4" xfId="8800"/>
    <cellStyle name="Comma 7 4 9 5" xfId="11248"/>
    <cellStyle name="Comma 7 4 9 6" xfId="13700"/>
    <cellStyle name="Comma 7 4 9 7" xfId="16152"/>
    <cellStyle name="Comma 7 4 9 8" xfId="18605"/>
    <cellStyle name="Comma 7 4 9 9" xfId="21053"/>
    <cellStyle name="Comma 7 5" xfId="23501"/>
    <cellStyle name="Comma 7 5 10" xfId="6308"/>
    <cellStyle name="Comma 7 5 11" xfId="8801"/>
    <cellStyle name="Comma 7 5 12" xfId="11249"/>
    <cellStyle name="Comma 7 5 13" xfId="13701"/>
    <cellStyle name="Comma 7 5 14" xfId="16153"/>
    <cellStyle name="Comma 7 5 15" xfId="18606"/>
    <cellStyle name="Comma 7 5 16" xfId="21054"/>
    <cellStyle name="Comma 7 5 2" xfId="23502"/>
    <cellStyle name="Comma 7 5 2 10" xfId="21055"/>
    <cellStyle name="Comma 7 5 2 2" xfId="23503"/>
    <cellStyle name="Comma 7 5 2 2 2" xfId="3851"/>
    <cellStyle name="Comma 7 5 2 2 3" xfId="6310"/>
    <cellStyle name="Comma 7 5 2 2 4" xfId="8803"/>
    <cellStyle name="Comma 7 5 2 2 5" xfId="11251"/>
    <cellStyle name="Comma 7 5 2 2 6" xfId="13703"/>
    <cellStyle name="Comma 7 5 2 2 7" xfId="16155"/>
    <cellStyle name="Comma 7 5 2 2 8" xfId="18608"/>
    <cellStyle name="Comma 7 5 2 2 9" xfId="21056"/>
    <cellStyle name="Comma 7 5 2 3" xfId="3850"/>
    <cellStyle name="Comma 7 5 2 4" xfId="6309"/>
    <cellStyle name="Comma 7 5 2 5" xfId="8802"/>
    <cellStyle name="Comma 7 5 2 6" xfId="11250"/>
    <cellStyle name="Comma 7 5 2 7" xfId="13702"/>
    <cellStyle name="Comma 7 5 2 8" xfId="16154"/>
    <cellStyle name="Comma 7 5 2 9" xfId="18607"/>
    <cellStyle name="Comma 7 5 3" xfId="23504"/>
    <cellStyle name="Comma 7 5 3 2" xfId="3852"/>
    <cellStyle name="Comma 7 5 3 3" xfId="6311"/>
    <cellStyle name="Comma 7 5 3 4" xfId="8804"/>
    <cellStyle name="Comma 7 5 3 5" xfId="11252"/>
    <cellStyle name="Comma 7 5 3 6" xfId="13704"/>
    <cellStyle name="Comma 7 5 3 7" xfId="16156"/>
    <cellStyle name="Comma 7 5 3 8" xfId="18609"/>
    <cellStyle name="Comma 7 5 3 9" xfId="21057"/>
    <cellStyle name="Comma 7 5 4" xfId="23505"/>
    <cellStyle name="Comma 7 5 4 2" xfId="3853"/>
    <cellStyle name="Comma 7 5 4 3" xfId="6312"/>
    <cellStyle name="Comma 7 5 4 4" xfId="8805"/>
    <cellStyle name="Comma 7 5 4 5" xfId="11253"/>
    <cellStyle name="Comma 7 5 4 6" xfId="13705"/>
    <cellStyle name="Comma 7 5 4 7" xfId="16157"/>
    <cellStyle name="Comma 7 5 4 8" xfId="18610"/>
    <cellStyle name="Comma 7 5 4 9" xfId="21058"/>
    <cellStyle name="Comma 7 5 5" xfId="23506"/>
    <cellStyle name="Comma 7 5 5 2" xfId="3854"/>
    <cellStyle name="Comma 7 5 5 3" xfId="6313"/>
    <cellStyle name="Comma 7 5 5 4" xfId="8806"/>
    <cellStyle name="Comma 7 5 5 5" xfId="11254"/>
    <cellStyle name="Comma 7 5 5 6" xfId="13706"/>
    <cellStyle name="Comma 7 5 5 7" xfId="16158"/>
    <cellStyle name="Comma 7 5 5 8" xfId="18611"/>
    <cellStyle name="Comma 7 5 5 9" xfId="21059"/>
    <cellStyle name="Comma 7 5 6" xfId="23507"/>
    <cellStyle name="Comma 7 5 6 2" xfId="3855"/>
    <cellStyle name="Comma 7 5 6 3" xfId="6314"/>
    <cellStyle name="Comma 7 5 6 4" xfId="8807"/>
    <cellStyle name="Comma 7 5 6 5" xfId="11255"/>
    <cellStyle name="Comma 7 5 6 6" xfId="13707"/>
    <cellStyle name="Comma 7 5 6 7" xfId="16159"/>
    <cellStyle name="Comma 7 5 6 8" xfId="18612"/>
    <cellStyle name="Comma 7 5 6 9" xfId="21060"/>
    <cellStyle name="Comma 7 5 7" xfId="23508"/>
    <cellStyle name="Comma 7 5 7 2" xfId="3856"/>
    <cellStyle name="Comma 7 5 7 3" xfId="6315"/>
    <cellStyle name="Comma 7 5 7 4" xfId="8808"/>
    <cellStyle name="Comma 7 5 7 5" xfId="11256"/>
    <cellStyle name="Comma 7 5 7 6" xfId="13708"/>
    <cellStyle name="Comma 7 5 7 7" xfId="16160"/>
    <cellStyle name="Comma 7 5 7 8" xfId="18613"/>
    <cellStyle name="Comma 7 5 7 9" xfId="21061"/>
    <cellStyle name="Comma 7 5 8" xfId="23509"/>
    <cellStyle name="Comma 7 5 8 2" xfId="3857"/>
    <cellStyle name="Comma 7 5 8 3" xfId="6316"/>
    <cellStyle name="Comma 7 5 8 4" xfId="8809"/>
    <cellStyle name="Comma 7 5 8 5" xfId="11257"/>
    <cellStyle name="Comma 7 5 8 6" xfId="13709"/>
    <cellStyle name="Comma 7 5 8 7" xfId="16161"/>
    <cellStyle name="Comma 7 5 8 8" xfId="18614"/>
    <cellStyle name="Comma 7 5 8 9" xfId="21062"/>
    <cellStyle name="Comma 7 5 9" xfId="3849"/>
    <cellStyle name="Comma 7 6" xfId="373"/>
    <cellStyle name="Comma 7 6 10" xfId="21063"/>
    <cellStyle name="Comma 7 6 2" xfId="23510"/>
    <cellStyle name="Comma 7 6 2 2" xfId="3859"/>
    <cellStyle name="Comma 7 6 2 3" xfId="6318"/>
    <cellStyle name="Comma 7 6 2 4" xfId="8811"/>
    <cellStyle name="Comma 7 6 2 5" xfId="11259"/>
    <cellStyle name="Comma 7 6 2 6" xfId="13711"/>
    <cellStyle name="Comma 7 6 2 7" xfId="16163"/>
    <cellStyle name="Comma 7 6 2 8" xfId="18616"/>
    <cellStyle name="Comma 7 6 2 9" xfId="21064"/>
    <cellStyle name="Comma 7 6 3" xfId="3858"/>
    <cellStyle name="Comma 7 6 4" xfId="6317"/>
    <cellStyle name="Comma 7 6 5" xfId="8810"/>
    <cellStyle name="Comma 7 6 6" xfId="11258"/>
    <cellStyle name="Comma 7 6 7" xfId="13710"/>
    <cellStyle name="Comma 7 6 8" xfId="16162"/>
    <cellStyle name="Comma 7 6 9" xfId="18615"/>
    <cellStyle name="Comma 7 7" xfId="374"/>
    <cellStyle name="Comma 7 7 2" xfId="3860"/>
    <cellStyle name="Comma 7 7 3" xfId="6319"/>
    <cellStyle name="Comma 7 7 4" xfId="8812"/>
    <cellStyle name="Comma 7 7 5" xfId="11260"/>
    <cellStyle name="Comma 7 7 6" xfId="13712"/>
    <cellStyle name="Comma 7 7 7" xfId="16164"/>
    <cellStyle name="Comma 7 7 8" xfId="18617"/>
    <cellStyle name="Comma 7 7 9" xfId="21065"/>
    <cellStyle name="Comma 7 8" xfId="375"/>
    <cellStyle name="Comma 7 8 2" xfId="3861"/>
    <cellStyle name="Comma 7 8 3" xfId="6320"/>
    <cellStyle name="Comma 7 8 4" xfId="8813"/>
    <cellStyle name="Comma 7 8 5" xfId="11261"/>
    <cellStyle name="Comma 7 8 6" xfId="13713"/>
    <cellStyle name="Comma 7 8 7" xfId="16165"/>
    <cellStyle name="Comma 7 8 8" xfId="18618"/>
    <cellStyle name="Comma 7 8 9" xfId="21066"/>
    <cellStyle name="Comma 7 9" xfId="376"/>
    <cellStyle name="Comma 7 9 2" xfId="3862"/>
    <cellStyle name="Comma 7 9 3" xfId="6321"/>
    <cellStyle name="Comma 7 9 4" xfId="8814"/>
    <cellStyle name="Comma 7 9 5" xfId="11262"/>
    <cellStyle name="Comma 7 9 6" xfId="13714"/>
    <cellStyle name="Comma 7 9 7" xfId="16166"/>
    <cellStyle name="Comma 7 9 8" xfId="18619"/>
    <cellStyle name="Comma 7 9 9" xfId="21067"/>
    <cellStyle name="Comma 8" xfId="23511"/>
    <cellStyle name="Comma 8 10" xfId="377"/>
    <cellStyle name="Comma 8 10 2" xfId="3864"/>
    <cellStyle name="Comma 8 10 3" xfId="6323"/>
    <cellStyle name="Comma 8 10 4" xfId="8816"/>
    <cellStyle name="Comma 8 10 5" xfId="11264"/>
    <cellStyle name="Comma 8 10 6" xfId="13716"/>
    <cellStyle name="Comma 8 10 7" xfId="16168"/>
    <cellStyle name="Comma 8 10 8" xfId="18621"/>
    <cellStyle name="Comma 8 10 9" xfId="21069"/>
    <cellStyle name="Comma 8 11" xfId="378"/>
    <cellStyle name="Comma 8 11 2" xfId="3865"/>
    <cellStyle name="Comma 8 11 3" xfId="6324"/>
    <cellStyle name="Comma 8 11 4" xfId="8817"/>
    <cellStyle name="Comma 8 11 5" xfId="11265"/>
    <cellStyle name="Comma 8 11 6" xfId="13717"/>
    <cellStyle name="Comma 8 11 7" xfId="16169"/>
    <cellStyle name="Comma 8 11 8" xfId="18622"/>
    <cellStyle name="Comma 8 11 9" xfId="21070"/>
    <cellStyle name="Comma 8 12" xfId="379"/>
    <cellStyle name="Comma 8 12 2" xfId="3866"/>
    <cellStyle name="Comma 8 12 3" xfId="6325"/>
    <cellStyle name="Comma 8 12 4" xfId="8818"/>
    <cellStyle name="Comma 8 12 5" xfId="11266"/>
    <cellStyle name="Comma 8 12 6" xfId="13718"/>
    <cellStyle name="Comma 8 12 7" xfId="16170"/>
    <cellStyle name="Comma 8 12 8" xfId="18623"/>
    <cellStyle name="Comma 8 12 9" xfId="21071"/>
    <cellStyle name="Comma 8 13" xfId="380"/>
    <cellStyle name="Comma 8 14" xfId="381"/>
    <cellStyle name="Comma 8 15" xfId="382"/>
    <cellStyle name="Comma 8 16" xfId="383"/>
    <cellStyle name="Comma 8 17" xfId="384"/>
    <cellStyle name="Comma 8 18" xfId="385"/>
    <cellStyle name="Comma 8 19" xfId="386"/>
    <cellStyle name="Comma 8 2" xfId="23512"/>
    <cellStyle name="Comma 8 2 10" xfId="23513"/>
    <cellStyle name="Comma 8 2 10 2" xfId="3868"/>
    <cellStyle name="Comma 8 2 10 3" xfId="6327"/>
    <cellStyle name="Comma 8 2 10 4" xfId="8820"/>
    <cellStyle name="Comma 8 2 10 5" xfId="11268"/>
    <cellStyle name="Comma 8 2 10 6" xfId="13720"/>
    <cellStyle name="Comma 8 2 10 7" xfId="16172"/>
    <cellStyle name="Comma 8 2 10 8" xfId="18625"/>
    <cellStyle name="Comma 8 2 10 9" xfId="21073"/>
    <cellStyle name="Comma 8 2 11" xfId="23514"/>
    <cellStyle name="Comma 8 2 11 2" xfId="3869"/>
    <cellStyle name="Comma 8 2 11 3" xfId="6328"/>
    <cellStyle name="Comma 8 2 11 4" xfId="8821"/>
    <cellStyle name="Comma 8 2 11 5" xfId="11269"/>
    <cellStyle name="Comma 8 2 11 6" xfId="13721"/>
    <cellStyle name="Comma 8 2 11 7" xfId="16173"/>
    <cellStyle name="Comma 8 2 11 8" xfId="18626"/>
    <cellStyle name="Comma 8 2 11 9" xfId="21074"/>
    <cellStyle name="Comma 8 2 12" xfId="3867"/>
    <cellStyle name="Comma 8 2 13" xfId="6326"/>
    <cellStyle name="Comma 8 2 14" xfId="8819"/>
    <cellStyle name="Comma 8 2 15" xfId="11267"/>
    <cellStyle name="Comma 8 2 16" xfId="13719"/>
    <cellStyle name="Comma 8 2 17" xfId="16171"/>
    <cellStyle name="Comma 8 2 18" xfId="18624"/>
    <cellStyle name="Comma 8 2 19" xfId="21072"/>
    <cellStyle name="Comma 8 2 2" xfId="23515"/>
    <cellStyle name="Comma 8 2 2 10" xfId="23516"/>
    <cellStyle name="Comma 8 2 2 10 2" xfId="3871"/>
    <cellStyle name="Comma 8 2 2 10 3" xfId="6330"/>
    <cellStyle name="Comma 8 2 2 10 4" xfId="8823"/>
    <cellStyle name="Comma 8 2 2 10 5" xfId="11271"/>
    <cellStyle name="Comma 8 2 2 10 6" xfId="13723"/>
    <cellStyle name="Comma 8 2 2 10 7" xfId="16175"/>
    <cellStyle name="Comma 8 2 2 10 8" xfId="18628"/>
    <cellStyle name="Comma 8 2 2 10 9" xfId="21076"/>
    <cellStyle name="Comma 8 2 2 11" xfId="3870"/>
    <cellStyle name="Comma 8 2 2 12" xfId="6329"/>
    <cellStyle name="Comma 8 2 2 13" xfId="8822"/>
    <cellStyle name="Comma 8 2 2 14" xfId="11270"/>
    <cellStyle name="Comma 8 2 2 15" xfId="13722"/>
    <cellStyle name="Comma 8 2 2 16" xfId="16174"/>
    <cellStyle name="Comma 8 2 2 17" xfId="18627"/>
    <cellStyle name="Comma 8 2 2 18" xfId="21075"/>
    <cellStyle name="Comma 8 2 2 2" xfId="23517"/>
    <cellStyle name="Comma 8 2 2 2 10" xfId="3872"/>
    <cellStyle name="Comma 8 2 2 2 11" xfId="6331"/>
    <cellStyle name="Comma 8 2 2 2 12" xfId="8824"/>
    <cellStyle name="Comma 8 2 2 2 13" xfId="11272"/>
    <cellStyle name="Comma 8 2 2 2 14" xfId="13724"/>
    <cellStyle name="Comma 8 2 2 2 15" xfId="16176"/>
    <cellStyle name="Comma 8 2 2 2 16" xfId="18629"/>
    <cellStyle name="Comma 8 2 2 2 17" xfId="21077"/>
    <cellStyle name="Comma 8 2 2 2 2" xfId="23518"/>
    <cellStyle name="Comma 8 2 2 2 2 10" xfId="6332"/>
    <cellStyle name="Comma 8 2 2 2 2 11" xfId="8825"/>
    <cellStyle name="Comma 8 2 2 2 2 12" xfId="11273"/>
    <cellStyle name="Comma 8 2 2 2 2 13" xfId="13725"/>
    <cellStyle name="Comma 8 2 2 2 2 14" xfId="16177"/>
    <cellStyle name="Comma 8 2 2 2 2 15" xfId="18630"/>
    <cellStyle name="Comma 8 2 2 2 2 16" xfId="21078"/>
    <cellStyle name="Comma 8 2 2 2 2 2" xfId="23519"/>
    <cellStyle name="Comma 8 2 2 2 2 2 10" xfId="21079"/>
    <cellStyle name="Comma 8 2 2 2 2 2 2" xfId="23520"/>
    <cellStyle name="Comma 8 2 2 2 2 2 2 2" xfId="3875"/>
    <cellStyle name="Comma 8 2 2 2 2 2 2 3" xfId="6334"/>
    <cellStyle name="Comma 8 2 2 2 2 2 2 4" xfId="8827"/>
    <cellStyle name="Comma 8 2 2 2 2 2 2 5" xfId="11275"/>
    <cellStyle name="Comma 8 2 2 2 2 2 2 6" xfId="13727"/>
    <cellStyle name="Comma 8 2 2 2 2 2 2 7" xfId="16179"/>
    <cellStyle name="Comma 8 2 2 2 2 2 2 8" xfId="18632"/>
    <cellStyle name="Comma 8 2 2 2 2 2 2 9" xfId="21080"/>
    <cellStyle name="Comma 8 2 2 2 2 2 3" xfId="3874"/>
    <cellStyle name="Comma 8 2 2 2 2 2 4" xfId="6333"/>
    <cellStyle name="Comma 8 2 2 2 2 2 5" xfId="8826"/>
    <cellStyle name="Comma 8 2 2 2 2 2 6" xfId="11274"/>
    <cellStyle name="Comma 8 2 2 2 2 2 7" xfId="13726"/>
    <cellStyle name="Comma 8 2 2 2 2 2 8" xfId="16178"/>
    <cellStyle name="Comma 8 2 2 2 2 2 9" xfId="18631"/>
    <cellStyle name="Comma 8 2 2 2 2 3" xfId="23521"/>
    <cellStyle name="Comma 8 2 2 2 2 3 2" xfId="3876"/>
    <cellStyle name="Comma 8 2 2 2 2 3 3" xfId="6335"/>
    <cellStyle name="Comma 8 2 2 2 2 3 4" xfId="8828"/>
    <cellStyle name="Comma 8 2 2 2 2 3 5" xfId="11276"/>
    <cellStyle name="Comma 8 2 2 2 2 3 6" xfId="13728"/>
    <cellStyle name="Comma 8 2 2 2 2 3 7" xfId="16180"/>
    <cellStyle name="Comma 8 2 2 2 2 3 8" xfId="18633"/>
    <cellStyle name="Comma 8 2 2 2 2 3 9" xfId="21081"/>
    <cellStyle name="Comma 8 2 2 2 2 4" xfId="23522"/>
    <cellStyle name="Comma 8 2 2 2 2 4 2" xfId="3877"/>
    <cellStyle name="Comma 8 2 2 2 2 4 3" xfId="6336"/>
    <cellStyle name="Comma 8 2 2 2 2 4 4" xfId="8829"/>
    <cellStyle name="Comma 8 2 2 2 2 4 5" xfId="11277"/>
    <cellStyle name="Comma 8 2 2 2 2 4 6" xfId="13729"/>
    <cellStyle name="Comma 8 2 2 2 2 4 7" xfId="16181"/>
    <cellStyle name="Comma 8 2 2 2 2 4 8" xfId="18634"/>
    <cellStyle name="Comma 8 2 2 2 2 4 9" xfId="21082"/>
    <cellStyle name="Comma 8 2 2 2 2 5" xfId="23523"/>
    <cellStyle name="Comma 8 2 2 2 2 5 2" xfId="3878"/>
    <cellStyle name="Comma 8 2 2 2 2 5 3" xfId="6337"/>
    <cellStyle name="Comma 8 2 2 2 2 5 4" xfId="8830"/>
    <cellStyle name="Comma 8 2 2 2 2 5 5" xfId="11278"/>
    <cellStyle name="Comma 8 2 2 2 2 5 6" xfId="13730"/>
    <cellStyle name="Comma 8 2 2 2 2 5 7" xfId="16182"/>
    <cellStyle name="Comma 8 2 2 2 2 5 8" xfId="18635"/>
    <cellStyle name="Comma 8 2 2 2 2 5 9" xfId="21083"/>
    <cellStyle name="Comma 8 2 2 2 2 6" xfId="23524"/>
    <cellStyle name="Comma 8 2 2 2 2 6 2" xfId="3879"/>
    <cellStyle name="Comma 8 2 2 2 2 6 3" xfId="6338"/>
    <cellStyle name="Comma 8 2 2 2 2 6 4" xfId="8831"/>
    <cellStyle name="Comma 8 2 2 2 2 6 5" xfId="11279"/>
    <cellStyle name="Comma 8 2 2 2 2 6 6" xfId="13731"/>
    <cellStyle name="Comma 8 2 2 2 2 6 7" xfId="16183"/>
    <cellStyle name="Comma 8 2 2 2 2 6 8" xfId="18636"/>
    <cellStyle name="Comma 8 2 2 2 2 6 9" xfId="21084"/>
    <cellStyle name="Comma 8 2 2 2 2 7" xfId="23525"/>
    <cellStyle name="Comma 8 2 2 2 2 7 2" xfId="3880"/>
    <cellStyle name="Comma 8 2 2 2 2 7 3" xfId="6339"/>
    <cellStyle name="Comma 8 2 2 2 2 7 4" xfId="8832"/>
    <cellStyle name="Comma 8 2 2 2 2 7 5" xfId="11280"/>
    <cellStyle name="Comma 8 2 2 2 2 7 6" xfId="13732"/>
    <cellStyle name="Comma 8 2 2 2 2 7 7" xfId="16184"/>
    <cellStyle name="Comma 8 2 2 2 2 7 8" xfId="18637"/>
    <cellStyle name="Comma 8 2 2 2 2 7 9" xfId="21085"/>
    <cellStyle name="Comma 8 2 2 2 2 8" xfId="23526"/>
    <cellStyle name="Comma 8 2 2 2 2 8 2" xfId="3881"/>
    <cellStyle name="Comma 8 2 2 2 2 8 3" xfId="6340"/>
    <cellStyle name="Comma 8 2 2 2 2 8 4" xfId="8833"/>
    <cellStyle name="Comma 8 2 2 2 2 8 5" xfId="11281"/>
    <cellStyle name="Comma 8 2 2 2 2 8 6" xfId="13733"/>
    <cellStyle name="Comma 8 2 2 2 2 8 7" xfId="16185"/>
    <cellStyle name="Comma 8 2 2 2 2 8 8" xfId="18638"/>
    <cellStyle name="Comma 8 2 2 2 2 8 9" xfId="21086"/>
    <cellStyle name="Comma 8 2 2 2 2 9" xfId="3873"/>
    <cellStyle name="Comma 8 2 2 2 3" xfId="23527"/>
    <cellStyle name="Comma 8 2 2 2 3 10" xfId="21087"/>
    <cellStyle name="Comma 8 2 2 2 3 2" xfId="23528"/>
    <cellStyle name="Comma 8 2 2 2 3 2 2" xfId="3883"/>
    <cellStyle name="Comma 8 2 2 2 3 2 3" xfId="6342"/>
    <cellStyle name="Comma 8 2 2 2 3 2 4" xfId="8835"/>
    <cellStyle name="Comma 8 2 2 2 3 2 5" xfId="11283"/>
    <cellStyle name="Comma 8 2 2 2 3 2 6" xfId="13735"/>
    <cellStyle name="Comma 8 2 2 2 3 2 7" xfId="16187"/>
    <cellStyle name="Comma 8 2 2 2 3 2 8" xfId="18640"/>
    <cellStyle name="Comma 8 2 2 2 3 2 9" xfId="21088"/>
    <cellStyle name="Comma 8 2 2 2 3 3" xfId="3882"/>
    <cellStyle name="Comma 8 2 2 2 3 4" xfId="6341"/>
    <cellStyle name="Comma 8 2 2 2 3 5" xfId="8834"/>
    <cellStyle name="Comma 8 2 2 2 3 6" xfId="11282"/>
    <cellStyle name="Comma 8 2 2 2 3 7" xfId="13734"/>
    <cellStyle name="Comma 8 2 2 2 3 8" xfId="16186"/>
    <cellStyle name="Comma 8 2 2 2 3 9" xfId="18639"/>
    <cellStyle name="Comma 8 2 2 2 4" xfId="23529"/>
    <cellStyle name="Comma 8 2 2 2 4 2" xfId="3884"/>
    <cellStyle name="Comma 8 2 2 2 4 3" xfId="6343"/>
    <cellStyle name="Comma 8 2 2 2 4 4" xfId="8836"/>
    <cellStyle name="Comma 8 2 2 2 4 5" xfId="11284"/>
    <cellStyle name="Comma 8 2 2 2 4 6" xfId="13736"/>
    <cellStyle name="Comma 8 2 2 2 4 7" xfId="16188"/>
    <cellStyle name="Comma 8 2 2 2 4 8" xfId="18641"/>
    <cellStyle name="Comma 8 2 2 2 4 9" xfId="21089"/>
    <cellStyle name="Comma 8 2 2 2 5" xfId="23530"/>
    <cellStyle name="Comma 8 2 2 2 5 2" xfId="3885"/>
    <cellStyle name="Comma 8 2 2 2 5 3" xfId="6344"/>
    <cellStyle name="Comma 8 2 2 2 5 4" xfId="8837"/>
    <cellStyle name="Comma 8 2 2 2 5 5" xfId="11285"/>
    <cellStyle name="Comma 8 2 2 2 5 6" xfId="13737"/>
    <cellStyle name="Comma 8 2 2 2 5 7" xfId="16189"/>
    <cellStyle name="Comma 8 2 2 2 5 8" xfId="18642"/>
    <cellStyle name="Comma 8 2 2 2 5 9" xfId="21090"/>
    <cellStyle name="Comma 8 2 2 2 6" xfId="23531"/>
    <cellStyle name="Comma 8 2 2 2 6 2" xfId="3886"/>
    <cellStyle name="Comma 8 2 2 2 6 3" xfId="6345"/>
    <cellStyle name="Comma 8 2 2 2 6 4" xfId="8838"/>
    <cellStyle name="Comma 8 2 2 2 6 5" xfId="11286"/>
    <cellStyle name="Comma 8 2 2 2 6 6" xfId="13738"/>
    <cellStyle name="Comma 8 2 2 2 6 7" xfId="16190"/>
    <cellStyle name="Comma 8 2 2 2 6 8" xfId="18643"/>
    <cellStyle name="Comma 8 2 2 2 6 9" xfId="21091"/>
    <cellStyle name="Comma 8 2 2 2 7" xfId="23532"/>
    <cellStyle name="Comma 8 2 2 2 7 2" xfId="3887"/>
    <cellStyle name="Comma 8 2 2 2 7 3" xfId="6346"/>
    <cellStyle name="Comma 8 2 2 2 7 4" xfId="8839"/>
    <cellStyle name="Comma 8 2 2 2 7 5" xfId="11287"/>
    <cellStyle name="Comma 8 2 2 2 7 6" xfId="13739"/>
    <cellStyle name="Comma 8 2 2 2 7 7" xfId="16191"/>
    <cellStyle name="Comma 8 2 2 2 7 8" xfId="18644"/>
    <cellStyle name="Comma 8 2 2 2 7 9" xfId="21092"/>
    <cellStyle name="Comma 8 2 2 2 8" xfId="23533"/>
    <cellStyle name="Comma 8 2 2 2 8 2" xfId="3888"/>
    <cellStyle name="Comma 8 2 2 2 8 3" xfId="6347"/>
    <cellStyle name="Comma 8 2 2 2 8 4" xfId="8840"/>
    <cellStyle name="Comma 8 2 2 2 8 5" xfId="11288"/>
    <cellStyle name="Comma 8 2 2 2 8 6" xfId="13740"/>
    <cellStyle name="Comma 8 2 2 2 8 7" xfId="16192"/>
    <cellStyle name="Comma 8 2 2 2 8 8" xfId="18645"/>
    <cellStyle name="Comma 8 2 2 2 8 9" xfId="21093"/>
    <cellStyle name="Comma 8 2 2 2 9" xfId="23534"/>
    <cellStyle name="Comma 8 2 2 2 9 2" xfId="3889"/>
    <cellStyle name="Comma 8 2 2 2 9 3" xfId="6348"/>
    <cellStyle name="Comma 8 2 2 2 9 4" xfId="8841"/>
    <cellStyle name="Comma 8 2 2 2 9 5" xfId="11289"/>
    <cellStyle name="Comma 8 2 2 2 9 6" xfId="13741"/>
    <cellStyle name="Comma 8 2 2 2 9 7" xfId="16193"/>
    <cellStyle name="Comma 8 2 2 2 9 8" xfId="18646"/>
    <cellStyle name="Comma 8 2 2 2 9 9" xfId="21094"/>
    <cellStyle name="Comma 8 2 2 3" xfId="23535"/>
    <cellStyle name="Comma 8 2 2 3 10" xfId="6349"/>
    <cellStyle name="Comma 8 2 2 3 11" xfId="8842"/>
    <cellStyle name="Comma 8 2 2 3 12" xfId="11290"/>
    <cellStyle name="Comma 8 2 2 3 13" xfId="13742"/>
    <cellStyle name="Comma 8 2 2 3 14" xfId="16194"/>
    <cellStyle name="Comma 8 2 2 3 15" xfId="18647"/>
    <cellStyle name="Comma 8 2 2 3 16" xfId="21095"/>
    <cellStyle name="Comma 8 2 2 3 2" xfId="23536"/>
    <cellStyle name="Comma 8 2 2 3 2 10" xfId="21096"/>
    <cellStyle name="Comma 8 2 2 3 2 2" xfId="23537"/>
    <cellStyle name="Comma 8 2 2 3 2 2 2" xfId="3892"/>
    <cellStyle name="Comma 8 2 2 3 2 2 3" xfId="6351"/>
    <cellStyle name="Comma 8 2 2 3 2 2 4" xfId="8844"/>
    <cellStyle name="Comma 8 2 2 3 2 2 5" xfId="11292"/>
    <cellStyle name="Comma 8 2 2 3 2 2 6" xfId="13744"/>
    <cellStyle name="Comma 8 2 2 3 2 2 7" xfId="16196"/>
    <cellStyle name="Comma 8 2 2 3 2 2 8" xfId="18649"/>
    <cellStyle name="Comma 8 2 2 3 2 2 9" xfId="21097"/>
    <cellStyle name="Comma 8 2 2 3 2 3" xfId="3891"/>
    <cellStyle name="Comma 8 2 2 3 2 4" xfId="6350"/>
    <cellStyle name="Comma 8 2 2 3 2 5" xfId="8843"/>
    <cellStyle name="Comma 8 2 2 3 2 6" xfId="11291"/>
    <cellStyle name="Comma 8 2 2 3 2 7" xfId="13743"/>
    <cellStyle name="Comma 8 2 2 3 2 8" xfId="16195"/>
    <cellStyle name="Comma 8 2 2 3 2 9" xfId="18648"/>
    <cellStyle name="Comma 8 2 2 3 3" xfId="23538"/>
    <cellStyle name="Comma 8 2 2 3 3 2" xfId="3893"/>
    <cellStyle name="Comma 8 2 2 3 3 3" xfId="6352"/>
    <cellStyle name="Comma 8 2 2 3 3 4" xfId="8845"/>
    <cellStyle name="Comma 8 2 2 3 3 5" xfId="11293"/>
    <cellStyle name="Comma 8 2 2 3 3 6" xfId="13745"/>
    <cellStyle name="Comma 8 2 2 3 3 7" xfId="16197"/>
    <cellStyle name="Comma 8 2 2 3 3 8" xfId="18650"/>
    <cellStyle name="Comma 8 2 2 3 3 9" xfId="21098"/>
    <cellStyle name="Comma 8 2 2 3 4" xfId="23539"/>
    <cellStyle name="Comma 8 2 2 3 4 2" xfId="3894"/>
    <cellStyle name="Comma 8 2 2 3 4 3" xfId="6353"/>
    <cellStyle name="Comma 8 2 2 3 4 4" xfId="8846"/>
    <cellStyle name="Comma 8 2 2 3 4 5" xfId="11294"/>
    <cellStyle name="Comma 8 2 2 3 4 6" xfId="13746"/>
    <cellStyle name="Comma 8 2 2 3 4 7" xfId="16198"/>
    <cellStyle name="Comma 8 2 2 3 4 8" xfId="18651"/>
    <cellStyle name="Comma 8 2 2 3 4 9" xfId="21099"/>
    <cellStyle name="Comma 8 2 2 3 5" xfId="23540"/>
    <cellStyle name="Comma 8 2 2 3 5 2" xfId="3895"/>
    <cellStyle name="Comma 8 2 2 3 5 3" xfId="6354"/>
    <cellStyle name="Comma 8 2 2 3 5 4" xfId="8847"/>
    <cellStyle name="Comma 8 2 2 3 5 5" xfId="11295"/>
    <cellStyle name="Comma 8 2 2 3 5 6" xfId="13747"/>
    <cellStyle name="Comma 8 2 2 3 5 7" xfId="16199"/>
    <cellStyle name="Comma 8 2 2 3 5 8" xfId="18652"/>
    <cellStyle name="Comma 8 2 2 3 5 9" xfId="21100"/>
    <cellStyle name="Comma 8 2 2 3 6" xfId="23541"/>
    <cellStyle name="Comma 8 2 2 3 6 2" xfId="3896"/>
    <cellStyle name="Comma 8 2 2 3 6 3" xfId="6355"/>
    <cellStyle name="Comma 8 2 2 3 6 4" xfId="8848"/>
    <cellStyle name="Comma 8 2 2 3 6 5" xfId="11296"/>
    <cellStyle name="Comma 8 2 2 3 6 6" xfId="13748"/>
    <cellStyle name="Comma 8 2 2 3 6 7" xfId="16200"/>
    <cellStyle name="Comma 8 2 2 3 6 8" xfId="18653"/>
    <cellStyle name="Comma 8 2 2 3 6 9" xfId="21101"/>
    <cellStyle name="Comma 8 2 2 3 7" xfId="23542"/>
    <cellStyle name="Comma 8 2 2 3 7 2" xfId="3897"/>
    <cellStyle name="Comma 8 2 2 3 7 3" xfId="6356"/>
    <cellStyle name="Comma 8 2 2 3 7 4" xfId="8849"/>
    <cellStyle name="Comma 8 2 2 3 7 5" xfId="11297"/>
    <cellStyle name="Comma 8 2 2 3 7 6" xfId="13749"/>
    <cellStyle name="Comma 8 2 2 3 7 7" xfId="16201"/>
    <cellStyle name="Comma 8 2 2 3 7 8" xfId="18654"/>
    <cellStyle name="Comma 8 2 2 3 7 9" xfId="21102"/>
    <cellStyle name="Comma 8 2 2 3 8" xfId="23543"/>
    <cellStyle name="Comma 8 2 2 3 8 2" xfId="3898"/>
    <cellStyle name="Comma 8 2 2 3 8 3" xfId="6357"/>
    <cellStyle name="Comma 8 2 2 3 8 4" xfId="8850"/>
    <cellStyle name="Comma 8 2 2 3 8 5" xfId="11298"/>
    <cellStyle name="Comma 8 2 2 3 8 6" xfId="13750"/>
    <cellStyle name="Comma 8 2 2 3 8 7" xfId="16202"/>
    <cellStyle name="Comma 8 2 2 3 8 8" xfId="18655"/>
    <cellStyle name="Comma 8 2 2 3 8 9" xfId="21103"/>
    <cellStyle name="Comma 8 2 2 3 9" xfId="3890"/>
    <cellStyle name="Comma 8 2 2 4" xfId="23544"/>
    <cellStyle name="Comma 8 2 2 4 10" xfId="21104"/>
    <cellStyle name="Comma 8 2 2 4 2" xfId="23545"/>
    <cellStyle name="Comma 8 2 2 4 2 2" xfId="3900"/>
    <cellStyle name="Comma 8 2 2 4 2 3" xfId="6359"/>
    <cellStyle name="Comma 8 2 2 4 2 4" xfId="8852"/>
    <cellStyle name="Comma 8 2 2 4 2 5" xfId="11300"/>
    <cellStyle name="Comma 8 2 2 4 2 6" xfId="13752"/>
    <cellStyle name="Comma 8 2 2 4 2 7" xfId="16204"/>
    <cellStyle name="Comma 8 2 2 4 2 8" xfId="18657"/>
    <cellStyle name="Comma 8 2 2 4 2 9" xfId="21105"/>
    <cellStyle name="Comma 8 2 2 4 3" xfId="3899"/>
    <cellStyle name="Comma 8 2 2 4 4" xfId="6358"/>
    <cellStyle name="Comma 8 2 2 4 5" xfId="8851"/>
    <cellStyle name="Comma 8 2 2 4 6" xfId="11299"/>
    <cellStyle name="Comma 8 2 2 4 7" xfId="13751"/>
    <cellStyle name="Comma 8 2 2 4 8" xfId="16203"/>
    <cellStyle name="Comma 8 2 2 4 9" xfId="18656"/>
    <cellStyle name="Comma 8 2 2 5" xfId="23546"/>
    <cellStyle name="Comma 8 2 2 5 2" xfId="3901"/>
    <cellStyle name="Comma 8 2 2 5 3" xfId="6360"/>
    <cellStyle name="Comma 8 2 2 5 4" xfId="8853"/>
    <cellStyle name="Comma 8 2 2 5 5" xfId="11301"/>
    <cellStyle name="Comma 8 2 2 5 6" xfId="13753"/>
    <cellStyle name="Comma 8 2 2 5 7" xfId="16205"/>
    <cellStyle name="Comma 8 2 2 5 8" xfId="18658"/>
    <cellStyle name="Comma 8 2 2 5 9" xfId="21106"/>
    <cellStyle name="Comma 8 2 2 6" xfId="23547"/>
    <cellStyle name="Comma 8 2 2 6 2" xfId="3902"/>
    <cellStyle name="Comma 8 2 2 6 3" xfId="6361"/>
    <cellStyle name="Comma 8 2 2 6 4" xfId="8854"/>
    <cellStyle name="Comma 8 2 2 6 5" xfId="11302"/>
    <cellStyle name="Comma 8 2 2 6 6" xfId="13754"/>
    <cellStyle name="Comma 8 2 2 6 7" xfId="16206"/>
    <cellStyle name="Comma 8 2 2 6 8" xfId="18659"/>
    <cellStyle name="Comma 8 2 2 6 9" xfId="21107"/>
    <cellStyle name="Comma 8 2 2 7" xfId="23548"/>
    <cellStyle name="Comma 8 2 2 7 2" xfId="3903"/>
    <cellStyle name="Comma 8 2 2 7 3" xfId="6362"/>
    <cellStyle name="Comma 8 2 2 7 4" xfId="8855"/>
    <cellStyle name="Comma 8 2 2 7 5" xfId="11303"/>
    <cellStyle name="Comma 8 2 2 7 6" xfId="13755"/>
    <cellStyle name="Comma 8 2 2 7 7" xfId="16207"/>
    <cellStyle name="Comma 8 2 2 7 8" xfId="18660"/>
    <cellStyle name="Comma 8 2 2 7 9" xfId="21108"/>
    <cellStyle name="Comma 8 2 2 8" xfId="23549"/>
    <cellStyle name="Comma 8 2 2 8 2" xfId="3904"/>
    <cellStyle name="Comma 8 2 2 8 3" xfId="6363"/>
    <cellStyle name="Comma 8 2 2 8 4" xfId="8856"/>
    <cellStyle name="Comma 8 2 2 8 5" xfId="11304"/>
    <cellStyle name="Comma 8 2 2 8 6" xfId="13756"/>
    <cellStyle name="Comma 8 2 2 8 7" xfId="16208"/>
    <cellStyle name="Comma 8 2 2 8 8" xfId="18661"/>
    <cellStyle name="Comma 8 2 2 8 9" xfId="21109"/>
    <cellStyle name="Comma 8 2 2 9" xfId="23550"/>
    <cellStyle name="Comma 8 2 2 9 2" xfId="3905"/>
    <cellStyle name="Comma 8 2 2 9 3" xfId="6364"/>
    <cellStyle name="Comma 8 2 2 9 4" xfId="8857"/>
    <cellStyle name="Comma 8 2 2 9 5" xfId="11305"/>
    <cellStyle name="Comma 8 2 2 9 6" xfId="13757"/>
    <cellStyle name="Comma 8 2 2 9 7" xfId="16209"/>
    <cellStyle name="Comma 8 2 2 9 8" xfId="18662"/>
    <cellStyle name="Comma 8 2 2 9 9" xfId="21110"/>
    <cellStyle name="Comma 8 2 3" xfId="23551"/>
    <cellStyle name="Comma 8 2 3 10" xfId="3906"/>
    <cellStyle name="Comma 8 2 3 11" xfId="6365"/>
    <cellStyle name="Comma 8 2 3 12" xfId="8858"/>
    <cellStyle name="Comma 8 2 3 13" xfId="11306"/>
    <cellStyle name="Comma 8 2 3 14" xfId="13758"/>
    <cellStyle name="Comma 8 2 3 15" xfId="16210"/>
    <cellStyle name="Comma 8 2 3 16" xfId="18663"/>
    <cellStyle name="Comma 8 2 3 17" xfId="21111"/>
    <cellStyle name="Comma 8 2 3 2" xfId="23552"/>
    <cellStyle name="Comma 8 2 3 2 10" xfId="6366"/>
    <cellStyle name="Comma 8 2 3 2 11" xfId="8859"/>
    <cellStyle name="Comma 8 2 3 2 12" xfId="11307"/>
    <cellStyle name="Comma 8 2 3 2 13" xfId="13759"/>
    <cellStyle name="Comma 8 2 3 2 14" xfId="16211"/>
    <cellStyle name="Comma 8 2 3 2 15" xfId="18664"/>
    <cellStyle name="Comma 8 2 3 2 16" xfId="21112"/>
    <cellStyle name="Comma 8 2 3 2 2" xfId="23553"/>
    <cellStyle name="Comma 8 2 3 2 2 10" xfId="21113"/>
    <cellStyle name="Comma 8 2 3 2 2 2" xfId="23554"/>
    <cellStyle name="Comma 8 2 3 2 2 2 2" xfId="3909"/>
    <cellStyle name="Comma 8 2 3 2 2 2 3" xfId="6368"/>
    <cellStyle name="Comma 8 2 3 2 2 2 4" xfId="8861"/>
    <cellStyle name="Comma 8 2 3 2 2 2 5" xfId="11309"/>
    <cellStyle name="Comma 8 2 3 2 2 2 6" xfId="13761"/>
    <cellStyle name="Comma 8 2 3 2 2 2 7" xfId="16213"/>
    <cellStyle name="Comma 8 2 3 2 2 2 8" xfId="18666"/>
    <cellStyle name="Comma 8 2 3 2 2 2 9" xfId="21114"/>
    <cellStyle name="Comma 8 2 3 2 2 3" xfId="3908"/>
    <cellStyle name="Comma 8 2 3 2 2 4" xfId="6367"/>
    <cellStyle name="Comma 8 2 3 2 2 5" xfId="8860"/>
    <cellStyle name="Comma 8 2 3 2 2 6" xfId="11308"/>
    <cellStyle name="Comma 8 2 3 2 2 7" xfId="13760"/>
    <cellStyle name="Comma 8 2 3 2 2 8" xfId="16212"/>
    <cellStyle name="Comma 8 2 3 2 2 9" xfId="18665"/>
    <cellStyle name="Comma 8 2 3 2 3" xfId="23555"/>
    <cellStyle name="Comma 8 2 3 2 3 2" xfId="3910"/>
    <cellStyle name="Comma 8 2 3 2 3 3" xfId="6369"/>
    <cellStyle name="Comma 8 2 3 2 3 4" xfId="8862"/>
    <cellStyle name="Comma 8 2 3 2 3 5" xfId="11310"/>
    <cellStyle name="Comma 8 2 3 2 3 6" xfId="13762"/>
    <cellStyle name="Comma 8 2 3 2 3 7" xfId="16214"/>
    <cellStyle name="Comma 8 2 3 2 3 8" xfId="18667"/>
    <cellStyle name="Comma 8 2 3 2 3 9" xfId="21115"/>
    <cellStyle name="Comma 8 2 3 2 4" xfId="23556"/>
    <cellStyle name="Comma 8 2 3 2 4 2" xfId="3911"/>
    <cellStyle name="Comma 8 2 3 2 4 3" xfId="6370"/>
    <cellStyle name="Comma 8 2 3 2 4 4" xfId="8863"/>
    <cellStyle name="Comma 8 2 3 2 4 5" xfId="11311"/>
    <cellStyle name="Comma 8 2 3 2 4 6" xfId="13763"/>
    <cellStyle name="Comma 8 2 3 2 4 7" xfId="16215"/>
    <cellStyle name="Comma 8 2 3 2 4 8" xfId="18668"/>
    <cellStyle name="Comma 8 2 3 2 4 9" xfId="21116"/>
    <cellStyle name="Comma 8 2 3 2 5" xfId="23557"/>
    <cellStyle name="Comma 8 2 3 2 5 2" xfId="3912"/>
    <cellStyle name="Comma 8 2 3 2 5 3" xfId="6371"/>
    <cellStyle name="Comma 8 2 3 2 5 4" xfId="8864"/>
    <cellStyle name="Comma 8 2 3 2 5 5" xfId="11312"/>
    <cellStyle name="Comma 8 2 3 2 5 6" xfId="13764"/>
    <cellStyle name="Comma 8 2 3 2 5 7" xfId="16216"/>
    <cellStyle name="Comma 8 2 3 2 5 8" xfId="18669"/>
    <cellStyle name="Comma 8 2 3 2 5 9" xfId="21117"/>
    <cellStyle name="Comma 8 2 3 2 6" xfId="23558"/>
    <cellStyle name="Comma 8 2 3 2 6 2" xfId="3913"/>
    <cellStyle name="Comma 8 2 3 2 6 3" xfId="6372"/>
    <cellStyle name="Comma 8 2 3 2 6 4" xfId="8865"/>
    <cellStyle name="Comma 8 2 3 2 6 5" xfId="11313"/>
    <cellStyle name="Comma 8 2 3 2 6 6" xfId="13765"/>
    <cellStyle name="Comma 8 2 3 2 6 7" xfId="16217"/>
    <cellStyle name="Comma 8 2 3 2 6 8" xfId="18670"/>
    <cellStyle name="Comma 8 2 3 2 6 9" xfId="21118"/>
    <cellStyle name="Comma 8 2 3 2 7" xfId="23559"/>
    <cellStyle name="Comma 8 2 3 2 7 2" xfId="3914"/>
    <cellStyle name="Comma 8 2 3 2 7 3" xfId="6373"/>
    <cellStyle name="Comma 8 2 3 2 7 4" xfId="8866"/>
    <cellStyle name="Comma 8 2 3 2 7 5" xfId="11314"/>
    <cellStyle name="Comma 8 2 3 2 7 6" xfId="13766"/>
    <cellStyle name="Comma 8 2 3 2 7 7" xfId="16218"/>
    <cellStyle name="Comma 8 2 3 2 7 8" xfId="18671"/>
    <cellStyle name="Comma 8 2 3 2 7 9" xfId="21119"/>
    <cellStyle name="Comma 8 2 3 2 8" xfId="23560"/>
    <cellStyle name="Comma 8 2 3 2 8 2" xfId="3915"/>
    <cellStyle name="Comma 8 2 3 2 8 3" xfId="6374"/>
    <cellStyle name="Comma 8 2 3 2 8 4" xfId="8867"/>
    <cellStyle name="Comma 8 2 3 2 8 5" xfId="11315"/>
    <cellStyle name="Comma 8 2 3 2 8 6" xfId="13767"/>
    <cellStyle name="Comma 8 2 3 2 8 7" xfId="16219"/>
    <cellStyle name="Comma 8 2 3 2 8 8" xfId="18672"/>
    <cellStyle name="Comma 8 2 3 2 8 9" xfId="21120"/>
    <cellStyle name="Comma 8 2 3 2 9" xfId="3907"/>
    <cellStyle name="Comma 8 2 3 3" xfId="23561"/>
    <cellStyle name="Comma 8 2 3 3 10" xfId="21121"/>
    <cellStyle name="Comma 8 2 3 3 2" xfId="23562"/>
    <cellStyle name="Comma 8 2 3 3 2 2" xfId="3917"/>
    <cellStyle name="Comma 8 2 3 3 2 3" xfId="6376"/>
    <cellStyle name="Comma 8 2 3 3 2 4" xfId="8869"/>
    <cellStyle name="Comma 8 2 3 3 2 5" xfId="11317"/>
    <cellStyle name="Comma 8 2 3 3 2 6" xfId="13769"/>
    <cellStyle name="Comma 8 2 3 3 2 7" xfId="16221"/>
    <cellStyle name="Comma 8 2 3 3 2 8" xfId="18674"/>
    <cellStyle name="Comma 8 2 3 3 2 9" xfId="21122"/>
    <cellStyle name="Comma 8 2 3 3 3" xfId="3916"/>
    <cellStyle name="Comma 8 2 3 3 4" xfId="6375"/>
    <cellStyle name="Comma 8 2 3 3 5" xfId="8868"/>
    <cellStyle name="Comma 8 2 3 3 6" xfId="11316"/>
    <cellStyle name="Comma 8 2 3 3 7" xfId="13768"/>
    <cellStyle name="Comma 8 2 3 3 8" xfId="16220"/>
    <cellStyle name="Comma 8 2 3 3 9" xfId="18673"/>
    <cellStyle name="Comma 8 2 3 4" xfId="23563"/>
    <cellStyle name="Comma 8 2 3 4 2" xfId="3918"/>
    <cellStyle name="Comma 8 2 3 4 3" xfId="6377"/>
    <cellStyle name="Comma 8 2 3 4 4" xfId="8870"/>
    <cellStyle name="Comma 8 2 3 4 5" xfId="11318"/>
    <cellStyle name="Comma 8 2 3 4 6" xfId="13770"/>
    <cellStyle name="Comma 8 2 3 4 7" xfId="16222"/>
    <cellStyle name="Comma 8 2 3 4 8" xfId="18675"/>
    <cellStyle name="Comma 8 2 3 4 9" xfId="21123"/>
    <cellStyle name="Comma 8 2 3 5" xfId="23564"/>
    <cellStyle name="Comma 8 2 3 5 2" xfId="3919"/>
    <cellStyle name="Comma 8 2 3 5 3" xfId="6378"/>
    <cellStyle name="Comma 8 2 3 5 4" xfId="8871"/>
    <cellStyle name="Comma 8 2 3 5 5" xfId="11319"/>
    <cellStyle name="Comma 8 2 3 5 6" xfId="13771"/>
    <cellStyle name="Comma 8 2 3 5 7" xfId="16223"/>
    <cellStyle name="Comma 8 2 3 5 8" xfId="18676"/>
    <cellStyle name="Comma 8 2 3 5 9" xfId="21124"/>
    <cellStyle name="Comma 8 2 3 6" xfId="23565"/>
    <cellStyle name="Comma 8 2 3 6 2" xfId="3920"/>
    <cellStyle name="Comma 8 2 3 6 3" xfId="6379"/>
    <cellStyle name="Comma 8 2 3 6 4" xfId="8872"/>
    <cellStyle name="Comma 8 2 3 6 5" xfId="11320"/>
    <cellStyle name="Comma 8 2 3 6 6" xfId="13772"/>
    <cellStyle name="Comma 8 2 3 6 7" xfId="16224"/>
    <cellStyle name="Comma 8 2 3 6 8" xfId="18677"/>
    <cellStyle name="Comma 8 2 3 6 9" xfId="21125"/>
    <cellStyle name="Comma 8 2 3 7" xfId="23566"/>
    <cellStyle name="Comma 8 2 3 7 2" xfId="3921"/>
    <cellStyle name="Comma 8 2 3 7 3" xfId="6380"/>
    <cellStyle name="Comma 8 2 3 7 4" xfId="8873"/>
    <cellStyle name="Comma 8 2 3 7 5" xfId="11321"/>
    <cellStyle name="Comma 8 2 3 7 6" xfId="13773"/>
    <cellStyle name="Comma 8 2 3 7 7" xfId="16225"/>
    <cellStyle name="Comma 8 2 3 7 8" xfId="18678"/>
    <cellStyle name="Comma 8 2 3 7 9" xfId="21126"/>
    <cellStyle name="Comma 8 2 3 8" xfId="23567"/>
    <cellStyle name="Comma 8 2 3 8 2" xfId="3922"/>
    <cellStyle name="Comma 8 2 3 8 3" xfId="6381"/>
    <cellStyle name="Comma 8 2 3 8 4" xfId="8874"/>
    <cellStyle name="Comma 8 2 3 8 5" xfId="11322"/>
    <cellStyle name="Comma 8 2 3 8 6" xfId="13774"/>
    <cellStyle name="Comma 8 2 3 8 7" xfId="16226"/>
    <cellStyle name="Comma 8 2 3 8 8" xfId="18679"/>
    <cellStyle name="Comma 8 2 3 8 9" xfId="21127"/>
    <cellStyle name="Comma 8 2 3 9" xfId="23568"/>
    <cellStyle name="Comma 8 2 3 9 2" xfId="3923"/>
    <cellStyle name="Comma 8 2 3 9 3" xfId="6382"/>
    <cellStyle name="Comma 8 2 3 9 4" xfId="8875"/>
    <cellStyle name="Comma 8 2 3 9 5" xfId="11323"/>
    <cellStyle name="Comma 8 2 3 9 6" xfId="13775"/>
    <cellStyle name="Comma 8 2 3 9 7" xfId="16227"/>
    <cellStyle name="Comma 8 2 3 9 8" xfId="18680"/>
    <cellStyle name="Comma 8 2 3 9 9" xfId="21128"/>
    <cellStyle name="Comma 8 2 4" xfId="23569"/>
    <cellStyle name="Comma 8 2 4 10" xfId="6383"/>
    <cellStyle name="Comma 8 2 4 11" xfId="8876"/>
    <cellStyle name="Comma 8 2 4 12" xfId="11324"/>
    <cellStyle name="Comma 8 2 4 13" xfId="13776"/>
    <cellStyle name="Comma 8 2 4 14" xfId="16228"/>
    <cellStyle name="Comma 8 2 4 15" xfId="18681"/>
    <cellStyle name="Comma 8 2 4 16" xfId="21129"/>
    <cellStyle name="Comma 8 2 4 2" xfId="23570"/>
    <cellStyle name="Comma 8 2 4 2 10" xfId="21130"/>
    <cellStyle name="Comma 8 2 4 2 2" xfId="23571"/>
    <cellStyle name="Comma 8 2 4 2 2 2" xfId="3926"/>
    <cellStyle name="Comma 8 2 4 2 2 3" xfId="6385"/>
    <cellStyle name="Comma 8 2 4 2 2 4" xfId="8878"/>
    <cellStyle name="Comma 8 2 4 2 2 5" xfId="11326"/>
    <cellStyle name="Comma 8 2 4 2 2 6" xfId="13778"/>
    <cellStyle name="Comma 8 2 4 2 2 7" xfId="16230"/>
    <cellStyle name="Comma 8 2 4 2 2 8" xfId="18683"/>
    <cellStyle name="Comma 8 2 4 2 2 9" xfId="21131"/>
    <cellStyle name="Comma 8 2 4 2 3" xfId="3925"/>
    <cellStyle name="Comma 8 2 4 2 4" xfId="6384"/>
    <cellStyle name="Comma 8 2 4 2 5" xfId="8877"/>
    <cellStyle name="Comma 8 2 4 2 6" xfId="11325"/>
    <cellStyle name="Comma 8 2 4 2 7" xfId="13777"/>
    <cellStyle name="Comma 8 2 4 2 8" xfId="16229"/>
    <cellStyle name="Comma 8 2 4 2 9" xfId="18682"/>
    <cellStyle name="Comma 8 2 4 3" xfId="23572"/>
    <cellStyle name="Comma 8 2 4 3 2" xfId="3927"/>
    <cellStyle name="Comma 8 2 4 3 3" xfId="6386"/>
    <cellStyle name="Comma 8 2 4 3 4" xfId="8879"/>
    <cellStyle name="Comma 8 2 4 3 5" xfId="11327"/>
    <cellStyle name="Comma 8 2 4 3 6" xfId="13779"/>
    <cellStyle name="Comma 8 2 4 3 7" xfId="16231"/>
    <cellStyle name="Comma 8 2 4 3 8" xfId="18684"/>
    <cellStyle name="Comma 8 2 4 3 9" xfId="21132"/>
    <cellStyle name="Comma 8 2 4 4" xfId="23573"/>
    <cellStyle name="Comma 8 2 4 4 2" xfId="3928"/>
    <cellStyle name="Comma 8 2 4 4 3" xfId="6387"/>
    <cellStyle name="Comma 8 2 4 4 4" xfId="8880"/>
    <cellStyle name="Comma 8 2 4 4 5" xfId="11328"/>
    <cellStyle name="Comma 8 2 4 4 6" xfId="13780"/>
    <cellStyle name="Comma 8 2 4 4 7" xfId="16232"/>
    <cellStyle name="Comma 8 2 4 4 8" xfId="18685"/>
    <cellStyle name="Comma 8 2 4 4 9" xfId="21133"/>
    <cellStyle name="Comma 8 2 4 5" xfId="23574"/>
    <cellStyle name="Comma 8 2 4 5 2" xfId="3929"/>
    <cellStyle name="Comma 8 2 4 5 3" xfId="6388"/>
    <cellStyle name="Comma 8 2 4 5 4" xfId="8881"/>
    <cellStyle name="Comma 8 2 4 5 5" xfId="11329"/>
    <cellStyle name="Comma 8 2 4 5 6" xfId="13781"/>
    <cellStyle name="Comma 8 2 4 5 7" xfId="16233"/>
    <cellStyle name="Comma 8 2 4 5 8" xfId="18686"/>
    <cellStyle name="Comma 8 2 4 5 9" xfId="21134"/>
    <cellStyle name="Comma 8 2 4 6" xfId="23575"/>
    <cellStyle name="Comma 8 2 4 6 2" xfId="3930"/>
    <cellStyle name="Comma 8 2 4 6 3" xfId="6389"/>
    <cellStyle name="Comma 8 2 4 6 4" xfId="8882"/>
    <cellStyle name="Comma 8 2 4 6 5" xfId="11330"/>
    <cellStyle name="Comma 8 2 4 6 6" xfId="13782"/>
    <cellStyle name="Comma 8 2 4 6 7" xfId="16234"/>
    <cellStyle name="Comma 8 2 4 6 8" xfId="18687"/>
    <cellStyle name="Comma 8 2 4 6 9" xfId="21135"/>
    <cellStyle name="Comma 8 2 4 7" xfId="23576"/>
    <cellStyle name="Comma 8 2 4 7 2" xfId="3931"/>
    <cellStyle name="Comma 8 2 4 7 3" xfId="6390"/>
    <cellStyle name="Comma 8 2 4 7 4" xfId="8883"/>
    <cellStyle name="Comma 8 2 4 7 5" xfId="11331"/>
    <cellStyle name="Comma 8 2 4 7 6" xfId="13783"/>
    <cellStyle name="Comma 8 2 4 7 7" xfId="16235"/>
    <cellStyle name="Comma 8 2 4 7 8" xfId="18688"/>
    <cellStyle name="Comma 8 2 4 7 9" xfId="21136"/>
    <cellStyle name="Comma 8 2 4 8" xfId="23577"/>
    <cellStyle name="Comma 8 2 4 8 2" xfId="3932"/>
    <cellStyle name="Comma 8 2 4 8 3" xfId="6391"/>
    <cellStyle name="Comma 8 2 4 8 4" xfId="8884"/>
    <cellStyle name="Comma 8 2 4 8 5" xfId="11332"/>
    <cellStyle name="Comma 8 2 4 8 6" xfId="13784"/>
    <cellStyle name="Comma 8 2 4 8 7" xfId="16236"/>
    <cellStyle name="Comma 8 2 4 8 8" xfId="18689"/>
    <cellStyle name="Comma 8 2 4 8 9" xfId="21137"/>
    <cellStyle name="Comma 8 2 4 9" xfId="3924"/>
    <cellStyle name="Comma 8 2 5" xfId="23578"/>
    <cellStyle name="Comma 8 2 5 10" xfId="21138"/>
    <cellStyle name="Comma 8 2 5 2" xfId="23579"/>
    <cellStyle name="Comma 8 2 5 2 2" xfId="3934"/>
    <cellStyle name="Comma 8 2 5 2 3" xfId="6393"/>
    <cellStyle name="Comma 8 2 5 2 4" xfId="8886"/>
    <cellStyle name="Comma 8 2 5 2 5" xfId="11334"/>
    <cellStyle name="Comma 8 2 5 2 6" xfId="13786"/>
    <cellStyle name="Comma 8 2 5 2 7" xfId="16238"/>
    <cellStyle name="Comma 8 2 5 2 8" xfId="18691"/>
    <cellStyle name="Comma 8 2 5 2 9" xfId="21139"/>
    <cellStyle name="Comma 8 2 5 3" xfId="3933"/>
    <cellStyle name="Comma 8 2 5 4" xfId="6392"/>
    <cellStyle name="Comma 8 2 5 5" xfId="8885"/>
    <cellStyle name="Comma 8 2 5 6" xfId="11333"/>
    <cellStyle name="Comma 8 2 5 7" xfId="13785"/>
    <cellStyle name="Comma 8 2 5 8" xfId="16237"/>
    <cellStyle name="Comma 8 2 5 9" xfId="18690"/>
    <cellStyle name="Comma 8 2 6" xfId="23580"/>
    <cellStyle name="Comma 8 2 6 2" xfId="3935"/>
    <cellStyle name="Comma 8 2 6 3" xfId="6394"/>
    <cellStyle name="Comma 8 2 6 4" xfId="8887"/>
    <cellStyle name="Comma 8 2 6 5" xfId="11335"/>
    <cellStyle name="Comma 8 2 6 6" xfId="13787"/>
    <cellStyle name="Comma 8 2 6 7" xfId="16239"/>
    <cellStyle name="Comma 8 2 6 8" xfId="18692"/>
    <cellStyle name="Comma 8 2 6 9" xfId="21140"/>
    <cellStyle name="Comma 8 2 7" xfId="23581"/>
    <cellStyle name="Comma 8 2 7 2" xfId="3936"/>
    <cellStyle name="Comma 8 2 7 3" xfId="6395"/>
    <cellStyle name="Comma 8 2 7 4" xfId="8888"/>
    <cellStyle name="Comma 8 2 7 5" xfId="11336"/>
    <cellStyle name="Comma 8 2 7 6" xfId="13788"/>
    <cellStyle name="Comma 8 2 7 7" xfId="16240"/>
    <cellStyle name="Comma 8 2 7 8" xfId="18693"/>
    <cellStyle name="Comma 8 2 7 9" xfId="21141"/>
    <cellStyle name="Comma 8 2 8" xfId="23582"/>
    <cellStyle name="Comma 8 2 8 2" xfId="3937"/>
    <cellStyle name="Comma 8 2 8 3" xfId="6396"/>
    <cellStyle name="Comma 8 2 8 4" xfId="8889"/>
    <cellStyle name="Comma 8 2 8 5" xfId="11337"/>
    <cellStyle name="Comma 8 2 8 6" xfId="13789"/>
    <cellStyle name="Comma 8 2 8 7" xfId="16241"/>
    <cellStyle name="Comma 8 2 8 8" xfId="18694"/>
    <cellStyle name="Comma 8 2 8 9" xfId="21142"/>
    <cellStyle name="Comma 8 2 9" xfId="23583"/>
    <cellStyle name="Comma 8 2 9 2" xfId="3938"/>
    <cellStyle name="Comma 8 2 9 3" xfId="6397"/>
    <cellStyle name="Comma 8 2 9 4" xfId="8890"/>
    <cellStyle name="Comma 8 2 9 5" xfId="11338"/>
    <cellStyle name="Comma 8 2 9 6" xfId="13790"/>
    <cellStyle name="Comma 8 2 9 7" xfId="16242"/>
    <cellStyle name="Comma 8 2 9 8" xfId="18695"/>
    <cellStyle name="Comma 8 2 9 9" xfId="21143"/>
    <cellStyle name="Comma 8 20" xfId="387"/>
    <cellStyle name="Comma 8 21" xfId="388"/>
    <cellStyle name="Comma 8 22" xfId="389"/>
    <cellStyle name="Comma 8 23" xfId="390"/>
    <cellStyle name="Comma 8 24" xfId="391"/>
    <cellStyle name="Comma 8 25" xfId="392"/>
    <cellStyle name="Comma 8 26" xfId="393"/>
    <cellStyle name="Comma 8 27" xfId="394"/>
    <cellStyle name="Comma 8 28" xfId="3863"/>
    <cellStyle name="Comma 8 29" xfId="6322"/>
    <cellStyle name="Comma 8 3" xfId="23584"/>
    <cellStyle name="Comma 8 3 10" xfId="23585"/>
    <cellStyle name="Comma 8 3 10 2" xfId="3940"/>
    <cellStyle name="Comma 8 3 10 3" xfId="6399"/>
    <cellStyle name="Comma 8 3 10 4" xfId="8892"/>
    <cellStyle name="Comma 8 3 10 5" xfId="11340"/>
    <cellStyle name="Comma 8 3 10 6" xfId="13792"/>
    <cellStyle name="Comma 8 3 10 7" xfId="16244"/>
    <cellStyle name="Comma 8 3 10 8" xfId="18697"/>
    <cellStyle name="Comma 8 3 10 9" xfId="21145"/>
    <cellStyle name="Comma 8 3 11" xfId="3939"/>
    <cellStyle name="Comma 8 3 12" xfId="6398"/>
    <cellStyle name="Comma 8 3 13" xfId="8891"/>
    <cellStyle name="Comma 8 3 14" xfId="11339"/>
    <cellStyle name="Comma 8 3 15" xfId="13791"/>
    <cellStyle name="Comma 8 3 16" xfId="16243"/>
    <cellStyle name="Comma 8 3 17" xfId="18696"/>
    <cellStyle name="Comma 8 3 18" xfId="21144"/>
    <cellStyle name="Comma 8 3 2" xfId="23586"/>
    <cellStyle name="Comma 8 3 2 10" xfId="3941"/>
    <cellStyle name="Comma 8 3 2 11" xfId="6400"/>
    <cellStyle name="Comma 8 3 2 12" xfId="8893"/>
    <cellStyle name="Comma 8 3 2 13" xfId="11341"/>
    <cellStyle name="Comma 8 3 2 14" xfId="13793"/>
    <cellStyle name="Comma 8 3 2 15" xfId="16245"/>
    <cellStyle name="Comma 8 3 2 16" xfId="18698"/>
    <cellStyle name="Comma 8 3 2 17" xfId="21146"/>
    <cellStyle name="Comma 8 3 2 2" xfId="23587"/>
    <cellStyle name="Comma 8 3 2 2 10" xfId="6401"/>
    <cellStyle name="Comma 8 3 2 2 11" xfId="8894"/>
    <cellStyle name="Comma 8 3 2 2 12" xfId="11342"/>
    <cellStyle name="Comma 8 3 2 2 13" xfId="13794"/>
    <cellStyle name="Comma 8 3 2 2 14" xfId="16246"/>
    <cellStyle name="Comma 8 3 2 2 15" xfId="18699"/>
    <cellStyle name="Comma 8 3 2 2 16" xfId="21147"/>
    <cellStyle name="Comma 8 3 2 2 2" xfId="23588"/>
    <cellStyle name="Comma 8 3 2 2 2 10" xfId="21148"/>
    <cellStyle name="Comma 8 3 2 2 2 2" xfId="23589"/>
    <cellStyle name="Comma 8 3 2 2 2 2 2" xfId="3944"/>
    <cellStyle name="Comma 8 3 2 2 2 2 3" xfId="6403"/>
    <cellStyle name="Comma 8 3 2 2 2 2 4" xfId="8896"/>
    <cellStyle name="Comma 8 3 2 2 2 2 5" xfId="11344"/>
    <cellStyle name="Comma 8 3 2 2 2 2 6" xfId="13796"/>
    <cellStyle name="Comma 8 3 2 2 2 2 7" xfId="16248"/>
    <cellStyle name="Comma 8 3 2 2 2 2 8" xfId="18701"/>
    <cellStyle name="Comma 8 3 2 2 2 2 9" xfId="21149"/>
    <cellStyle name="Comma 8 3 2 2 2 3" xfId="3943"/>
    <cellStyle name="Comma 8 3 2 2 2 4" xfId="6402"/>
    <cellStyle name="Comma 8 3 2 2 2 5" xfId="8895"/>
    <cellStyle name="Comma 8 3 2 2 2 6" xfId="11343"/>
    <cellStyle name="Comma 8 3 2 2 2 7" xfId="13795"/>
    <cellStyle name="Comma 8 3 2 2 2 8" xfId="16247"/>
    <cellStyle name="Comma 8 3 2 2 2 9" xfId="18700"/>
    <cellStyle name="Comma 8 3 2 2 3" xfId="23590"/>
    <cellStyle name="Comma 8 3 2 2 3 2" xfId="3945"/>
    <cellStyle name="Comma 8 3 2 2 3 3" xfId="6404"/>
    <cellStyle name="Comma 8 3 2 2 3 4" xfId="8897"/>
    <cellStyle name="Comma 8 3 2 2 3 5" xfId="11345"/>
    <cellStyle name="Comma 8 3 2 2 3 6" xfId="13797"/>
    <cellStyle name="Comma 8 3 2 2 3 7" xfId="16249"/>
    <cellStyle name="Comma 8 3 2 2 3 8" xfId="18702"/>
    <cellStyle name="Comma 8 3 2 2 3 9" xfId="21150"/>
    <cellStyle name="Comma 8 3 2 2 4" xfId="23591"/>
    <cellStyle name="Comma 8 3 2 2 4 2" xfId="3946"/>
    <cellStyle name="Comma 8 3 2 2 4 3" xfId="6405"/>
    <cellStyle name="Comma 8 3 2 2 4 4" xfId="8898"/>
    <cellStyle name="Comma 8 3 2 2 4 5" xfId="11346"/>
    <cellStyle name="Comma 8 3 2 2 4 6" xfId="13798"/>
    <cellStyle name="Comma 8 3 2 2 4 7" xfId="16250"/>
    <cellStyle name="Comma 8 3 2 2 4 8" xfId="18703"/>
    <cellStyle name="Comma 8 3 2 2 4 9" xfId="21151"/>
    <cellStyle name="Comma 8 3 2 2 5" xfId="23592"/>
    <cellStyle name="Comma 8 3 2 2 5 2" xfId="3947"/>
    <cellStyle name="Comma 8 3 2 2 5 3" xfId="6406"/>
    <cellStyle name="Comma 8 3 2 2 5 4" xfId="8899"/>
    <cellStyle name="Comma 8 3 2 2 5 5" xfId="11347"/>
    <cellStyle name="Comma 8 3 2 2 5 6" xfId="13799"/>
    <cellStyle name="Comma 8 3 2 2 5 7" xfId="16251"/>
    <cellStyle name="Comma 8 3 2 2 5 8" xfId="18704"/>
    <cellStyle name="Comma 8 3 2 2 5 9" xfId="21152"/>
    <cellStyle name="Comma 8 3 2 2 6" xfId="23593"/>
    <cellStyle name="Comma 8 3 2 2 6 2" xfId="3948"/>
    <cellStyle name="Comma 8 3 2 2 6 3" xfId="6407"/>
    <cellStyle name="Comma 8 3 2 2 6 4" xfId="8900"/>
    <cellStyle name="Comma 8 3 2 2 6 5" xfId="11348"/>
    <cellStyle name="Comma 8 3 2 2 6 6" xfId="13800"/>
    <cellStyle name="Comma 8 3 2 2 6 7" xfId="16252"/>
    <cellStyle name="Comma 8 3 2 2 6 8" xfId="18705"/>
    <cellStyle name="Comma 8 3 2 2 6 9" xfId="21153"/>
    <cellStyle name="Comma 8 3 2 2 7" xfId="23594"/>
    <cellStyle name="Comma 8 3 2 2 7 2" xfId="3949"/>
    <cellStyle name="Comma 8 3 2 2 7 3" xfId="6408"/>
    <cellStyle name="Comma 8 3 2 2 7 4" xfId="8901"/>
    <cellStyle name="Comma 8 3 2 2 7 5" xfId="11349"/>
    <cellStyle name="Comma 8 3 2 2 7 6" xfId="13801"/>
    <cellStyle name="Comma 8 3 2 2 7 7" xfId="16253"/>
    <cellStyle name="Comma 8 3 2 2 7 8" xfId="18706"/>
    <cellStyle name="Comma 8 3 2 2 7 9" xfId="21154"/>
    <cellStyle name="Comma 8 3 2 2 8" xfId="23595"/>
    <cellStyle name="Comma 8 3 2 2 8 2" xfId="3950"/>
    <cellStyle name="Comma 8 3 2 2 8 3" xfId="6409"/>
    <cellStyle name="Comma 8 3 2 2 8 4" xfId="8902"/>
    <cellStyle name="Comma 8 3 2 2 8 5" xfId="11350"/>
    <cellStyle name="Comma 8 3 2 2 8 6" xfId="13802"/>
    <cellStyle name="Comma 8 3 2 2 8 7" xfId="16254"/>
    <cellStyle name="Comma 8 3 2 2 8 8" xfId="18707"/>
    <cellStyle name="Comma 8 3 2 2 8 9" xfId="21155"/>
    <cellStyle name="Comma 8 3 2 2 9" xfId="3942"/>
    <cellStyle name="Comma 8 3 2 3" xfId="23596"/>
    <cellStyle name="Comma 8 3 2 3 10" xfId="21156"/>
    <cellStyle name="Comma 8 3 2 3 2" xfId="23597"/>
    <cellStyle name="Comma 8 3 2 3 2 2" xfId="3952"/>
    <cellStyle name="Comma 8 3 2 3 2 3" xfId="6411"/>
    <cellStyle name="Comma 8 3 2 3 2 4" xfId="8904"/>
    <cellStyle name="Comma 8 3 2 3 2 5" xfId="11352"/>
    <cellStyle name="Comma 8 3 2 3 2 6" xfId="13804"/>
    <cellStyle name="Comma 8 3 2 3 2 7" xfId="16256"/>
    <cellStyle name="Comma 8 3 2 3 2 8" xfId="18709"/>
    <cellStyle name="Comma 8 3 2 3 2 9" xfId="21157"/>
    <cellStyle name="Comma 8 3 2 3 3" xfId="3951"/>
    <cellStyle name="Comma 8 3 2 3 4" xfId="6410"/>
    <cellStyle name="Comma 8 3 2 3 5" xfId="8903"/>
    <cellStyle name="Comma 8 3 2 3 6" xfId="11351"/>
    <cellStyle name="Comma 8 3 2 3 7" xfId="13803"/>
    <cellStyle name="Comma 8 3 2 3 8" xfId="16255"/>
    <cellStyle name="Comma 8 3 2 3 9" xfId="18708"/>
    <cellStyle name="Comma 8 3 2 4" xfId="23598"/>
    <cellStyle name="Comma 8 3 2 4 2" xfId="3953"/>
    <cellStyle name="Comma 8 3 2 4 3" xfId="6412"/>
    <cellStyle name="Comma 8 3 2 4 4" xfId="8905"/>
    <cellStyle name="Comma 8 3 2 4 5" xfId="11353"/>
    <cellStyle name="Comma 8 3 2 4 6" xfId="13805"/>
    <cellStyle name="Comma 8 3 2 4 7" xfId="16257"/>
    <cellStyle name="Comma 8 3 2 4 8" xfId="18710"/>
    <cellStyle name="Comma 8 3 2 4 9" xfId="21158"/>
    <cellStyle name="Comma 8 3 2 5" xfId="23599"/>
    <cellStyle name="Comma 8 3 2 5 2" xfId="3954"/>
    <cellStyle name="Comma 8 3 2 5 3" xfId="6413"/>
    <cellStyle name="Comma 8 3 2 5 4" xfId="8906"/>
    <cellStyle name="Comma 8 3 2 5 5" xfId="11354"/>
    <cellStyle name="Comma 8 3 2 5 6" xfId="13806"/>
    <cellStyle name="Comma 8 3 2 5 7" xfId="16258"/>
    <cellStyle name="Comma 8 3 2 5 8" xfId="18711"/>
    <cellStyle name="Comma 8 3 2 5 9" xfId="21159"/>
    <cellStyle name="Comma 8 3 2 6" xfId="23600"/>
    <cellStyle name="Comma 8 3 2 6 2" xfId="3955"/>
    <cellStyle name="Comma 8 3 2 6 3" xfId="6414"/>
    <cellStyle name="Comma 8 3 2 6 4" xfId="8907"/>
    <cellStyle name="Comma 8 3 2 6 5" xfId="11355"/>
    <cellStyle name="Comma 8 3 2 6 6" xfId="13807"/>
    <cellStyle name="Comma 8 3 2 6 7" xfId="16259"/>
    <cellStyle name="Comma 8 3 2 6 8" xfId="18712"/>
    <cellStyle name="Comma 8 3 2 6 9" xfId="21160"/>
    <cellStyle name="Comma 8 3 2 7" xfId="23601"/>
    <cellStyle name="Comma 8 3 2 7 2" xfId="3956"/>
    <cellStyle name="Comma 8 3 2 7 3" xfId="6415"/>
    <cellStyle name="Comma 8 3 2 7 4" xfId="8908"/>
    <cellStyle name="Comma 8 3 2 7 5" xfId="11356"/>
    <cellStyle name="Comma 8 3 2 7 6" xfId="13808"/>
    <cellStyle name="Comma 8 3 2 7 7" xfId="16260"/>
    <cellStyle name="Comma 8 3 2 7 8" xfId="18713"/>
    <cellStyle name="Comma 8 3 2 7 9" xfId="21161"/>
    <cellStyle name="Comma 8 3 2 8" xfId="23602"/>
    <cellStyle name="Comma 8 3 2 8 2" xfId="3957"/>
    <cellStyle name="Comma 8 3 2 8 3" xfId="6416"/>
    <cellStyle name="Comma 8 3 2 8 4" xfId="8909"/>
    <cellStyle name="Comma 8 3 2 8 5" xfId="11357"/>
    <cellStyle name="Comma 8 3 2 8 6" xfId="13809"/>
    <cellStyle name="Comma 8 3 2 8 7" xfId="16261"/>
    <cellStyle name="Comma 8 3 2 8 8" xfId="18714"/>
    <cellStyle name="Comma 8 3 2 8 9" xfId="21162"/>
    <cellStyle name="Comma 8 3 2 9" xfId="23603"/>
    <cellStyle name="Comma 8 3 2 9 2" xfId="3958"/>
    <cellStyle name="Comma 8 3 2 9 3" xfId="6417"/>
    <cellStyle name="Comma 8 3 2 9 4" xfId="8910"/>
    <cellStyle name="Comma 8 3 2 9 5" xfId="11358"/>
    <cellStyle name="Comma 8 3 2 9 6" xfId="13810"/>
    <cellStyle name="Comma 8 3 2 9 7" xfId="16262"/>
    <cellStyle name="Comma 8 3 2 9 8" xfId="18715"/>
    <cellStyle name="Comma 8 3 2 9 9" xfId="21163"/>
    <cellStyle name="Comma 8 3 3" xfId="23604"/>
    <cellStyle name="Comma 8 3 3 10" xfId="6418"/>
    <cellStyle name="Comma 8 3 3 11" xfId="8911"/>
    <cellStyle name="Comma 8 3 3 12" xfId="11359"/>
    <cellStyle name="Comma 8 3 3 13" xfId="13811"/>
    <cellStyle name="Comma 8 3 3 14" xfId="16263"/>
    <cellStyle name="Comma 8 3 3 15" xfId="18716"/>
    <cellStyle name="Comma 8 3 3 16" xfId="21164"/>
    <cellStyle name="Comma 8 3 3 2" xfId="23605"/>
    <cellStyle name="Comma 8 3 3 2 10" xfId="21165"/>
    <cellStyle name="Comma 8 3 3 2 2" xfId="23606"/>
    <cellStyle name="Comma 8 3 3 2 2 2" xfId="3961"/>
    <cellStyle name="Comma 8 3 3 2 2 3" xfId="6420"/>
    <cellStyle name="Comma 8 3 3 2 2 4" xfId="8913"/>
    <cellStyle name="Comma 8 3 3 2 2 5" xfId="11361"/>
    <cellStyle name="Comma 8 3 3 2 2 6" xfId="13813"/>
    <cellStyle name="Comma 8 3 3 2 2 7" xfId="16265"/>
    <cellStyle name="Comma 8 3 3 2 2 8" xfId="18718"/>
    <cellStyle name="Comma 8 3 3 2 2 9" xfId="21166"/>
    <cellStyle name="Comma 8 3 3 2 3" xfId="3960"/>
    <cellStyle name="Comma 8 3 3 2 4" xfId="6419"/>
    <cellStyle name="Comma 8 3 3 2 5" xfId="8912"/>
    <cellStyle name="Comma 8 3 3 2 6" xfId="11360"/>
    <cellStyle name="Comma 8 3 3 2 7" xfId="13812"/>
    <cellStyle name="Comma 8 3 3 2 8" xfId="16264"/>
    <cellStyle name="Comma 8 3 3 2 9" xfId="18717"/>
    <cellStyle name="Comma 8 3 3 3" xfId="23607"/>
    <cellStyle name="Comma 8 3 3 3 2" xfId="3962"/>
    <cellStyle name="Comma 8 3 3 3 3" xfId="6421"/>
    <cellStyle name="Comma 8 3 3 3 4" xfId="8914"/>
    <cellStyle name="Comma 8 3 3 3 5" xfId="11362"/>
    <cellStyle name="Comma 8 3 3 3 6" xfId="13814"/>
    <cellStyle name="Comma 8 3 3 3 7" xfId="16266"/>
    <cellStyle name="Comma 8 3 3 3 8" xfId="18719"/>
    <cellStyle name="Comma 8 3 3 3 9" xfId="21167"/>
    <cellStyle name="Comma 8 3 3 4" xfId="23608"/>
    <cellStyle name="Comma 8 3 3 4 2" xfId="3963"/>
    <cellStyle name="Comma 8 3 3 4 3" xfId="6422"/>
    <cellStyle name="Comma 8 3 3 4 4" xfId="8915"/>
    <cellStyle name="Comma 8 3 3 4 5" xfId="11363"/>
    <cellStyle name="Comma 8 3 3 4 6" xfId="13815"/>
    <cellStyle name="Comma 8 3 3 4 7" xfId="16267"/>
    <cellStyle name="Comma 8 3 3 4 8" xfId="18720"/>
    <cellStyle name="Comma 8 3 3 4 9" xfId="21168"/>
    <cellStyle name="Comma 8 3 3 5" xfId="23609"/>
    <cellStyle name="Comma 8 3 3 5 2" xfId="3964"/>
    <cellStyle name="Comma 8 3 3 5 3" xfId="6423"/>
    <cellStyle name="Comma 8 3 3 5 4" xfId="8916"/>
    <cellStyle name="Comma 8 3 3 5 5" xfId="11364"/>
    <cellStyle name="Comma 8 3 3 5 6" xfId="13816"/>
    <cellStyle name="Comma 8 3 3 5 7" xfId="16268"/>
    <cellStyle name="Comma 8 3 3 5 8" xfId="18721"/>
    <cellStyle name="Comma 8 3 3 5 9" xfId="21169"/>
    <cellStyle name="Comma 8 3 3 6" xfId="23610"/>
    <cellStyle name="Comma 8 3 3 6 2" xfId="3965"/>
    <cellStyle name="Comma 8 3 3 6 3" xfId="6424"/>
    <cellStyle name="Comma 8 3 3 6 4" xfId="8917"/>
    <cellStyle name="Comma 8 3 3 6 5" xfId="11365"/>
    <cellStyle name="Comma 8 3 3 6 6" xfId="13817"/>
    <cellStyle name="Comma 8 3 3 6 7" xfId="16269"/>
    <cellStyle name="Comma 8 3 3 6 8" xfId="18722"/>
    <cellStyle name="Comma 8 3 3 6 9" xfId="21170"/>
    <cellStyle name="Comma 8 3 3 7" xfId="23611"/>
    <cellStyle name="Comma 8 3 3 7 2" xfId="3966"/>
    <cellStyle name="Comma 8 3 3 7 3" xfId="6425"/>
    <cellStyle name="Comma 8 3 3 7 4" xfId="8918"/>
    <cellStyle name="Comma 8 3 3 7 5" xfId="11366"/>
    <cellStyle name="Comma 8 3 3 7 6" xfId="13818"/>
    <cellStyle name="Comma 8 3 3 7 7" xfId="16270"/>
    <cellStyle name="Comma 8 3 3 7 8" xfId="18723"/>
    <cellStyle name="Comma 8 3 3 7 9" xfId="21171"/>
    <cellStyle name="Comma 8 3 3 8" xfId="23612"/>
    <cellStyle name="Comma 8 3 3 8 2" xfId="3967"/>
    <cellStyle name="Comma 8 3 3 8 3" xfId="6426"/>
    <cellStyle name="Comma 8 3 3 8 4" xfId="8919"/>
    <cellStyle name="Comma 8 3 3 8 5" xfId="11367"/>
    <cellStyle name="Comma 8 3 3 8 6" xfId="13819"/>
    <cellStyle name="Comma 8 3 3 8 7" xfId="16271"/>
    <cellStyle name="Comma 8 3 3 8 8" xfId="18724"/>
    <cellStyle name="Comma 8 3 3 8 9" xfId="21172"/>
    <cellStyle name="Comma 8 3 3 9" xfId="3959"/>
    <cellStyle name="Comma 8 3 4" xfId="23613"/>
    <cellStyle name="Comma 8 3 4 10" xfId="21173"/>
    <cellStyle name="Comma 8 3 4 2" xfId="23614"/>
    <cellStyle name="Comma 8 3 4 2 2" xfId="3969"/>
    <cellStyle name="Comma 8 3 4 2 3" xfId="6428"/>
    <cellStyle name="Comma 8 3 4 2 4" xfId="8921"/>
    <cellStyle name="Comma 8 3 4 2 5" xfId="11369"/>
    <cellStyle name="Comma 8 3 4 2 6" xfId="13821"/>
    <cellStyle name="Comma 8 3 4 2 7" xfId="16273"/>
    <cellStyle name="Comma 8 3 4 2 8" xfId="18726"/>
    <cellStyle name="Comma 8 3 4 2 9" xfId="21174"/>
    <cellStyle name="Comma 8 3 4 3" xfId="3968"/>
    <cellStyle name="Comma 8 3 4 4" xfId="6427"/>
    <cellStyle name="Comma 8 3 4 5" xfId="8920"/>
    <cellStyle name="Comma 8 3 4 6" xfId="11368"/>
    <cellStyle name="Comma 8 3 4 7" xfId="13820"/>
    <cellStyle name="Comma 8 3 4 8" xfId="16272"/>
    <cellStyle name="Comma 8 3 4 9" xfId="18725"/>
    <cellStyle name="Comma 8 3 5" xfId="23615"/>
    <cellStyle name="Comma 8 3 5 2" xfId="3970"/>
    <cellStyle name="Comma 8 3 5 3" xfId="6429"/>
    <cellStyle name="Comma 8 3 5 4" xfId="8922"/>
    <cellStyle name="Comma 8 3 5 5" xfId="11370"/>
    <cellStyle name="Comma 8 3 5 6" xfId="13822"/>
    <cellStyle name="Comma 8 3 5 7" xfId="16274"/>
    <cellStyle name="Comma 8 3 5 8" xfId="18727"/>
    <cellStyle name="Comma 8 3 5 9" xfId="21175"/>
    <cellStyle name="Comma 8 3 6" xfId="23616"/>
    <cellStyle name="Comma 8 3 6 2" xfId="3971"/>
    <cellStyle name="Comma 8 3 6 3" xfId="6430"/>
    <cellStyle name="Comma 8 3 6 4" xfId="8923"/>
    <cellStyle name="Comma 8 3 6 5" xfId="11371"/>
    <cellStyle name="Comma 8 3 6 6" xfId="13823"/>
    <cellStyle name="Comma 8 3 6 7" xfId="16275"/>
    <cellStyle name="Comma 8 3 6 8" xfId="18728"/>
    <cellStyle name="Comma 8 3 6 9" xfId="21176"/>
    <cellStyle name="Comma 8 3 7" xfId="23617"/>
    <cellStyle name="Comma 8 3 7 2" xfId="3972"/>
    <cellStyle name="Comma 8 3 7 3" xfId="6431"/>
    <cellStyle name="Comma 8 3 7 4" xfId="8924"/>
    <cellStyle name="Comma 8 3 7 5" xfId="11372"/>
    <cellStyle name="Comma 8 3 7 6" xfId="13824"/>
    <cellStyle name="Comma 8 3 7 7" xfId="16276"/>
    <cellStyle name="Comma 8 3 7 8" xfId="18729"/>
    <cellStyle name="Comma 8 3 7 9" xfId="21177"/>
    <cellStyle name="Comma 8 3 8" xfId="23618"/>
    <cellStyle name="Comma 8 3 8 2" xfId="3973"/>
    <cellStyle name="Comma 8 3 8 3" xfId="6432"/>
    <cellStyle name="Comma 8 3 8 4" xfId="8925"/>
    <cellStyle name="Comma 8 3 8 5" xfId="11373"/>
    <cellStyle name="Comma 8 3 8 6" xfId="13825"/>
    <cellStyle name="Comma 8 3 8 7" xfId="16277"/>
    <cellStyle name="Comma 8 3 8 8" xfId="18730"/>
    <cellStyle name="Comma 8 3 8 9" xfId="21178"/>
    <cellStyle name="Comma 8 3 9" xfId="23619"/>
    <cellStyle name="Comma 8 3 9 2" xfId="3974"/>
    <cellStyle name="Comma 8 3 9 3" xfId="6433"/>
    <cellStyle name="Comma 8 3 9 4" xfId="8926"/>
    <cellStyle name="Comma 8 3 9 5" xfId="11374"/>
    <cellStyle name="Comma 8 3 9 6" xfId="13826"/>
    <cellStyle name="Comma 8 3 9 7" xfId="16278"/>
    <cellStyle name="Comma 8 3 9 8" xfId="18731"/>
    <cellStyle name="Comma 8 3 9 9" xfId="21179"/>
    <cellStyle name="Comma 8 30" xfId="8815"/>
    <cellStyle name="Comma 8 31" xfId="11263"/>
    <cellStyle name="Comma 8 32" xfId="13715"/>
    <cellStyle name="Comma 8 33" xfId="16167"/>
    <cellStyle name="Comma 8 34" xfId="18620"/>
    <cellStyle name="Comma 8 35" xfId="21068"/>
    <cellStyle name="Comma 8 4" xfId="23620"/>
    <cellStyle name="Comma 8 4 10" xfId="3975"/>
    <cellStyle name="Comma 8 4 11" xfId="6434"/>
    <cellStyle name="Comma 8 4 12" xfId="8927"/>
    <cellStyle name="Comma 8 4 13" xfId="11375"/>
    <cellStyle name="Comma 8 4 14" xfId="13827"/>
    <cellStyle name="Comma 8 4 15" xfId="16279"/>
    <cellStyle name="Comma 8 4 16" xfId="18732"/>
    <cellStyle name="Comma 8 4 17" xfId="21180"/>
    <cellStyle name="Comma 8 4 2" xfId="23621"/>
    <cellStyle name="Comma 8 4 2 10" xfId="6435"/>
    <cellStyle name="Comma 8 4 2 11" xfId="8928"/>
    <cellStyle name="Comma 8 4 2 12" xfId="11376"/>
    <cellStyle name="Comma 8 4 2 13" xfId="13828"/>
    <cellStyle name="Comma 8 4 2 14" xfId="16280"/>
    <cellStyle name="Comma 8 4 2 15" xfId="18733"/>
    <cellStyle name="Comma 8 4 2 16" xfId="21181"/>
    <cellStyle name="Comma 8 4 2 2" xfId="23622"/>
    <cellStyle name="Comma 8 4 2 2 10" xfId="21182"/>
    <cellStyle name="Comma 8 4 2 2 2" xfId="23623"/>
    <cellStyle name="Comma 8 4 2 2 2 2" xfId="3978"/>
    <cellStyle name="Comma 8 4 2 2 2 3" xfId="6437"/>
    <cellStyle name="Comma 8 4 2 2 2 4" xfId="8930"/>
    <cellStyle name="Comma 8 4 2 2 2 5" xfId="11378"/>
    <cellStyle name="Comma 8 4 2 2 2 6" xfId="13830"/>
    <cellStyle name="Comma 8 4 2 2 2 7" xfId="16282"/>
    <cellStyle name="Comma 8 4 2 2 2 8" xfId="18735"/>
    <cellStyle name="Comma 8 4 2 2 2 9" xfId="21183"/>
    <cellStyle name="Comma 8 4 2 2 3" xfId="3977"/>
    <cellStyle name="Comma 8 4 2 2 4" xfId="6436"/>
    <cellStyle name="Comma 8 4 2 2 5" xfId="8929"/>
    <cellStyle name="Comma 8 4 2 2 6" xfId="11377"/>
    <cellStyle name="Comma 8 4 2 2 7" xfId="13829"/>
    <cellStyle name="Comma 8 4 2 2 8" xfId="16281"/>
    <cellStyle name="Comma 8 4 2 2 9" xfId="18734"/>
    <cellStyle name="Comma 8 4 2 3" xfId="23624"/>
    <cellStyle name="Comma 8 4 2 3 2" xfId="3979"/>
    <cellStyle name="Comma 8 4 2 3 3" xfId="6438"/>
    <cellStyle name="Comma 8 4 2 3 4" xfId="8931"/>
    <cellStyle name="Comma 8 4 2 3 5" xfId="11379"/>
    <cellStyle name="Comma 8 4 2 3 6" xfId="13831"/>
    <cellStyle name="Comma 8 4 2 3 7" xfId="16283"/>
    <cellStyle name="Comma 8 4 2 3 8" xfId="18736"/>
    <cellStyle name="Comma 8 4 2 3 9" xfId="21184"/>
    <cellStyle name="Comma 8 4 2 4" xfId="23625"/>
    <cellStyle name="Comma 8 4 2 4 2" xfId="3980"/>
    <cellStyle name="Comma 8 4 2 4 3" xfId="6439"/>
    <cellStyle name="Comma 8 4 2 4 4" xfId="8932"/>
    <cellStyle name="Comma 8 4 2 4 5" xfId="11380"/>
    <cellStyle name="Comma 8 4 2 4 6" xfId="13832"/>
    <cellStyle name="Comma 8 4 2 4 7" xfId="16284"/>
    <cellStyle name="Comma 8 4 2 4 8" xfId="18737"/>
    <cellStyle name="Comma 8 4 2 4 9" xfId="21185"/>
    <cellStyle name="Comma 8 4 2 5" xfId="23626"/>
    <cellStyle name="Comma 8 4 2 5 2" xfId="3981"/>
    <cellStyle name="Comma 8 4 2 5 3" xfId="6440"/>
    <cellStyle name="Comma 8 4 2 5 4" xfId="8933"/>
    <cellStyle name="Comma 8 4 2 5 5" xfId="11381"/>
    <cellStyle name="Comma 8 4 2 5 6" xfId="13833"/>
    <cellStyle name="Comma 8 4 2 5 7" xfId="16285"/>
    <cellStyle name="Comma 8 4 2 5 8" xfId="18738"/>
    <cellStyle name="Comma 8 4 2 5 9" xfId="21186"/>
    <cellStyle name="Comma 8 4 2 6" xfId="23627"/>
    <cellStyle name="Comma 8 4 2 6 2" xfId="3982"/>
    <cellStyle name="Comma 8 4 2 6 3" xfId="6441"/>
    <cellStyle name="Comma 8 4 2 6 4" xfId="8934"/>
    <cellStyle name="Comma 8 4 2 6 5" xfId="11382"/>
    <cellStyle name="Comma 8 4 2 6 6" xfId="13834"/>
    <cellStyle name="Comma 8 4 2 6 7" xfId="16286"/>
    <cellStyle name="Comma 8 4 2 6 8" xfId="18739"/>
    <cellStyle name="Comma 8 4 2 6 9" xfId="21187"/>
    <cellStyle name="Comma 8 4 2 7" xfId="23628"/>
    <cellStyle name="Comma 8 4 2 7 2" xfId="3983"/>
    <cellStyle name="Comma 8 4 2 7 3" xfId="6442"/>
    <cellStyle name="Comma 8 4 2 7 4" xfId="8935"/>
    <cellStyle name="Comma 8 4 2 7 5" xfId="11383"/>
    <cellStyle name="Comma 8 4 2 7 6" xfId="13835"/>
    <cellStyle name="Comma 8 4 2 7 7" xfId="16287"/>
    <cellStyle name="Comma 8 4 2 7 8" xfId="18740"/>
    <cellStyle name="Comma 8 4 2 7 9" xfId="21188"/>
    <cellStyle name="Comma 8 4 2 8" xfId="23629"/>
    <cellStyle name="Comma 8 4 2 8 2" xfId="3984"/>
    <cellStyle name="Comma 8 4 2 8 3" xfId="6443"/>
    <cellStyle name="Comma 8 4 2 8 4" xfId="8936"/>
    <cellStyle name="Comma 8 4 2 8 5" xfId="11384"/>
    <cellStyle name="Comma 8 4 2 8 6" xfId="13836"/>
    <cellStyle name="Comma 8 4 2 8 7" xfId="16288"/>
    <cellStyle name="Comma 8 4 2 8 8" xfId="18741"/>
    <cellStyle name="Comma 8 4 2 8 9" xfId="21189"/>
    <cellStyle name="Comma 8 4 2 9" xfId="3976"/>
    <cellStyle name="Comma 8 4 3" xfId="23630"/>
    <cellStyle name="Comma 8 4 3 10" xfId="21190"/>
    <cellStyle name="Comma 8 4 3 2" xfId="23631"/>
    <cellStyle name="Comma 8 4 3 2 2" xfId="3986"/>
    <cellStyle name="Comma 8 4 3 2 3" xfId="6445"/>
    <cellStyle name="Comma 8 4 3 2 4" xfId="8938"/>
    <cellStyle name="Comma 8 4 3 2 5" xfId="11386"/>
    <cellStyle name="Comma 8 4 3 2 6" xfId="13838"/>
    <cellStyle name="Comma 8 4 3 2 7" xfId="16290"/>
    <cellStyle name="Comma 8 4 3 2 8" xfId="18743"/>
    <cellStyle name="Comma 8 4 3 2 9" xfId="21191"/>
    <cellStyle name="Comma 8 4 3 3" xfId="3985"/>
    <cellStyle name="Comma 8 4 3 4" xfId="6444"/>
    <cellStyle name="Comma 8 4 3 5" xfId="8937"/>
    <cellStyle name="Comma 8 4 3 6" xfId="11385"/>
    <cellStyle name="Comma 8 4 3 7" xfId="13837"/>
    <cellStyle name="Comma 8 4 3 8" xfId="16289"/>
    <cellStyle name="Comma 8 4 3 9" xfId="18742"/>
    <cellStyle name="Comma 8 4 4" xfId="23632"/>
    <cellStyle name="Comma 8 4 4 2" xfId="3987"/>
    <cellStyle name="Comma 8 4 4 3" xfId="6446"/>
    <cellStyle name="Comma 8 4 4 4" xfId="8939"/>
    <cellStyle name="Comma 8 4 4 5" xfId="11387"/>
    <cellStyle name="Comma 8 4 4 6" xfId="13839"/>
    <cellStyle name="Comma 8 4 4 7" xfId="16291"/>
    <cellStyle name="Comma 8 4 4 8" xfId="18744"/>
    <cellStyle name="Comma 8 4 4 9" xfId="21192"/>
    <cellStyle name="Comma 8 4 5" xfId="23633"/>
    <cellStyle name="Comma 8 4 5 2" xfId="3988"/>
    <cellStyle name="Comma 8 4 5 3" xfId="6447"/>
    <cellStyle name="Comma 8 4 5 4" xfId="8940"/>
    <cellStyle name="Comma 8 4 5 5" xfId="11388"/>
    <cellStyle name="Comma 8 4 5 6" xfId="13840"/>
    <cellStyle name="Comma 8 4 5 7" xfId="16292"/>
    <cellStyle name="Comma 8 4 5 8" xfId="18745"/>
    <cellStyle name="Comma 8 4 5 9" xfId="21193"/>
    <cellStyle name="Comma 8 4 6" xfId="23634"/>
    <cellStyle name="Comma 8 4 6 2" xfId="3989"/>
    <cellStyle name="Comma 8 4 6 3" xfId="6448"/>
    <cellStyle name="Comma 8 4 6 4" xfId="8941"/>
    <cellStyle name="Comma 8 4 6 5" xfId="11389"/>
    <cellStyle name="Comma 8 4 6 6" xfId="13841"/>
    <cellStyle name="Comma 8 4 6 7" xfId="16293"/>
    <cellStyle name="Comma 8 4 6 8" xfId="18746"/>
    <cellStyle name="Comma 8 4 6 9" xfId="21194"/>
    <cellStyle name="Comma 8 4 7" xfId="23635"/>
    <cellStyle name="Comma 8 4 7 2" xfId="3990"/>
    <cellStyle name="Comma 8 4 7 3" xfId="6449"/>
    <cellStyle name="Comma 8 4 7 4" xfId="8942"/>
    <cellStyle name="Comma 8 4 7 5" xfId="11390"/>
    <cellStyle name="Comma 8 4 7 6" xfId="13842"/>
    <cellStyle name="Comma 8 4 7 7" xfId="16294"/>
    <cellStyle name="Comma 8 4 7 8" xfId="18747"/>
    <cellStyle name="Comma 8 4 7 9" xfId="21195"/>
    <cellStyle name="Comma 8 4 8" xfId="23636"/>
    <cellStyle name="Comma 8 4 8 2" xfId="3991"/>
    <cellStyle name="Comma 8 4 8 3" xfId="6450"/>
    <cellStyle name="Comma 8 4 8 4" xfId="8943"/>
    <cellStyle name="Comma 8 4 8 5" xfId="11391"/>
    <cellStyle name="Comma 8 4 8 6" xfId="13843"/>
    <cellStyle name="Comma 8 4 8 7" xfId="16295"/>
    <cellStyle name="Comma 8 4 8 8" xfId="18748"/>
    <cellStyle name="Comma 8 4 8 9" xfId="21196"/>
    <cellStyle name="Comma 8 4 9" xfId="23637"/>
    <cellStyle name="Comma 8 4 9 2" xfId="3992"/>
    <cellStyle name="Comma 8 4 9 3" xfId="6451"/>
    <cellStyle name="Comma 8 4 9 4" xfId="8944"/>
    <cellStyle name="Comma 8 4 9 5" xfId="11392"/>
    <cellStyle name="Comma 8 4 9 6" xfId="13844"/>
    <cellStyle name="Comma 8 4 9 7" xfId="16296"/>
    <cellStyle name="Comma 8 4 9 8" xfId="18749"/>
    <cellStyle name="Comma 8 4 9 9" xfId="21197"/>
    <cellStyle name="Comma 8 5" xfId="23638"/>
    <cellStyle name="Comma 8 5 10" xfId="6452"/>
    <cellStyle name="Comma 8 5 11" xfId="8945"/>
    <cellStyle name="Comma 8 5 12" xfId="11393"/>
    <cellStyle name="Comma 8 5 13" xfId="13845"/>
    <cellStyle name="Comma 8 5 14" xfId="16297"/>
    <cellStyle name="Comma 8 5 15" xfId="18750"/>
    <cellStyle name="Comma 8 5 16" xfId="21198"/>
    <cellStyle name="Comma 8 5 2" xfId="23639"/>
    <cellStyle name="Comma 8 5 2 10" xfId="21199"/>
    <cellStyle name="Comma 8 5 2 2" xfId="23640"/>
    <cellStyle name="Comma 8 5 2 2 2" xfId="3995"/>
    <cellStyle name="Comma 8 5 2 2 3" xfId="6454"/>
    <cellStyle name="Comma 8 5 2 2 4" xfId="8947"/>
    <cellStyle name="Comma 8 5 2 2 5" xfId="11395"/>
    <cellStyle name="Comma 8 5 2 2 6" xfId="13847"/>
    <cellStyle name="Comma 8 5 2 2 7" xfId="16299"/>
    <cellStyle name="Comma 8 5 2 2 8" xfId="18752"/>
    <cellStyle name="Comma 8 5 2 2 9" xfId="21200"/>
    <cellStyle name="Comma 8 5 2 3" xfId="3994"/>
    <cellStyle name="Comma 8 5 2 4" xfId="6453"/>
    <cellStyle name="Comma 8 5 2 5" xfId="8946"/>
    <cellStyle name="Comma 8 5 2 6" xfId="11394"/>
    <cellStyle name="Comma 8 5 2 7" xfId="13846"/>
    <cellStyle name="Comma 8 5 2 8" xfId="16298"/>
    <cellStyle name="Comma 8 5 2 9" xfId="18751"/>
    <cellStyle name="Comma 8 5 3" xfId="23641"/>
    <cellStyle name="Comma 8 5 3 2" xfId="3996"/>
    <cellStyle name="Comma 8 5 3 3" xfId="6455"/>
    <cellStyle name="Comma 8 5 3 4" xfId="8948"/>
    <cellStyle name="Comma 8 5 3 5" xfId="11396"/>
    <cellStyle name="Comma 8 5 3 6" xfId="13848"/>
    <cellStyle name="Comma 8 5 3 7" xfId="16300"/>
    <cellStyle name="Comma 8 5 3 8" xfId="18753"/>
    <cellStyle name="Comma 8 5 3 9" xfId="21201"/>
    <cellStyle name="Comma 8 5 4" xfId="23642"/>
    <cellStyle name="Comma 8 5 4 2" xfId="3997"/>
    <cellStyle name="Comma 8 5 4 3" xfId="6456"/>
    <cellStyle name="Comma 8 5 4 4" xfId="8949"/>
    <cellStyle name="Comma 8 5 4 5" xfId="11397"/>
    <cellStyle name="Comma 8 5 4 6" xfId="13849"/>
    <cellStyle name="Comma 8 5 4 7" xfId="16301"/>
    <cellStyle name="Comma 8 5 4 8" xfId="18754"/>
    <cellStyle name="Comma 8 5 4 9" xfId="21202"/>
    <cellStyle name="Comma 8 5 5" xfId="23643"/>
    <cellStyle name="Comma 8 5 5 2" xfId="3998"/>
    <cellStyle name="Comma 8 5 5 3" xfId="6457"/>
    <cellStyle name="Comma 8 5 5 4" xfId="8950"/>
    <cellStyle name="Comma 8 5 5 5" xfId="11398"/>
    <cellStyle name="Comma 8 5 5 6" xfId="13850"/>
    <cellStyle name="Comma 8 5 5 7" xfId="16302"/>
    <cellStyle name="Comma 8 5 5 8" xfId="18755"/>
    <cellStyle name="Comma 8 5 5 9" xfId="21203"/>
    <cellStyle name="Comma 8 5 6" xfId="23644"/>
    <cellStyle name="Comma 8 5 6 2" xfId="3999"/>
    <cellStyle name="Comma 8 5 6 3" xfId="6458"/>
    <cellStyle name="Comma 8 5 6 4" xfId="8951"/>
    <cellStyle name="Comma 8 5 6 5" xfId="11399"/>
    <cellStyle name="Comma 8 5 6 6" xfId="13851"/>
    <cellStyle name="Comma 8 5 6 7" xfId="16303"/>
    <cellStyle name="Comma 8 5 6 8" xfId="18756"/>
    <cellStyle name="Comma 8 5 6 9" xfId="21204"/>
    <cellStyle name="Comma 8 5 7" xfId="23645"/>
    <cellStyle name="Comma 8 5 7 2" xfId="4000"/>
    <cellStyle name="Comma 8 5 7 3" xfId="6459"/>
    <cellStyle name="Comma 8 5 7 4" xfId="8952"/>
    <cellStyle name="Comma 8 5 7 5" xfId="11400"/>
    <cellStyle name="Comma 8 5 7 6" xfId="13852"/>
    <cellStyle name="Comma 8 5 7 7" xfId="16304"/>
    <cellStyle name="Comma 8 5 7 8" xfId="18757"/>
    <cellStyle name="Comma 8 5 7 9" xfId="21205"/>
    <cellStyle name="Comma 8 5 8" xfId="23646"/>
    <cellStyle name="Comma 8 5 8 2" xfId="4001"/>
    <cellStyle name="Comma 8 5 8 3" xfId="6460"/>
    <cellStyle name="Comma 8 5 8 4" xfId="8953"/>
    <cellStyle name="Comma 8 5 8 5" xfId="11401"/>
    <cellStyle name="Comma 8 5 8 6" xfId="13853"/>
    <cellStyle name="Comma 8 5 8 7" xfId="16305"/>
    <cellStyle name="Comma 8 5 8 8" xfId="18758"/>
    <cellStyle name="Comma 8 5 8 9" xfId="21206"/>
    <cellStyle name="Comma 8 5 9" xfId="3993"/>
    <cellStyle name="Comma 8 6" xfId="395"/>
    <cellStyle name="Comma 8 6 10" xfId="21207"/>
    <cellStyle name="Comma 8 6 2" xfId="23647"/>
    <cellStyle name="Comma 8 6 2 2" xfId="4003"/>
    <cellStyle name="Comma 8 6 2 3" xfId="6462"/>
    <cellStyle name="Comma 8 6 2 4" xfId="8955"/>
    <cellStyle name="Comma 8 6 2 5" xfId="11403"/>
    <cellStyle name="Comma 8 6 2 6" xfId="13855"/>
    <cellStyle name="Comma 8 6 2 7" xfId="16307"/>
    <cellStyle name="Comma 8 6 2 8" xfId="18760"/>
    <cellStyle name="Comma 8 6 2 9" xfId="21208"/>
    <cellStyle name="Comma 8 6 3" xfId="4002"/>
    <cellStyle name="Comma 8 6 4" xfId="6461"/>
    <cellStyle name="Comma 8 6 5" xfId="8954"/>
    <cellStyle name="Comma 8 6 6" xfId="11402"/>
    <cellStyle name="Comma 8 6 7" xfId="13854"/>
    <cellStyle name="Comma 8 6 8" xfId="16306"/>
    <cellStyle name="Comma 8 6 9" xfId="18759"/>
    <cellStyle name="Comma 8 7" xfId="396"/>
    <cellStyle name="Comma 8 7 2" xfId="4004"/>
    <cellStyle name="Comma 8 7 3" xfId="6463"/>
    <cellStyle name="Comma 8 7 4" xfId="8956"/>
    <cellStyle name="Comma 8 7 5" xfId="11404"/>
    <cellStyle name="Comma 8 7 6" xfId="13856"/>
    <cellStyle name="Comma 8 7 7" xfId="16308"/>
    <cellStyle name="Comma 8 7 8" xfId="18761"/>
    <cellStyle name="Comma 8 7 9" xfId="21209"/>
    <cellStyle name="Comma 8 8" xfId="397"/>
    <cellStyle name="Comma 8 8 2" xfId="4005"/>
    <cellStyle name="Comma 8 8 3" xfId="6464"/>
    <cellStyle name="Comma 8 8 4" xfId="8957"/>
    <cellStyle name="Comma 8 8 5" xfId="11405"/>
    <cellStyle name="Comma 8 8 6" xfId="13857"/>
    <cellStyle name="Comma 8 8 7" xfId="16309"/>
    <cellStyle name="Comma 8 8 8" xfId="18762"/>
    <cellStyle name="Comma 8 8 9" xfId="21210"/>
    <cellStyle name="Comma 8 9" xfId="398"/>
    <cellStyle name="Comma 8 9 2" xfId="4006"/>
    <cellStyle name="Comma 8 9 3" xfId="6465"/>
    <cellStyle name="Comma 8 9 4" xfId="8958"/>
    <cellStyle name="Comma 8 9 5" xfId="11406"/>
    <cellStyle name="Comma 8 9 6" xfId="13858"/>
    <cellStyle name="Comma 8 9 7" xfId="16310"/>
    <cellStyle name="Comma 8 9 8" xfId="18763"/>
    <cellStyle name="Comma 8 9 9" xfId="21211"/>
    <cellStyle name="Comma 9" xfId="23648"/>
    <cellStyle name="Comma 9 10" xfId="399"/>
    <cellStyle name="Comma 9 10 2" xfId="4008"/>
    <cellStyle name="Comma 9 10 3" xfId="6467"/>
    <cellStyle name="Comma 9 10 4" xfId="8960"/>
    <cellStyle name="Comma 9 10 5" xfId="11408"/>
    <cellStyle name="Comma 9 10 6" xfId="13860"/>
    <cellStyle name="Comma 9 10 7" xfId="16312"/>
    <cellStyle name="Comma 9 10 8" xfId="18765"/>
    <cellStyle name="Comma 9 10 9" xfId="21213"/>
    <cellStyle name="Comma 9 11" xfId="400"/>
    <cellStyle name="Comma 9 11 2" xfId="4009"/>
    <cellStyle name="Comma 9 11 3" xfId="6468"/>
    <cellStyle name="Comma 9 11 4" xfId="8961"/>
    <cellStyle name="Comma 9 11 5" xfId="11409"/>
    <cellStyle name="Comma 9 11 6" xfId="13861"/>
    <cellStyle name="Comma 9 11 7" xfId="16313"/>
    <cellStyle name="Comma 9 11 8" xfId="18766"/>
    <cellStyle name="Comma 9 11 9" xfId="21214"/>
    <cellStyle name="Comma 9 12" xfId="401"/>
    <cellStyle name="Comma 9 12 2" xfId="4010"/>
    <cellStyle name="Comma 9 12 3" xfId="6469"/>
    <cellStyle name="Comma 9 12 4" xfId="8962"/>
    <cellStyle name="Comma 9 12 5" xfId="11410"/>
    <cellStyle name="Comma 9 12 6" xfId="13862"/>
    <cellStyle name="Comma 9 12 7" xfId="16314"/>
    <cellStyle name="Comma 9 12 8" xfId="18767"/>
    <cellStyle name="Comma 9 12 9" xfId="21215"/>
    <cellStyle name="Comma 9 13" xfId="402"/>
    <cellStyle name="Comma 9 14" xfId="403"/>
    <cellStyle name="Comma 9 15" xfId="404"/>
    <cellStyle name="Comma 9 16" xfId="405"/>
    <cellStyle name="Comma 9 17" xfId="406"/>
    <cellStyle name="Comma 9 18" xfId="407"/>
    <cellStyle name="Comma 9 19" xfId="408"/>
    <cellStyle name="Comma 9 2" xfId="23649"/>
    <cellStyle name="Comma 9 2 10" xfId="23650"/>
    <cellStyle name="Comma 9 2 10 2" xfId="4012"/>
    <cellStyle name="Comma 9 2 10 3" xfId="6471"/>
    <cellStyle name="Comma 9 2 10 4" xfId="8964"/>
    <cellStyle name="Comma 9 2 10 5" xfId="11412"/>
    <cellStyle name="Comma 9 2 10 6" xfId="13864"/>
    <cellStyle name="Comma 9 2 10 7" xfId="16316"/>
    <cellStyle name="Comma 9 2 10 8" xfId="18769"/>
    <cellStyle name="Comma 9 2 10 9" xfId="21217"/>
    <cellStyle name="Comma 9 2 11" xfId="23651"/>
    <cellStyle name="Comma 9 2 11 2" xfId="4013"/>
    <cellStyle name="Comma 9 2 11 3" xfId="6472"/>
    <cellStyle name="Comma 9 2 11 4" xfId="8965"/>
    <cellStyle name="Comma 9 2 11 5" xfId="11413"/>
    <cellStyle name="Comma 9 2 11 6" xfId="13865"/>
    <cellStyle name="Comma 9 2 11 7" xfId="16317"/>
    <cellStyle name="Comma 9 2 11 8" xfId="18770"/>
    <cellStyle name="Comma 9 2 11 9" xfId="21218"/>
    <cellStyle name="Comma 9 2 12" xfId="4011"/>
    <cellStyle name="Comma 9 2 13" xfId="6470"/>
    <cellStyle name="Comma 9 2 14" xfId="8963"/>
    <cellStyle name="Comma 9 2 15" xfId="11411"/>
    <cellStyle name="Comma 9 2 16" xfId="13863"/>
    <cellStyle name="Comma 9 2 17" xfId="16315"/>
    <cellStyle name="Comma 9 2 18" xfId="18768"/>
    <cellStyle name="Comma 9 2 19" xfId="21216"/>
    <cellStyle name="Comma 9 2 2" xfId="23652"/>
    <cellStyle name="Comma 9 2 2 10" xfId="23653"/>
    <cellStyle name="Comma 9 2 2 10 2" xfId="4015"/>
    <cellStyle name="Comma 9 2 2 10 3" xfId="6474"/>
    <cellStyle name="Comma 9 2 2 10 4" xfId="8967"/>
    <cellStyle name="Comma 9 2 2 10 5" xfId="11415"/>
    <cellStyle name="Comma 9 2 2 10 6" xfId="13867"/>
    <cellStyle name="Comma 9 2 2 10 7" xfId="16319"/>
    <cellStyle name="Comma 9 2 2 10 8" xfId="18772"/>
    <cellStyle name="Comma 9 2 2 10 9" xfId="21220"/>
    <cellStyle name="Comma 9 2 2 11" xfId="4014"/>
    <cellStyle name="Comma 9 2 2 12" xfId="6473"/>
    <cellStyle name="Comma 9 2 2 13" xfId="8966"/>
    <cellStyle name="Comma 9 2 2 14" xfId="11414"/>
    <cellStyle name="Comma 9 2 2 15" xfId="13866"/>
    <cellStyle name="Comma 9 2 2 16" xfId="16318"/>
    <cellStyle name="Comma 9 2 2 17" xfId="18771"/>
    <cellStyle name="Comma 9 2 2 18" xfId="21219"/>
    <cellStyle name="Comma 9 2 2 2" xfId="23654"/>
    <cellStyle name="Comma 9 2 2 2 10" xfId="4016"/>
    <cellStyle name="Comma 9 2 2 2 11" xfId="6475"/>
    <cellStyle name="Comma 9 2 2 2 12" xfId="8968"/>
    <cellStyle name="Comma 9 2 2 2 13" xfId="11416"/>
    <cellStyle name="Comma 9 2 2 2 14" xfId="13868"/>
    <cellStyle name="Comma 9 2 2 2 15" xfId="16320"/>
    <cellStyle name="Comma 9 2 2 2 16" xfId="18773"/>
    <cellStyle name="Comma 9 2 2 2 17" xfId="21221"/>
    <cellStyle name="Comma 9 2 2 2 2" xfId="23655"/>
    <cellStyle name="Comma 9 2 2 2 2 10" xfId="6476"/>
    <cellStyle name="Comma 9 2 2 2 2 11" xfId="8969"/>
    <cellStyle name="Comma 9 2 2 2 2 12" xfId="11417"/>
    <cellStyle name="Comma 9 2 2 2 2 13" xfId="13869"/>
    <cellStyle name="Comma 9 2 2 2 2 14" xfId="16321"/>
    <cellStyle name="Comma 9 2 2 2 2 15" xfId="18774"/>
    <cellStyle name="Comma 9 2 2 2 2 16" xfId="21222"/>
    <cellStyle name="Comma 9 2 2 2 2 2" xfId="23656"/>
    <cellStyle name="Comma 9 2 2 2 2 2 10" xfId="21223"/>
    <cellStyle name="Comma 9 2 2 2 2 2 2" xfId="23657"/>
    <cellStyle name="Comma 9 2 2 2 2 2 2 2" xfId="4019"/>
    <cellStyle name="Comma 9 2 2 2 2 2 2 3" xfId="6478"/>
    <cellStyle name="Comma 9 2 2 2 2 2 2 4" xfId="8971"/>
    <cellStyle name="Comma 9 2 2 2 2 2 2 5" xfId="11419"/>
    <cellStyle name="Comma 9 2 2 2 2 2 2 6" xfId="13871"/>
    <cellStyle name="Comma 9 2 2 2 2 2 2 7" xfId="16323"/>
    <cellStyle name="Comma 9 2 2 2 2 2 2 8" xfId="18776"/>
    <cellStyle name="Comma 9 2 2 2 2 2 2 9" xfId="21224"/>
    <cellStyle name="Comma 9 2 2 2 2 2 3" xfId="4018"/>
    <cellStyle name="Comma 9 2 2 2 2 2 4" xfId="6477"/>
    <cellStyle name="Comma 9 2 2 2 2 2 5" xfId="8970"/>
    <cellStyle name="Comma 9 2 2 2 2 2 6" xfId="11418"/>
    <cellStyle name="Comma 9 2 2 2 2 2 7" xfId="13870"/>
    <cellStyle name="Comma 9 2 2 2 2 2 8" xfId="16322"/>
    <cellStyle name="Comma 9 2 2 2 2 2 9" xfId="18775"/>
    <cellStyle name="Comma 9 2 2 2 2 3" xfId="23658"/>
    <cellStyle name="Comma 9 2 2 2 2 3 2" xfId="4020"/>
    <cellStyle name="Comma 9 2 2 2 2 3 3" xfId="6479"/>
    <cellStyle name="Comma 9 2 2 2 2 3 4" xfId="8972"/>
    <cellStyle name="Comma 9 2 2 2 2 3 5" xfId="11420"/>
    <cellStyle name="Comma 9 2 2 2 2 3 6" xfId="13872"/>
    <cellStyle name="Comma 9 2 2 2 2 3 7" xfId="16324"/>
    <cellStyle name="Comma 9 2 2 2 2 3 8" xfId="18777"/>
    <cellStyle name="Comma 9 2 2 2 2 3 9" xfId="21225"/>
    <cellStyle name="Comma 9 2 2 2 2 4" xfId="23659"/>
    <cellStyle name="Comma 9 2 2 2 2 4 2" xfId="4021"/>
    <cellStyle name="Comma 9 2 2 2 2 4 3" xfId="6480"/>
    <cellStyle name="Comma 9 2 2 2 2 4 4" xfId="8973"/>
    <cellStyle name="Comma 9 2 2 2 2 4 5" xfId="11421"/>
    <cellStyle name="Comma 9 2 2 2 2 4 6" xfId="13873"/>
    <cellStyle name="Comma 9 2 2 2 2 4 7" xfId="16325"/>
    <cellStyle name="Comma 9 2 2 2 2 4 8" xfId="18778"/>
    <cellStyle name="Comma 9 2 2 2 2 4 9" xfId="21226"/>
    <cellStyle name="Comma 9 2 2 2 2 5" xfId="23660"/>
    <cellStyle name="Comma 9 2 2 2 2 5 2" xfId="4022"/>
    <cellStyle name="Comma 9 2 2 2 2 5 3" xfId="6481"/>
    <cellStyle name="Comma 9 2 2 2 2 5 4" xfId="8974"/>
    <cellStyle name="Comma 9 2 2 2 2 5 5" xfId="11422"/>
    <cellStyle name="Comma 9 2 2 2 2 5 6" xfId="13874"/>
    <cellStyle name="Comma 9 2 2 2 2 5 7" xfId="16326"/>
    <cellStyle name="Comma 9 2 2 2 2 5 8" xfId="18779"/>
    <cellStyle name="Comma 9 2 2 2 2 5 9" xfId="21227"/>
    <cellStyle name="Comma 9 2 2 2 2 6" xfId="23661"/>
    <cellStyle name="Comma 9 2 2 2 2 6 2" xfId="4023"/>
    <cellStyle name="Comma 9 2 2 2 2 6 3" xfId="6482"/>
    <cellStyle name="Comma 9 2 2 2 2 6 4" xfId="8975"/>
    <cellStyle name="Comma 9 2 2 2 2 6 5" xfId="11423"/>
    <cellStyle name="Comma 9 2 2 2 2 6 6" xfId="13875"/>
    <cellStyle name="Comma 9 2 2 2 2 6 7" xfId="16327"/>
    <cellStyle name="Comma 9 2 2 2 2 6 8" xfId="18780"/>
    <cellStyle name="Comma 9 2 2 2 2 6 9" xfId="21228"/>
    <cellStyle name="Comma 9 2 2 2 2 7" xfId="23662"/>
    <cellStyle name="Comma 9 2 2 2 2 7 2" xfId="4024"/>
    <cellStyle name="Comma 9 2 2 2 2 7 3" xfId="6483"/>
    <cellStyle name="Comma 9 2 2 2 2 7 4" xfId="8976"/>
    <cellStyle name="Comma 9 2 2 2 2 7 5" xfId="11424"/>
    <cellStyle name="Comma 9 2 2 2 2 7 6" xfId="13876"/>
    <cellStyle name="Comma 9 2 2 2 2 7 7" xfId="16328"/>
    <cellStyle name="Comma 9 2 2 2 2 7 8" xfId="18781"/>
    <cellStyle name="Comma 9 2 2 2 2 7 9" xfId="21229"/>
    <cellStyle name="Comma 9 2 2 2 2 8" xfId="23663"/>
    <cellStyle name="Comma 9 2 2 2 2 8 2" xfId="4025"/>
    <cellStyle name="Comma 9 2 2 2 2 8 3" xfId="6484"/>
    <cellStyle name="Comma 9 2 2 2 2 8 4" xfId="8977"/>
    <cellStyle name="Comma 9 2 2 2 2 8 5" xfId="11425"/>
    <cellStyle name="Comma 9 2 2 2 2 8 6" xfId="13877"/>
    <cellStyle name="Comma 9 2 2 2 2 8 7" xfId="16329"/>
    <cellStyle name="Comma 9 2 2 2 2 8 8" xfId="18782"/>
    <cellStyle name="Comma 9 2 2 2 2 8 9" xfId="21230"/>
    <cellStyle name="Comma 9 2 2 2 2 9" xfId="4017"/>
    <cellStyle name="Comma 9 2 2 2 3" xfId="23664"/>
    <cellStyle name="Comma 9 2 2 2 3 10" xfId="21231"/>
    <cellStyle name="Comma 9 2 2 2 3 2" xfId="23665"/>
    <cellStyle name="Comma 9 2 2 2 3 2 2" xfId="4027"/>
    <cellStyle name="Comma 9 2 2 2 3 2 3" xfId="6486"/>
    <cellStyle name="Comma 9 2 2 2 3 2 4" xfId="8979"/>
    <cellStyle name="Comma 9 2 2 2 3 2 5" xfId="11427"/>
    <cellStyle name="Comma 9 2 2 2 3 2 6" xfId="13879"/>
    <cellStyle name="Comma 9 2 2 2 3 2 7" xfId="16331"/>
    <cellStyle name="Comma 9 2 2 2 3 2 8" xfId="18784"/>
    <cellStyle name="Comma 9 2 2 2 3 2 9" xfId="21232"/>
    <cellStyle name="Comma 9 2 2 2 3 3" xfId="4026"/>
    <cellStyle name="Comma 9 2 2 2 3 4" xfId="6485"/>
    <cellStyle name="Comma 9 2 2 2 3 5" xfId="8978"/>
    <cellStyle name="Comma 9 2 2 2 3 6" xfId="11426"/>
    <cellStyle name="Comma 9 2 2 2 3 7" xfId="13878"/>
    <cellStyle name="Comma 9 2 2 2 3 8" xfId="16330"/>
    <cellStyle name="Comma 9 2 2 2 3 9" xfId="18783"/>
    <cellStyle name="Comma 9 2 2 2 4" xfId="23666"/>
    <cellStyle name="Comma 9 2 2 2 4 2" xfId="4028"/>
    <cellStyle name="Comma 9 2 2 2 4 3" xfId="6487"/>
    <cellStyle name="Comma 9 2 2 2 4 4" xfId="8980"/>
    <cellStyle name="Comma 9 2 2 2 4 5" xfId="11428"/>
    <cellStyle name="Comma 9 2 2 2 4 6" xfId="13880"/>
    <cellStyle name="Comma 9 2 2 2 4 7" xfId="16332"/>
    <cellStyle name="Comma 9 2 2 2 4 8" xfId="18785"/>
    <cellStyle name="Comma 9 2 2 2 4 9" xfId="21233"/>
    <cellStyle name="Comma 9 2 2 2 5" xfId="23667"/>
    <cellStyle name="Comma 9 2 2 2 5 2" xfId="4029"/>
    <cellStyle name="Comma 9 2 2 2 5 3" xfId="6488"/>
    <cellStyle name="Comma 9 2 2 2 5 4" xfId="8981"/>
    <cellStyle name="Comma 9 2 2 2 5 5" xfId="11429"/>
    <cellStyle name="Comma 9 2 2 2 5 6" xfId="13881"/>
    <cellStyle name="Comma 9 2 2 2 5 7" xfId="16333"/>
    <cellStyle name="Comma 9 2 2 2 5 8" xfId="18786"/>
    <cellStyle name="Comma 9 2 2 2 5 9" xfId="21234"/>
    <cellStyle name="Comma 9 2 2 2 6" xfId="23668"/>
    <cellStyle name="Comma 9 2 2 2 6 2" xfId="4030"/>
    <cellStyle name="Comma 9 2 2 2 6 3" xfId="6489"/>
    <cellStyle name="Comma 9 2 2 2 6 4" xfId="8982"/>
    <cellStyle name="Comma 9 2 2 2 6 5" xfId="11430"/>
    <cellStyle name="Comma 9 2 2 2 6 6" xfId="13882"/>
    <cellStyle name="Comma 9 2 2 2 6 7" xfId="16334"/>
    <cellStyle name="Comma 9 2 2 2 6 8" xfId="18787"/>
    <cellStyle name="Comma 9 2 2 2 6 9" xfId="21235"/>
    <cellStyle name="Comma 9 2 2 2 7" xfId="23669"/>
    <cellStyle name="Comma 9 2 2 2 7 2" xfId="4031"/>
    <cellStyle name="Comma 9 2 2 2 7 3" xfId="6490"/>
    <cellStyle name="Comma 9 2 2 2 7 4" xfId="8983"/>
    <cellStyle name="Comma 9 2 2 2 7 5" xfId="11431"/>
    <cellStyle name="Comma 9 2 2 2 7 6" xfId="13883"/>
    <cellStyle name="Comma 9 2 2 2 7 7" xfId="16335"/>
    <cellStyle name="Comma 9 2 2 2 7 8" xfId="18788"/>
    <cellStyle name="Comma 9 2 2 2 7 9" xfId="21236"/>
    <cellStyle name="Comma 9 2 2 2 8" xfId="23670"/>
    <cellStyle name="Comma 9 2 2 2 8 2" xfId="4032"/>
    <cellStyle name="Comma 9 2 2 2 8 3" xfId="6491"/>
    <cellStyle name="Comma 9 2 2 2 8 4" xfId="8984"/>
    <cellStyle name="Comma 9 2 2 2 8 5" xfId="11432"/>
    <cellStyle name="Comma 9 2 2 2 8 6" xfId="13884"/>
    <cellStyle name="Comma 9 2 2 2 8 7" xfId="16336"/>
    <cellStyle name="Comma 9 2 2 2 8 8" xfId="18789"/>
    <cellStyle name="Comma 9 2 2 2 8 9" xfId="21237"/>
    <cellStyle name="Comma 9 2 2 2 9" xfId="23671"/>
    <cellStyle name="Comma 9 2 2 2 9 2" xfId="4033"/>
    <cellStyle name="Comma 9 2 2 2 9 3" xfId="6492"/>
    <cellStyle name="Comma 9 2 2 2 9 4" xfId="8985"/>
    <cellStyle name="Comma 9 2 2 2 9 5" xfId="11433"/>
    <cellStyle name="Comma 9 2 2 2 9 6" xfId="13885"/>
    <cellStyle name="Comma 9 2 2 2 9 7" xfId="16337"/>
    <cellStyle name="Comma 9 2 2 2 9 8" xfId="18790"/>
    <cellStyle name="Comma 9 2 2 2 9 9" xfId="21238"/>
    <cellStyle name="Comma 9 2 2 3" xfId="23672"/>
    <cellStyle name="Comma 9 2 2 3 10" xfId="6493"/>
    <cellStyle name="Comma 9 2 2 3 11" xfId="8986"/>
    <cellStyle name="Comma 9 2 2 3 12" xfId="11434"/>
    <cellStyle name="Comma 9 2 2 3 13" xfId="13886"/>
    <cellStyle name="Comma 9 2 2 3 14" xfId="16338"/>
    <cellStyle name="Comma 9 2 2 3 15" xfId="18791"/>
    <cellStyle name="Comma 9 2 2 3 16" xfId="21239"/>
    <cellStyle name="Comma 9 2 2 3 2" xfId="23673"/>
    <cellStyle name="Comma 9 2 2 3 2 10" xfId="21240"/>
    <cellStyle name="Comma 9 2 2 3 2 2" xfId="23674"/>
    <cellStyle name="Comma 9 2 2 3 2 2 2" xfId="4036"/>
    <cellStyle name="Comma 9 2 2 3 2 2 3" xfId="6495"/>
    <cellStyle name="Comma 9 2 2 3 2 2 4" xfId="8988"/>
    <cellStyle name="Comma 9 2 2 3 2 2 5" xfId="11436"/>
    <cellStyle name="Comma 9 2 2 3 2 2 6" xfId="13888"/>
    <cellStyle name="Comma 9 2 2 3 2 2 7" xfId="16340"/>
    <cellStyle name="Comma 9 2 2 3 2 2 8" xfId="18793"/>
    <cellStyle name="Comma 9 2 2 3 2 2 9" xfId="21241"/>
    <cellStyle name="Comma 9 2 2 3 2 3" xfId="4035"/>
    <cellStyle name="Comma 9 2 2 3 2 4" xfId="6494"/>
    <cellStyle name="Comma 9 2 2 3 2 5" xfId="8987"/>
    <cellStyle name="Comma 9 2 2 3 2 6" xfId="11435"/>
    <cellStyle name="Comma 9 2 2 3 2 7" xfId="13887"/>
    <cellStyle name="Comma 9 2 2 3 2 8" xfId="16339"/>
    <cellStyle name="Comma 9 2 2 3 2 9" xfId="18792"/>
    <cellStyle name="Comma 9 2 2 3 3" xfId="23675"/>
    <cellStyle name="Comma 9 2 2 3 3 2" xfId="4037"/>
    <cellStyle name="Comma 9 2 2 3 3 3" xfId="6496"/>
    <cellStyle name="Comma 9 2 2 3 3 4" xfId="8989"/>
    <cellStyle name="Comma 9 2 2 3 3 5" xfId="11437"/>
    <cellStyle name="Comma 9 2 2 3 3 6" xfId="13889"/>
    <cellStyle name="Comma 9 2 2 3 3 7" xfId="16341"/>
    <cellStyle name="Comma 9 2 2 3 3 8" xfId="18794"/>
    <cellStyle name="Comma 9 2 2 3 3 9" xfId="21242"/>
    <cellStyle name="Comma 9 2 2 3 4" xfId="23676"/>
    <cellStyle name="Comma 9 2 2 3 4 2" xfId="4038"/>
    <cellStyle name="Comma 9 2 2 3 4 3" xfId="6497"/>
    <cellStyle name="Comma 9 2 2 3 4 4" xfId="8990"/>
    <cellStyle name="Comma 9 2 2 3 4 5" xfId="11438"/>
    <cellStyle name="Comma 9 2 2 3 4 6" xfId="13890"/>
    <cellStyle name="Comma 9 2 2 3 4 7" xfId="16342"/>
    <cellStyle name="Comma 9 2 2 3 4 8" xfId="18795"/>
    <cellStyle name="Comma 9 2 2 3 4 9" xfId="21243"/>
    <cellStyle name="Comma 9 2 2 3 5" xfId="23677"/>
    <cellStyle name="Comma 9 2 2 3 5 2" xfId="4039"/>
    <cellStyle name="Comma 9 2 2 3 5 3" xfId="6498"/>
    <cellStyle name="Comma 9 2 2 3 5 4" xfId="8991"/>
    <cellStyle name="Comma 9 2 2 3 5 5" xfId="11439"/>
    <cellStyle name="Comma 9 2 2 3 5 6" xfId="13891"/>
    <cellStyle name="Comma 9 2 2 3 5 7" xfId="16343"/>
    <cellStyle name="Comma 9 2 2 3 5 8" xfId="18796"/>
    <cellStyle name="Comma 9 2 2 3 5 9" xfId="21244"/>
    <cellStyle name="Comma 9 2 2 3 6" xfId="23678"/>
    <cellStyle name="Comma 9 2 2 3 6 2" xfId="4040"/>
    <cellStyle name="Comma 9 2 2 3 6 3" xfId="6499"/>
    <cellStyle name="Comma 9 2 2 3 6 4" xfId="8992"/>
    <cellStyle name="Comma 9 2 2 3 6 5" xfId="11440"/>
    <cellStyle name="Comma 9 2 2 3 6 6" xfId="13892"/>
    <cellStyle name="Comma 9 2 2 3 6 7" xfId="16344"/>
    <cellStyle name="Comma 9 2 2 3 6 8" xfId="18797"/>
    <cellStyle name="Comma 9 2 2 3 6 9" xfId="21245"/>
    <cellStyle name="Comma 9 2 2 3 7" xfId="23679"/>
    <cellStyle name="Comma 9 2 2 3 7 2" xfId="4041"/>
    <cellStyle name="Comma 9 2 2 3 7 3" xfId="6500"/>
    <cellStyle name="Comma 9 2 2 3 7 4" xfId="8993"/>
    <cellStyle name="Comma 9 2 2 3 7 5" xfId="11441"/>
    <cellStyle name="Comma 9 2 2 3 7 6" xfId="13893"/>
    <cellStyle name="Comma 9 2 2 3 7 7" xfId="16345"/>
    <cellStyle name="Comma 9 2 2 3 7 8" xfId="18798"/>
    <cellStyle name="Comma 9 2 2 3 7 9" xfId="21246"/>
    <cellStyle name="Comma 9 2 2 3 8" xfId="23680"/>
    <cellStyle name="Comma 9 2 2 3 8 2" xfId="4042"/>
    <cellStyle name="Comma 9 2 2 3 8 3" xfId="6501"/>
    <cellStyle name="Comma 9 2 2 3 8 4" xfId="8994"/>
    <cellStyle name="Comma 9 2 2 3 8 5" xfId="11442"/>
    <cellStyle name="Comma 9 2 2 3 8 6" xfId="13894"/>
    <cellStyle name="Comma 9 2 2 3 8 7" xfId="16346"/>
    <cellStyle name="Comma 9 2 2 3 8 8" xfId="18799"/>
    <cellStyle name="Comma 9 2 2 3 8 9" xfId="21247"/>
    <cellStyle name="Comma 9 2 2 3 9" xfId="4034"/>
    <cellStyle name="Comma 9 2 2 4" xfId="23681"/>
    <cellStyle name="Comma 9 2 2 4 10" xfId="21248"/>
    <cellStyle name="Comma 9 2 2 4 2" xfId="23682"/>
    <cellStyle name="Comma 9 2 2 4 2 2" xfId="4044"/>
    <cellStyle name="Comma 9 2 2 4 2 3" xfId="6503"/>
    <cellStyle name="Comma 9 2 2 4 2 4" xfId="8996"/>
    <cellStyle name="Comma 9 2 2 4 2 5" xfId="11444"/>
    <cellStyle name="Comma 9 2 2 4 2 6" xfId="13896"/>
    <cellStyle name="Comma 9 2 2 4 2 7" xfId="16348"/>
    <cellStyle name="Comma 9 2 2 4 2 8" xfId="18801"/>
    <cellStyle name="Comma 9 2 2 4 2 9" xfId="21249"/>
    <cellStyle name="Comma 9 2 2 4 3" xfId="4043"/>
    <cellStyle name="Comma 9 2 2 4 4" xfId="6502"/>
    <cellStyle name="Comma 9 2 2 4 5" xfId="8995"/>
    <cellStyle name="Comma 9 2 2 4 6" xfId="11443"/>
    <cellStyle name="Comma 9 2 2 4 7" xfId="13895"/>
    <cellStyle name="Comma 9 2 2 4 8" xfId="16347"/>
    <cellStyle name="Comma 9 2 2 4 9" xfId="18800"/>
    <cellStyle name="Comma 9 2 2 5" xfId="23683"/>
    <cellStyle name="Comma 9 2 2 5 2" xfId="4045"/>
    <cellStyle name="Comma 9 2 2 5 3" xfId="6504"/>
    <cellStyle name="Comma 9 2 2 5 4" xfId="8997"/>
    <cellStyle name="Comma 9 2 2 5 5" xfId="11445"/>
    <cellStyle name="Comma 9 2 2 5 6" xfId="13897"/>
    <cellStyle name="Comma 9 2 2 5 7" xfId="16349"/>
    <cellStyle name="Comma 9 2 2 5 8" xfId="18802"/>
    <cellStyle name="Comma 9 2 2 5 9" xfId="21250"/>
    <cellStyle name="Comma 9 2 2 6" xfId="23684"/>
    <cellStyle name="Comma 9 2 2 6 2" xfId="4046"/>
    <cellStyle name="Comma 9 2 2 6 3" xfId="6505"/>
    <cellStyle name="Comma 9 2 2 6 4" xfId="8998"/>
    <cellStyle name="Comma 9 2 2 6 5" xfId="11446"/>
    <cellStyle name="Comma 9 2 2 6 6" xfId="13898"/>
    <cellStyle name="Comma 9 2 2 6 7" xfId="16350"/>
    <cellStyle name="Comma 9 2 2 6 8" xfId="18803"/>
    <cellStyle name="Comma 9 2 2 6 9" xfId="21251"/>
    <cellStyle name="Comma 9 2 2 7" xfId="23685"/>
    <cellStyle name="Comma 9 2 2 7 2" xfId="4047"/>
    <cellStyle name="Comma 9 2 2 7 3" xfId="6506"/>
    <cellStyle name="Comma 9 2 2 7 4" xfId="8999"/>
    <cellStyle name="Comma 9 2 2 7 5" xfId="11447"/>
    <cellStyle name="Comma 9 2 2 7 6" xfId="13899"/>
    <cellStyle name="Comma 9 2 2 7 7" xfId="16351"/>
    <cellStyle name="Comma 9 2 2 7 8" xfId="18804"/>
    <cellStyle name="Comma 9 2 2 7 9" xfId="21252"/>
    <cellStyle name="Comma 9 2 2 8" xfId="23686"/>
    <cellStyle name="Comma 9 2 2 8 2" xfId="4048"/>
    <cellStyle name="Comma 9 2 2 8 3" xfId="6507"/>
    <cellStyle name="Comma 9 2 2 8 4" xfId="9000"/>
    <cellStyle name="Comma 9 2 2 8 5" xfId="11448"/>
    <cellStyle name="Comma 9 2 2 8 6" xfId="13900"/>
    <cellStyle name="Comma 9 2 2 8 7" xfId="16352"/>
    <cellStyle name="Comma 9 2 2 8 8" xfId="18805"/>
    <cellStyle name="Comma 9 2 2 8 9" xfId="21253"/>
    <cellStyle name="Comma 9 2 2 9" xfId="23687"/>
    <cellStyle name="Comma 9 2 2 9 2" xfId="4049"/>
    <cellStyle name="Comma 9 2 2 9 3" xfId="6508"/>
    <cellStyle name="Comma 9 2 2 9 4" xfId="9001"/>
    <cellStyle name="Comma 9 2 2 9 5" xfId="11449"/>
    <cellStyle name="Comma 9 2 2 9 6" xfId="13901"/>
    <cellStyle name="Comma 9 2 2 9 7" xfId="16353"/>
    <cellStyle name="Comma 9 2 2 9 8" xfId="18806"/>
    <cellStyle name="Comma 9 2 2 9 9" xfId="21254"/>
    <cellStyle name="Comma 9 2 3" xfId="23688"/>
    <cellStyle name="Comma 9 2 3 10" xfId="4050"/>
    <cellStyle name="Comma 9 2 3 11" xfId="6509"/>
    <cellStyle name="Comma 9 2 3 12" xfId="9002"/>
    <cellStyle name="Comma 9 2 3 13" xfId="11450"/>
    <cellStyle name="Comma 9 2 3 14" xfId="13902"/>
    <cellStyle name="Comma 9 2 3 15" xfId="16354"/>
    <cellStyle name="Comma 9 2 3 16" xfId="18807"/>
    <cellStyle name="Comma 9 2 3 17" xfId="21255"/>
    <cellStyle name="Comma 9 2 3 2" xfId="23689"/>
    <cellStyle name="Comma 9 2 3 2 10" xfId="6510"/>
    <cellStyle name="Comma 9 2 3 2 11" xfId="9003"/>
    <cellStyle name="Comma 9 2 3 2 12" xfId="11451"/>
    <cellStyle name="Comma 9 2 3 2 13" xfId="13903"/>
    <cellStyle name="Comma 9 2 3 2 14" xfId="16355"/>
    <cellStyle name="Comma 9 2 3 2 15" xfId="18808"/>
    <cellStyle name="Comma 9 2 3 2 16" xfId="21256"/>
    <cellStyle name="Comma 9 2 3 2 2" xfId="23690"/>
    <cellStyle name="Comma 9 2 3 2 2 10" xfId="21257"/>
    <cellStyle name="Comma 9 2 3 2 2 2" xfId="23691"/>
    <cellStyle name="Comma 9 2 3 2 2 2 2" xfId="4053"/>
    <cellStyle name="Comma 9 2 3 2 2 2 3" xfId="6512"/>
    <cellStyle name="Comma 9 2 3 2 2 2 4" xfId="9005"/>
    <cellStyle name="Comma 9 2 3 2 2 2 5" xfId="11453"/>
    <cellStyle name="Comma 9 2 3 2 2 2 6" xfId="13905"/>
    <cellStyle name="Comma 9 2 3 2 2 2 7" xfId="16357"/>
    <cellStyle name="Comma 9 2 3 2 2 2 8" xfId="18810"/>
    <cellStyle name="Comma 9 2 3 2 2 2 9" xfId="21258"/>
    <cellStyle name="Comma 9 2 3 2 2 3" xfId="4052"/>
    <cellStyle name="Comma 9 2 3 2 2 4" xfId="6511"/>
    <cellStyle name="Comma 9 2 3 2 2 5" xfId="9004"/>
    <cellStyle name="Comma 9 2 3 2 2 6" xfId="11452"/>
    <cellStyle name="Comma 9 2 3 2 2 7" xfId="13904"/>
    <cellStyle name="Comma 9 2 3 2 2 8" xfId="16356"/>
    <cellStyle name="Comma 9 2 3 2 2 9" xfId="18809"/>
    <cellStyle name="Comma 9 2 3 2 3" xfId="23692"/>
    <cellStyle name="Comma 9 2 3 2 3 2" xfId="4054"/>
    <cellStyle name="Comma 9 2 3 2 3 3" xfId="6513"/>
    <cellStyle name="Comma 9 2 3 2 3 4" xfId="9006"/>
    <cellStyle name="Comma 9 2 3 2 3 5" xfId="11454"/>
    <cellStyle name="Comma 9 2 3 2 3 6" xfId="13906"/>
    <cellStyle name="Comma 9 2 3 2 3 7" xfId="16358"/>
    <cellStyle name="Comma 9 2 3 2 3 8" xfId="18811"/>
    <cellStyle name="Comma 9 2 3 2 3 9" xfId="21259"/>
    <cellStyle name="Comma 9 2 3 2 4" xfId="23693"/>
    <cellStyle name="Comma 9 2 3 2 4 2" xfId="4055"/>
    <cellStyle name="Comma 9 2 3 2 4 3" xfId="6514"/>
    <cellStyle name="Comma 9 2 3 2 4 4" xfId="9007"/>
    <cellStyle name="Comma 9 2 3 2 4 5" xfId="11455"/>
    <cellStyle name="Comma 9 2 3 2 4 6" xfId="13907"/>
    <cellStyle name="Comma 9 2 3 2 4 7" xfId="16359"/>
    <cellStyle name="Comma 9 2 3 2 4 8" xfId="18812"/>
    <cellStyle name="Comma 9 2 3 2 4 9" xfId="21260"/>
    <cellStyle name="Comma 9 2 3 2 5" xfId="23694"/>
    <cellStyle name="Comma 9 2 3 2 5 2" xfId="4056"/>
    <cellStyle name="Comma 9 2 3 2 5 3" xfId="6515"/>
    <cellStyle name="Comma 9 2 3 2 5 4" xfId="9008"/>
    <cellStyle name="Comma 9 2 3 2 5 5" xfId="11456"/>
    <cellStyle name="Comma 9 2 3 2 5 6" xfId="13908"/>
    <cellStyle name="Comma 9 2 3 2 5 7" xfId="16360"/>
    <cellStyle name="Comma 9 2 3 2 5 8" xfId="18813"/>
    <cellStyle name="Comma 9 2 3 2 5 9" xfId="21261"/>
    <cellStyle name="Comma 9 2 3 2 6" xfId="23695"/>
    <cellStyle name="Comma 9 2 3 2 6 2" xfId="4057"/>
    <cellStyle name="Comma 9 2 3 2 6 3" xfId="6516"/>
    <cellStyle name="Comma 9 2 3 2 6 4" xfId="9009"/>
    <cellStyle name="Comma 9 2 3 2 6 5" xfId="11457"/>
    <cellStyle name="Comma 9 2 3 2 6 6" xfId="13909"/>
    <cellStyle name="Comma 9 2 3 2 6 7" xfId="16361"/>
    <cellStyle name="Comma 9 2 3 2 6 8" xfId="18814"/>
    <cellStyle name="Comma 9 2 3 2 6 9" xfId="21262"/>
    <cellStyle name="Comma 9 2 3 2 7" xfId="23696"/>
    <cellStyle name="Comma 9 2 3 2 7 2" xfId="4058"/>
    <cellStyle name="Comma 9 2 3 2 7 3" xfId="6517"/>
    <cellStyle name="Comma 9 2 3 2 7 4" xfId="9010"/>
    <cellStyle name="Comma 9 2 3 2 7 5" xfId="11458"/>
    <cellStyle name="Comma 9 2 3 2 7 6" xfId="13910"/>
    <cellStyle name="Comma 9 2 3 2 7 7" xfId="16362"/>
    <cellStyle name="Comma 9 2 3 2 7 8" xfId="18815"/>
    <cellStyle name="Comma 9 2 3 2 7 9" xfId="21263"/>
    <cellStyle name="Comma 9 2 3 2 8" xfId="23697"/>
    <cellStyle name="Comma 9 2 3 2 8 2" xfId="4059"/>
    <cellStyle name="Comma 9 2 3 2 8 3" xfId="6518"/>
    <cellStyle name="Comma 9 2 3 2 8 4" xfId="9011"/>
    <cellStyle name="Comma 9 2 3 2 8 5" xfId="11459"/>
    <cellStyle name="Comma 9 2 3 2 8 6" xfId="13911"/>
    <cellStyle name="Comma 9 2 3 2 8 7" xfId="16363"/>
    <cellStyle name="Comma 9 2 3 2 8 8" xfId="18816"/>
    <cellStyle name="Comma 9 2 3 2 8 9" xfId="21264"/>
    <cellStyle name="Comma 9 2 3 2 9" xfId="4051"/>
    <cellStyle name="Comma 9 2 3 3" xfId="23698"/>
    <cellStyle name="Comma 9 2 3 3 10" xfId="21265"/>
    <cellStyle name="Comma 9 2 3 3 2" xfId="23699"/>
    <cellStyle name="Comma 9 2 3 3 2 2" xfId="4061"/>
    <cellStyle name="Comma 9 2 3 3 2 3" xfId="6520"/>
    <cellStyle name="Comma 9 2 3 3 2 4" xfId="9013"/>
    <cellStyle name="Comma 9 2 3 3 2 5" xfId="11461"/>
    <cellStyle name="Comma 9 2 3 3 2 6" xfId="13913"/>
    <cellStyle name="Comma 9 2 3 3 2 7" xfId="16365"/>
    <cellStyle name="Comma 9 2 3 3 2 8" xfId="18818"/>
    <cellStyle name="Comma 9 2 3 3 2 9" xfId="21266"/>
    <cellStyle name="Comma 9 2 3 3 3" xfId="4060"/>
    <cellStyle name="Comma 9 2 3 3 4" xfId="6519"/>
    <cellStyle name="Comma 9 2 3 3 5" xfId="9012"/>
    <cellStyle name="Comma 9 2 3 3 6" xfId="11460"/>
    <cellStyle name="Comma 9 2 3 3 7" xfId="13912"/>
    <cellStyle name="Comma 9 2 3 3 8" xfId="16364"/>
    <cellStyle name="Comma 9 2 3 3 9" xfId="18817"/>
    <cellStyle name="Comma 9 2 3 4" xfId="23700"/>
    <cellStyle name="Comma 9 2 3 4 2" xfId="4062"/>
    <cellStyle name="Comma 9 2 3 4 3" xfId="6521"/>
    <cellStyle name="Comma 9 2 3 4 4" xfId="9014"/>
    <cellStyle name="Comma 9 2 3 4 5" xfId="11462"/>
    <cellStyle name="Comma 9 2 3 4 6" xfId="13914"/>
    <cellStyle name="Comma 9 2 3 4 7" xfId="16366"/>
    <cellStyle name="Comma 9 2 3 4 8" xfId="18819"/>
    <cellStyle name="Comma 9 2 3 4 9" xfId="21267"/>
    <cellStyle name="Comma 9 2 3 5" xfId="23701"/>
    <cellStyle name="Comma 9 2 3 5 2" xfId="4063"/>
    <cellStyle name="Comma 9 2 3 5 3" xfId="6522"/>
    <cellStyle name="Comma 9 2 3 5 4" xfId="9015"/>
    <cellStyle name="Comma 9 2 3 5 5" xfId="11463"/>
    <cellStyle name="Comma 9 2 3 5 6" xfId="13915"/>
    <cellStyle name="Comma 9 2 3 5 7" xfId="16367"/>
    <cellStyle name="Comma 9 2 3 5 8" xfId="18820"/>
    <cellStyle name="Comma 9 2 3 5 9" xfId="21268"/>
    <cellStyle name="Comma 9 2 3 6" xfId="23702"/>
    <cellStyle name="Comma 9 2 3 6 2" xfId="4064"/>
    <cellStyle name="Comma 9 2 3 6 3" xfId="6523"/>
    <cellStyle name="Comma 9 2 3 6 4" xfId="9016"/>
    <cellStyle name="Comma 9 2 3 6 5" xfId="11464"/>
    <cellStyle name="Comma 9 2 3 6 6" xfId="13916"/>
    <cellStyle name="Comma 9 2 3 6 7" xfId="16368"/>
    <cellStyle name="Comma 9 2 3 6 8" xfId="18821"/>
    <cellStyle name="Comma 9 2 3 6 9" xfId="21269"/>
    <cellStyle name="Comma 9 2 3 7" xfId="23703"/>
    <cellStyle name="Comma 9 2 3 7 2" xfId="4065"/>
    <cellStyle name="Comma 9 2 3 7 3" xfId="6524"/>
    <cellStyle name="Comma 9 2 3 7 4" xfId="9017"/>
    <cellStyle name="Comma 9 2 3 7 5" xfId="11465"/>
    <cellStyle name="Comma 9 2 3 7 6" xfId="13917"/>
    <cellStyle name="Comma 9 2 3 7 7" xfId="16369"/>
    <cellStyle name="Comma 9 2 3 7 8" xfId="18822"/>
    <cellStyle name="Comma 9 2 3 7 9" xfId="21270"/>
    <cellStyle name="Comma 9 2 3 8" xfId="23704"/>
    <cellStyle name="Comma 9 2 3 8 2" xfId="4066"/>
    <cellStyle name="Comma 9 2 3 8 3" xfId="6525"/>
    <cellStyle name="Comma 9 2 3 8 4" xfId="9018"/>
    <cellStyle name="Comma 9 2 3 8 5" xfId="11466"/>
    <cellStyle name="Comma 9 2 3 8 6" xfId="13918"/>
    <cellStyle name="Comma 9 2 3 8 7" xfId="16370"/>
    <cellStyle name="Comma 9 2 3 8 8" xfId="18823"/>
    <cellStyle name="Comma 9 2 3 8 9" xfId="21271"/>
    <cellStyle name="Comma 9 2 3 9" xfId="23705"/>
    <cellStyle name="Comma 9 2 3 9 2" xfId="4067"/>
    <cellStyle name="Comma 9 2 3 9 3" xfId="6526"/>
    <cellStyle name="Comma 9 2 3 9 4" xfId="9019"/>
    <cellStyle name="Comma 9 2 3 9 5" xfId="11467"/>
    <cellStyle name="Comma 9 2 3 9 6" xfId="13919"/>
    <cellStyle name="Comma 9 2 3 9 7" xfId="16371"/>
    <cellStyle name="Comma 9 2 3 9 8" xfId="18824"/>
    <cellStyle name="Comma 9 2 3 9 9" xfId="21272"/>
    <cellStyle name="Comma 9 2 4" xfId="23706"/>
    <cellStyle name="Comma 9 2 4 10" xfId="6527"/>
    <cellStyle name="Comma 9 2 4 11" xfId="9020"/>
    <cellStyle name="Comma 9 2 4 12" xfId="11468"/>
    <cellStyle name="Comma 9 2 4 13" xfId="13920"/>
    <cellStyle name="Comma 9 2 4 14" xfId="16372"/>
    <cellStyle name="Comma 9 2 4 15" xfId="18825"/>
    <cellStyle name="Comma 9 2 4 16" xfId="21273"/>
    <cellStyle name="Comma 9 2 4 2" xfId="23707"/>
    <cellStyle name="Comma 9 2 4 2 10" xfId="21274"/>
    <cellStyle name="Comma 9 2 4 2 2" xfId="23708"/>
    <cellStyle name="Comma 9 2 4 2 2 2" xfId="4070"/>
    <cellStyle name="Comma 9 2 4 2 2 3" xfId="6529"/>
    <cellStyle name="Comma 9 2 4 2 2 4" xfId="9022"/>
    <cellStyle name="Comma 9 2 4 2 2 5" xfId="11470"/>
    <cellStyle name="Comma 9 2 4 2 2 6" xfId="13922"/>
    <cellStyle name="Comma 9 2 4 2 2 7" xfId="16374"/>
    <cellStyle name="Comma 9 2 4 2 2 8" xfId="18827"/>
    <cellStyle name="Comma 9 2 4 2 2 9" xfId="21275"/>
    <cellStyle name="Comma 9 2 4 2 3" xfId="4069"/>
    <cellStyle name="Comma 9 2 4 2 4" xfId="6528"/>
    <cellStyle name="Comma 9 2 4 2 5" xfId="9021"/>
    <cellStyle name="Comma 9 2 4 2 6" xfId="11469"/>
    <cellStyle name="Comma 9 2 4 2 7" xfId="13921"/>
    <cellStyle name="Comma 9 2 4 2 8" xfId="16373"/>
    <cellStyle name="Comma 9 2 4 2 9" xfId="18826"/>
    <cellStyle name="Comma 9 2 4 3" xfId="23709"/>
    <cellStyle name="Comma 9 2 4 3 2" xfId="4071"/>
    <cellStyle name="Comma 9 2 4 3 3" xfId="6530"/>
    <cellStyle name="Comma 9 2 4 3 4" xfId="9023"/>
    <cellStyle name="Comma 9 2 4 3 5" xfId="11471"/>
    <cellStyle name="Comma 9 2 4 3 6" xfId="13923"/>
    <cellStyle name="Comma 9 2 4 3 7" xfId="16375"/>
    <cellStyle name="Comma 9 2 4 3 8" xfId="18828"/>
    <cellStyle name="Comma 9 2 4 3 9" xfId="21276"/>
    <cellStyle name="Comma 9 2 4 4" xfId="23710"/>
    <cellStyle name="Comma 9 2 4 4 2" xfId="4072"/>
    <cellStyle name="Comma 9 2 4 4 3" xfId="6531"/>
    <cellStyle name="Comma 9 2 4 4 4" xfId="9024"/>
    <cellStyle name="Comma 9 2 4 4 5" xfId="11472"/>
    <cellStyle name="Comma 9 2 4 4 6" xfId="13924"/>
    <cellStyle name="Comma 9 2 4 4 7" xfId="16376"/>
    <cellStyle name="Comma 9 2 4 4 8" xfId="18829"/>
    <cellStyle name="Comma 9 2 4 4 9" xfId="21277"/>
    <cellStyle name="Comma 9 2 4 5" xfId="23711"/>
    <cellStyle name="Comma 9 2 4 5 2" xfId="4073"/>
    <cellStyle name="Comma 9 2 4 5 3" xfId="6532"/>
    <cellStyle name="Comma 9 2 4 5 4" xfId="9025"/>
    <cellStyle name="Comma 9 2 4 5 5" xfId="11473"/>
    <cellStyle name="Comma 9 2 4 5 6" xfId="13925"/>
    <cellStyle name="Comma 9 2 4 5 7" xfId="16377"/>
    <cellStyle name="Comma 9 2 4 5 8" xfId="18830"/>
    <cellStyle name="Comma 9 2 4 5 9" xfId="21278"/>
    <cellStyle name="Comma 9 2 4 6" xfId="23712"/>
    <cellStyle name="Comma 9 2 4 6 2" xfId="4074"/>
    <cellStyle name="Comma 9 2 4 6 3" xfId="6533"/>
    <cellStyle name="Comma 9 2 4 6 4" xfId="9026"/>
    <cellStyle name="Comma 9 2 4 6 5" xfId="11474"/>
    <cellStyle name="Comma 9 2 4 6 6" xfId="13926"/>
    <cellStyle name="Comma 9 2 4 6 7" xfId="16378"/>
    <cellStyle name="Comma 9 2 4 6 8" xfId="18831"/>
    <cellStyle name="Comma 9 2 4 6 9" xfId="21279"/>
    <cellStyle name="Comma 9 2 4 7" xfId="23713"/>
    <cellStyle name="Comma 9 2 4 7 2" xfId="4075"/>
    <cellStyle name="Comma 9 2 4 7 3" xfId="6534"/>
    <cellStyle name="Comma 9 2 4 7 4" xfId="9027"/>
    <cellStyle name="Comma 9 2 4 7 5" xfId="11475"/>
    <cellStyle name="Comma 9 2 4 7 6" xfId="13927"/>
    <cellStyle name="Comma 9 2 4 7 7" xfId="16379"/>
    <cellStyle name="Comma 9 2 4 7 8" xfId="18832"/>
    <cellStyle name="Comma 9 2 4 7 9" xfId="21280"/>
    <cellStyle name="Comma 9 2 4 8" xfId="23714"/>
    <cellStyle name="Comma 9 2 4 8 2" xfId="4076"/>
    <cellStyle name="Comma 9 2 4 8 3" xfId="6535"/>
    <cellStyle name="Comma 9 2 4 8 4" xfId="9028"/>
    <cellStyle name="Comma 9 2 4 8 5" xfId="11476"/>
    <cellStyle name="Comma 9 2 4 8 6" xfId="13928"/>
    <cellStyle name="Comma 9 2 4 8 7" xfId="16380"/>
    <cellStyle name="Comma 9 2 4 8 8" xfId="18833"/>
    <cellStyle name="Comma 9 2 4 8 9" xfId="21281"/>
    <cellStyle name="Comma 9 2 4 9" xfId="4068"/>
    <cellStyle name="Comma 9 2 5" xfId="23715"/>
    <cellStyle name="Comma 9 2 5 10" xfId="21282"/>
    <cellStyle name="Comma 9 2 5 2" xfId="23716"/>
    <cellStyle name="Comma 9 2 5 2 2" xfId="4078"/>
    <cellStyle name="Comma 9 2 5 2 3" xfId="6537"/>
    <cellStyle name="Comma 9 2 5 2 4" xfId="9030"/>
    <cellStyle name="Comma 9 2 5 2 5" xfId="11478"/>
    <cellStyle name="Comma 9 2 5 2 6" xfId="13930"/>
    <cellStyle name="Comma 9 2 5 2 7" xfId="16382"/>
    <cellStyle name="Comma 9 2 5 2 8" xfId="18835"/>
    <cellStyle name="Comma 9 2 5 2 9" xfId="21283"/>
    <cellStyle name="Comma 9 2 5 3" xfId="4077"/>
    <cellStyle name="Comma 9 2 5 4" xfId="6536"/>
    <cellStyle name="Comma 9 2 5 5" xfId="9029"/>
    <cellStyle name="Comma 9 2 5 6" xfId="11477"/>
    <cellStyle name="Comma 9 2 5 7" xfId="13929"/>
    <cellStyle name="Comma 9 2 5 8" xfId="16381"/>
    <cellStyle name="Comma 9 2 5 9" xfId="18834"/>
    <cellStyle name="Comma 9 2 6" xfId="23717"/>
    <cellStyle name="Comma 9 2 6 2" xfId="4079"/>
    <cellStyle name="Comma 9 2 6 3" xfId="6538"/>
    <cellStyle name="Comma 9 2 6 4" xfId="9031"/>
    <cellStyle name="Comma 9 2 6 5" xfId="11479"/>
    <cellStyle name="Comma 9 2 6 6" xfId="13931"/>
    <cellStyle name="Comma 9 2 6 7" xfId="16383"/>
    <cellStyle name="Comma 9 2 6 8" xfId="18836"/>
    <cellStyle name="Comma 9 2 6 9" xfId="21284"/>
    <cellStyle name="Comma 9 2 7" xfId="23718"/>
    <cellStyle name="Comma 9 2 7 2" xfId="4080"/>
    <cellStyle name="Comma 9 2 7 3" xfId="6539"/>
    <cellStyle name="Comma 9 2 7 4" xfId="9032"/>
    <cellStyle name="Comma 9 2 7 5" xfId="11480"/>
    <cellStyle name="Comma 9 2 7 6" xfId="13932"/>
    <cellStyle name="Comma 9 2 7 7" xfId="16384"/>
    <cellStyle name="Comma 9 2 7 8" xfId="18837"/>
    <cellStyle name="Comma 9 2 7 9" xfId="21285"/>
    <cellStyle name="Comma 9 2 8" xfId="23719"/>
    <cellStyle name="Comma 9 2 8 2" xfId="4081"/>
    <cellStyle name="Comma 9 2 8 3" xfId="6540"/>
    <cellStyle name="Comma 9 2 8 4" xfId="9033"/>
    <cellStyle name="Comma 9 2 8 5" xfId="11481"/>
    <cellStyle name="Comma 9 2 8 6" xfId="13933"/>
    <cellStyle name="Comma 9 2 8 7" xfId="16385"/>
    <cellStyle name="Comma 9 2 8 8" xfId="18838"/>
    <cellStyle name="Comma 9 2 8 9" xfId="21286"/>
    <cellStyle name="Comma 9 2 9" xfId="23720"/>
    <cellStyle name="Comma 9 2 9 2" xfId="4082"/>
    <cellStyle name="Comma 9 2 9 3" xfId="6541"/>
    <cellStyle name="Comma 9 2 9 4" xfId="9034"/>
    <cellStyle name="Comma 9 2 9 5" xfId="11482"/>
    <cellStyle name="Comma 9 2 9 6" xfId="13934"/>
    <cellStyle name="Comma 9 2 9 7" xfId="16386"/>
    <cellStyle name="Comma 9 2 9 8" xfId="18839"/>
    <cellStyle name="Comma 9 2 9 9" xfId="21287"/>
    <cellStyle name="Comma 9 20" xfId="409"/>
    <cellStyle name="Comma 9 21" xfId="410"/>
    <cellStyle name="Comma 9 22" xfId="411"/>
    <cellStyle name="Comma 9 23" xfId="412"/>
    <cellStyle name="Comma 9 24" xfId="413"/>
    <cellStyle name="Comma 9 25" xfId="414"/>
    <cellStyle name="Comma 9 26" xfId="415"/>
    <cellStyle name="Comma 9 27" xfId="416"/>
    <cellStyle name="Comma 9 28" xfId="4007"/>
    <cellStyle name="Comma 9 29" xfId="6466"/>
    <cellStyle name="Comma 9 3" xfId="23721"/>
    <cellStyle name="Comma 9 3 10" xfId="23722"/>
    <cellStyle name="Comma 9 3 10 2" xfId="4084"/>
    <cellStyle name="Comma 9 3 10 3" xfId="6543"/>
    <cellStyle name="Comma 9 3 10 4" xfId="9036"/>
    <cellStyle name="Comma 9 3 10 5" xfId="11484"/>
    <cellStyle name="Comma 9 3 10 6" xfId="13936"/>
    <cellStyle name="Comma 9 3 10 7" xfId="16388"/>
    <cellStyle name="Comma 9 3 10 8" xfId="18841"/>
    <cellStyle name="Comma 9 3 10 9" xfId="21289"/>
    <cellStyle name="Comma 9 3 11" xfId="4083"/>
    <cellStyle name="Comma 9 3 12" xfId="6542"/>
    <cellStyle name="Comma 9 3 13" xfId="9035"/>
    <cellStyle name="Comma 9 3 14" xfId="11483"/>
    <cellStyle name="Comma 9 3 15" xfId="13935"/>
    <cellStyle name="Comma 9 3 16" xfId="16387"/>
    <cellStyle name="Comma 9 3 17" xfId="18840"/>
    <cellStyle name="Comma 9 3 18" xfId="21288"/>
    <cellStyle name="Comma 9 3 2" xfId="23723"/>
    <cellStyle name="Comma 9 3 2 10" xfId="4085"/>
    <cellStyle name="Comma 9 3 2 11" xfId="6544"/>
    <cellStyle name="Comma 9 3 2 12" xfId="9037"/>
    <cellStyle name="Comma 9 3 2 13" xfId="11485"/>
    <cellStyle name="Comma 9 3 2 14" xfId="13937"/>
    <cellStyle name="Comma 9 3 2 15" xfId="16389"/>
    <cellStyle name="Comma 9 3 2 16" xfId="18842"/>
    <cellStyle name="Comma 9 3 2 17" xfId="21290"/>
    <cellStyle name="Comma 9 3 2 2" xfId="23724"/>
    <cellStyle name="Comma 9 3 2 2 10" xfId="6545"/>
    <cellStyle name="Comma 9 3 2 2 11" xfId="9038"/>
    <cellStyle name="Comma 9 3 2 2 12" xfId="11486"/>
    <cellStyle name="Comma 9 3 2 2 13" xfId="13938"/>
    <cellStyle name="Comma 9 3 2 2 14" xfId="16390"/>
    <cellStyle name="Comma 9 3 2 2 15" xfId="18843"/>
    <cellStyle name="Comma 9 3 2 2 16" xfId="21291"/>
    <cellStyle name="Comma 9 3 2 2 2" xfId="23725"/>
    <cellStyle name="Comma 9 3 2 2 2 10" xfId="21292"/>
    <cellStyle name="Comma 9 3 2 2 2 2" xfId="23726"/>
    <cellStyle name="Comma 9 3 2 2 2 2 2" xfId="4088"/>
    <cellStyle name="Comma 9 3 2 2 2 2 3" xfId="6547"/>
    <cellStyle name="Comma 9 3 2 2 2 2 4" xfId="9040"/>
    <cellStyle name="Comma 9 3 2 2 2 2 5" xfId="11488"/>
    <cellStyle name="Comma 9 3 2 2 2 2 6" xfId="13940"/>
    <cellStyle name="Comma 9 3 2 2 2 2 7" xfId="16392"/>
    <cellStyle name="Comma 9 3 2 2 2 2 8" xfId="18845"/>
    <cellStyle name="Comma 9 3 2 2 2 2 9" xfId="21293"/>
    <cellStyle name="Comma 9 3 2 2 2 3" xfId="4087"/>
    <cellStyle name="Comma 9 3 2 2 2 4" xfId="6546"/>
    <cellStyle name="Comma 9 3 2 2 2 5" xfId="9039"/>
    <cellStyle name="Comma 9 3 2 2 2 6" xfId="11487"/>
    <cellStyle name="Comma 9 3 2 2 2 7" xfId="13939"/>
    <cellStyle name="Comma 9 3 2 2 2 8" xfId="16391"/>
    <cellStyle name="Comma 9 3 2 2 2 9" xfId="18844"/>
    <cellStyle name="Comma 9 3 2 2 3" xfId="23727"/>
    <cellStyle name="Comma 9 3 2 2 3 2" xfId="4089"/>
    <cellStyle name="Comma 9 3 2 2 3 3" xfId="6548"/>
    <cellStyle name="Comma 9 3 2 2 3 4" xfId="9041"/>
    <cellStyle name="Comma 9 3 2 2 3 5" xfId="11489"/>
    <cellStyle name="Comma 9 3 2 2 3 6" xfId="13941"/>
    <cellStyle name="Comma 9 3 2 2 3 7" xfId="16393"/>
    <cellStyle name="Comma 9 3 2 2 3 8" xfId="18846"/>
    <cellStyle name="Comma 9 3 2 2 3 9" xfId="21294"/>
    <cellStyle name="Comma 9 3 2 2 4" xfId="23728"/>
    <cellStyle name="Comma 9 3 2 2 4 2" xfId="4090"/>
    <cellStyle name="Comma 9 3 2 2 4 3" xfId="6549"/>
    <cellStyle name="Comma 9 3 2 2 4 4" xfId="9042"/>
    <cellStyle name="Comma 9 3 2 2 4 5" xfId="11490"/>
    <cellStyle name="Comma 9 3 2 2 4 6" xfId="13942"/>
    <cellStyle name="Comma 9 3 2 2 4 7" xfId="16394"/>
    <cellStyle name="Comma 9 3 2 2 4 8" xfId="18847"/>
    <cellStyle name="Comma 9 3 2 2 4 9" xfId="21295"/>
    <cellStyle name="Comma 9 3 2 2 5" xfId="23729"/>
    <cellStyle name="Comma 9 3 2 2 5 2" xfId="4091"/>
    <cellStyle name="Comma 9 3 2 2 5 3" xfId="6550"/>
    <cellStyle name="Comma 9 3 2 2 5 4" xfId="9043"/>
    <cellStyle name="Comma 9 3 2 2 5 5" xfId="11491"/>
    <cellStyle name="Comma 9 3 2 2 5 6" xfId="13943"/>
    <cellStyle name="Comma 9 3 2 2 5 7" xfId="16395"/>
    <cellStyle name="Comma 9 3 2 2 5 8" xfId="18848"/>
    <cellStyle name="Comma 9 3 2 2 5 9" xfId="21296"/>
    <cellStyle name="Comma 9 3 2 2 6" xfId="23730"/>
    <cellStyle name="Comma 9 3 2 2 6 2" xfId="4092"/>
    <cellStyle name="Comma 9 3 2 2 6 3" xfId="6551"/>
    <cellStyle name="Comma 9 3 2 2 6 4" xfId="9044"/>
    <cellStyle name="Comma 9 3 2 2 6 5" xfId="11492"/>
    <cellStyle name="Comma 9 3 2 2 6 6" xfId="13944"/>
    <cellStyle name="Comma 9 3 2 2 6 7" xfId="16396"/>
    <cellStyle name="Comma 9 3 2 2 6 8" xfId="18849"/>
    <cellStyle name="Comma 9 3 2 2 6 9" xfId="21297"/>
    <cellStyle name="Comma 9 3 2 2 7" xfId="23731"/>
    <cellStyle name="Comma 9 3 2 2 7 2" xfId="4093"/>
    <cellStyle name="Comma 9 3 2 2 7 3" xfId="6552"/>
    <cellStyle name="Comma 9 3 2 2 7 4" xfId="9045"/>
    <cellStyle name="Comma 9 3 2 2 7 5" xfId="11493"/>
    <cellStyle name="Comma 9 3 2 2 7 6" xfId="13945"/>
    <cellStyle name="Comma 9 3 2 2 7 7" xfId="16397"/>
    <cellStyle name="Comma 9 3 2 2 7 8" xfId="18850"/>
    <cellStyle name="Comma 9 3 2 2 7 9" xfId="21298"/>
    <cellStyle name="Comma 9 3 2 2 8" xfId="23732"/>
    <cellStyle name="Comma 9 3 2 2 8 2" xfId="4094"/>
    <cellStyle name="Comma 9 3 2 2 8 3" xfId="6553"/>
    <cellStyle name="Comma 9 3 2 2 8 4" xfId="9046"/>
    <cellStyle name="Comma 9 3 2 2 8 5" xfId="11494"/>
    <cellStyle name="Comma 9 3 2 2 8 6" xfId="13946"/>
    <cellStyle name="Comma 9 3 2 2 8 7" xfId="16398"/>
    <cellStyle name="Comma 9 3 2 2 8 8" xfId="18851"/>
    <cellStyle name="Comma 9 3 2 2 8 9" xfId="21299"/>
    <cellStyle name="Comma 9 3 2 2 9" xfId="4086"/>
    <cellStyle name="Comma 9 3 2 3" xfId="23733"/>
    <cellStyle name="Comma 9 3 2 3 10" xfId="21300"/>
    <cellStyle name="Comma 9 3 2 3 2" xfId="23734"/>
    <cellStyle name="Comma 9 3 2 3 2 2" xfId="4096"/>
    <cellStyle name="Comma 9 3 2 3 2 3" xfId="6555"/>
    <cellStyle name="Comma 9 3 2 3 2 4" xfId="9048"/>
    <cellStyle name="Comma 9 3 2 3 2 5" xfId="11496"/>
    <cellStyle name="Comma 9 3 2 3 2 6" xfId="13948"/>
    <cellStyle name="Comma 9 3 2 3 2 7" xfId="16400"/>
    <cellStyle name="Comma 9 3 2 3 2 8" xfId="18853"/>
    <cellStyle name="Comma 9 3 2 3 2 9" xfId="21301"/>
    <cellStyle name="Comma 9 3 2 3 3" xfId="4095"/>
    <cellStyle name="Comma 9 3 2 3 4" xfId="6554"/>
    <cellStyle name="Comma 9 3 2 3 5" xfId="9047"/>
    <cellStyle name="Comma 9 3 2 3 6" xfId="11495"/>
    <cellStyle name="Comma 9 3 2 3 7" xfId="13947"/>
    <cellStyle name="Comma 9 3 2 3 8" xfId="16399"/>
    <cellStyle name="Comma 9 3 2 3 9" xfId="18852"/>
    <cellStyle name="Comma 9 3 2 4" xfId="23735"/>
    <cellStyle name="Comma 9 3 2 4 2" xfId="4097"/>
    <cellStyle name="Comma 9 3 2 4 3" xfId="6556"/>
    <cellStyle name="Comma 9 3 2 4 4" xfId="9049"/>
    <cellStyle name="Comma 9 3 2 4 5" xfId="11497"/>
    <cellStyle name="Comma 9 3 2 4 6" xfId="13949"/>
    <cellStyle name="Comma 9 3 2 4 7" xfId="16401"/>
    <cellStyle name="Comma 9 3 2 4 8" xfId="18854"/>
    <cellStyle name="Comma 9 3 2 4 9" xfId="21302"/>
    <cellStyle name="Comma 9 3 2 5" xfId="23736"/>
    <cellStyle name="Comma 9 3 2 5 2" xfId="4098"/>
    <cellStyle name="Comma 9 3 2 5 3" xfId="6557"/>
    <cellStyle name="Comma 9 3 2 5 4" xfId="9050"/>
    <cellStyle name="Comma 9 3 2 5 5" xfId="11498"/>
    <cellStyle name="Comma 9 3 2 5 6" xfId="13950"/>
    <cellStyle name="Comma 9 3 2 5 7" xfId="16402"/>
    <cellStyle name="Comma 9 3 2 5 8" xfId="18855"/>
    <cellStyle name="Comma 9 3 2 5 9" xfId="21303"/>
    <cellStyle name="Comma 9 3 2 6" xfId="23737"/>
    <cellStyle name="Comma 9 3 2 6 2" xfId="4099"/>
    <cellStyle name="Comma 9 3 2 6 3" xfId="6558"/>
    <cellStyle name="Comma 9 3 2 6 4" xfId="9051"/>
    <cellStyle name="Comma 9 3 2 6 5" xfId="11499"/>
    <cellStyle name="Comma 9 3 2 6 6" xfId="13951"/>
    <cellStyle name="Comma 9 3 2 6 7" xfId="16403"/>
    <cellStyle name="Comma 9 3 2 6 8" xfId="18856"/>
    <cellStyle name="Comma 9 3 2 6 9" xfId="21304"/>
    <cellStyle name="Comma 9 3 2 7" xfId="23738"/>
    <cellStyle name="Comma 9 3 2 7 2" xfId="4100"/>
    <cellStyle name="Comma 9 3 2 7 3" xfId="6559"/>
    <cellStyle name="Comma 9 3 2 7 4" xfId="9052"/>
    <cellStyle name="Comma 9 3 2 7 5" xfId="11500"/>
    <cellStyle name="Comma 9 3 2 7 6" xfId="13952"/>
    <cellStyle name="Comma 9 3 2 7 7" xfId="16404"/>
    <cellStyle name="Comma 9 3 2 7 8" xfId="18857"/>
    <cellStyle name="Comma 9 3 2 7 9" xfId="21305"/>
    <cellStyle name="Comma 9 3 2 8" xfId="23739"/>
    <cellStyle name="Comma 9 3 2 8 2" xfId="4101"/>
    <cellStyle name="Comma 9 3 2 8 3" xfId="6560"/>
    <cellStyle name="Comma 9 3 2 8 4" xfId="9053"/>
    <cellStyle name="Comma 9 3 2 8 5" xfId="11501"/>
    <cellStyle name="Comma 9 3 2 8 6" xfId="13953"/>
    <cellStyle name="Comma 9 3 2 8 7" xfId="16405"/>
    <cellStyle name="Comma 9 3 2 8 8" xfId="18858"/>
    <cellStyle name="Comma 9 3 2 8 9" xfId="21306"/>
    <cellStyle name="Comma 9 3 2 9" xfId="23740"/>
    <cellStyle name="Comma 9 3 2 9 2" xfId="4102"/>
    <cellStyle name="Comma 9 3 2 9 3" xfId="6561"/>
    <cellStyle name="Comma 9 3 2 9 4" xfId="9054"/>
    <cellStyle name="Comma 9 3 2 9 5" xfId="11502"/>
    <cellStyle name="Comma 9 3 2 9 6" xfId="13954"/>
    <cellStyle name="Comma 9 3 2 9 7" xfId="16406"/>
    <cellStyle name="Comma 9 3 2 9 8" xfId="18859"/>
    <cellStyle name="Comma 9 3 2 9 9" xfId="21307"/>
    <cellStyle name="Comma 9 3 3" xfId="23741"/>
    <cellStyle name="Comma 9 3 3 10" xfId="6562"/>
    <cellStyle name="Comma 9 3 3 11" xfId="9055"/>
    <cellStyle name="Comma 9 3 3 12" xfId="11503"/>
    <cellStyle name="Comma 9 3 3 13" xfId="13955"/>
    <cellStyle name="Comma 9 3 3 14" xfId="16407"/>
    <cellStyle name="Comma 9 3 3 15" xfId="18860"/>
    <cellStyle name="Comma 9 3 3 16" xfId="21308"/>
    <cellStyle name="Comma 9 3 3 2" xfId="23742"/>
    <cellStyle name="Comma 9 3 3 2 10" xfId="21309"/>
    <cellStyle name="Comma 9 3 3 2 2" xfId="23743"/>
    <cellStyle name="Comma 9 3 3 2 2 2" xfId="4105"/>
    <cellStyle name="Comma 9 3 3 2 2 3" xfId="6564"/>
    <cellStyle name="Comma 9 3 3 2 2 4" xfId="9057"/>
    <cellStyle name="Comma 9 3 3 2 2 5" xfId="11505"/>
    <cellStyle name="Comma 9 3 3 2 2 6" xfId="13957"/>
    <cellStyle name="Comma 9 3 3 2 2 7" xfId="16409"/>
    <cellStyle name="Comma 9 3 3 2 2 8" xfId="18862"/>
    <cellStyle name="Comma 9 3 3 2 2 9" xfId="21310"/>
    <cellStyle name="Comma 9 3 3 2 3" xfId="4104"/>
    <cellStyle name="Comma 9 3 3 2 4" xfId="6563"/>
    <cellStyle name="Comma 9 3 3 2 5" xfId="9056"/>
    <cellStyle name="Comma 9 3 3 2 6" xfId="11504"/>
    <cellStyle name="Comma 9 3 3 2 7" xfId="13956"/>
    <cellStyle name="Comma 9 3 3 2 8" xfId="16408"/>
    <cellStyle name="Comma 9 3 3 2 9" xfId="18861"/>
    <cellStyle name="Comma 9 3 3 3" xfId="23744"/>
    <cellStyle name="Comma 9 3 3 3 2" xfId="4106"/>
    <cellStyle name="Comma 9 3 3 3 3" xfId="6565"/>
    <cellStyle name="Comma 9 3 3 3 4" xfId="9058"/>
    <cellStyle name="Comma 9 3 3 3 5" xfId="11506"/>
    <cellStyle name="Comma 9 3 3 3 6" xfId="13958"/>
    <cellStyle name="Comma 9 3 3 3 7" xfId="16410"/>
    <cellStyle name="Comma 9 3 3 3 8" xfId="18863"/>
    <cellStyle name="Comma 9 3 3 3 9" xfId="21311"/>
    <cellStyle name="Comma 9 3 3 4" xfId="23745"/>
    <cellStyle name="Comma 9 3 3 4 2" xfId="4107"/>
    <cellStyle name="Comma 9 3 3 4 3" xfId="6566"/>
    <cellStyle name="Comma 9 3 3 4 4" xfId="9059"/>
    <cellStyle name="Comma 9 3 3 4 5" xfId="11507"/>
    <cellStyle name="Comma 9 3 3 4 6" xfId="13959"/>
    <cellStyle name="Comma 9 3 3 4 7" xfId="16411"/>
    <cellStyle name="Comma 9 3 3 4 8" xfId="18864"/>
    <cellStyle name="Comma 9 3 3 4 9" xfId="21312"/>
    <cellStyle name="Comma 9 3 3 5" xfId="23746"/>
    <cellStyle name="Comma 9 3 3 5 2" xfId="4108"/>
    <cellStyle name="Comma 9 3 3 5 3" xfId="6567"/>
    <cellStyle name="Comma 9 3 3 5 4" xfId="9060"/>
    <cellStyle name="Comma 9 3 3 5 5" xfId="11508"/>
    <cellStyle name="Comma 9 3 3 5 6" xfId="13960"/>
    <cellStyle name="Comma 9 3 3 5 7" xfId="16412"/>
    <cellStyle name="Comma 9 3 3 5 8" xfId="18865"/>
    <cellStyle name="Comma 9 3 3 5 9" xfId="21313"/>
    <cellStyle name="Comma 9 3 3 6" xfId="23747"/>
    <cellStyle name="Comma 9 3 3 6 2" xfId="4109"/>
    <cellStyle name="Comma 9 3 3 6 3" xfId="6568"/>
    <cellStyle name="Comma 9 3 3 6 4" xfId="9061"/>
    <cellStyle name="Comma 9 3 3 6 5" xfId="11509"/>
    <cellStyle name="Comma 9 3 3 6 6" xfId="13961"/>
    <cellStyle name="Comma 9 3 3 6 7" xfId="16413"/>
    <cellStyle name="Comma 9 3 3 6 8" xfId="18866"/>
    <cellStyle name="Comma 9 3 3 6 9" xfId="21314"/>
    <cellStyle name="Comma 9 3 3 7" xfId="23748"/>
    <cellStyle name="Comma 9 3 3 7 2" xfId="4110"/>
    <cellStyle name="Comma 9 3 3 7 3" xfId="6569"/>
    <cellStyle name="Comma 9 3 3 7 4" xfId="9062"/>
    <cellStyle name="Comma 9 3 3 7 5" xfId="11510"/>
    <cellStyle name="Comma 9 3 3 7 6" xfId="13962"/>
    <cellStyle name="Comma 9 3 3 7 7" xfId="16414"/>
    <cellStyle name="Comma 9 3 3 7 8" xfId="18867"/>
    <cellStyle name="Comma 9 3 3 7 9" xfId="21315"/>
    <cellStyle name="Comma 9 3 3 8" xfId="23749"/>
    <cellStyle name="Comma 9 3 3 8 2" xfId="4111"/>
    <cellStyle name="Comma 9 3 3 8 3" xfId="6570"/>
    <cellStyle name="Comma 9 3 3 8 4" xfId="9063"/>
    <cellStyle name="Comma 9 3 3 8 5" xfId="11511"/>
    <cellStyle name="Comma 9 3 3 8 6" xfId="13963"/>
    <cellStyle name="Comma 9 3 3 8 7" xfId="16415"/>
    <cellStyle name="Comma 9 3 3 8 8" xfId="18868"/>
    <cellStyle name="Comma 9 3 3 8 9" xfId="21316"/>
    <cellStyle name="Comma 9 3 3 9" xfId="4103"/>
    <cellStyle name="Comma 9 3 4" xfId="23750"/>
    <cellStyle name="Comma 9 3 4 10" xfId="21317"/>
    <cellStyle name="Comma 9 3 4 2" xfId="23751"/>
    <cellStyle name="Comma 9 3 4 2 2" xfId="4113"/>
    <cellStyle name="Comma 9 3 4 2 3" xfId="6572"/>
    <cellStyle name="Comma 9 3 4 2 4" xfId="9065"/>
    <cellStyle name="Comma 9 3 4 2 5" xfId="11513"/>
    <cellStyle name="Comma 9 3 4 2 6" xfId="13965"/>
    <cellStyle name="Comma 9 3 4 2 7" xfId="16417"/>
    <cellStyle name="Comma 9 3 4 2 8" xfId="18870"/>
    <cellStyle name="Comma 9 3 4 2 9" xfId="21318"/>
    <cellStyle name="Comma 9 3 4 3" xfId="4112"/>
    <cellStyle name="Comma 9 3 4 4" xfId="6571"/>
    <cellStyle name="Comma 9 3 4 5" xfId="9064"/>
    <cellStyle name="Comma 9 3 4 6" xfId="11512"/>
    <cellStyle name="Comma 9 3 4 7" xfId="13964"/>
    <cellStyle name="Comma 9 3 4 8" xfId="16416"/>
    <cellStyle name="Comma 9 3 4 9" xfId="18869"/>
    <cellStyle name="Comma 9 3 5" xfId="23752"/>
    <cellStyle name="Comma 9 3 5 2" xfId="4114"/>
    <cellStyle name="Comma 9 3 5 3" xfId="6573"/>
    <cellStyle name="Comma 9 3 5 4" xfId="9066"/>
    <cellStyle name="Comma 9 3 5 5" xfId="11514"/>
    <cellStyle name="Comma 9 3 5 6" xfId="13966"/>
    <cellStyle name="Comma 9 3 5 7" xfId="16418"/>
    <cellStyle name="Comma 9 3 5 8" xfId="18871"/>
    <cellStyle name="Comma 9 3 5 9" xfId="21319"/>
    <cellStyle name="Comma 9 3 6" xfId="23753"/>
    <cellStyle name="Comma 9 3 6 2" xfId="4115"/>
    <cellStyle name="Comma 9 3 6 3" xfId="6574"/>
    <cellStyle name="Comma 9 3 6 4" xfId="9067"/>
    <cellStyle name="Comma 9 3 6 5" xfId="11515"/>
    <cellStyle name="Comma 9 3 6 6" xfId="13967"/>
    <cellStyle name="Comma 9 3 6 7" xfId="16419"/>
    <cellStyle name="Comma 9 3 6 8" xfId="18872"/>
    <cellStyle name="Comma 9 3 6 9" xfId="21320"/>
    <cellStyle name="Comma 9 3 7" xfId="23754"/>
    <cellStyle name="Comma 9 3 7 2" xfId="4116"/>
    <cellStyle name="Comma 9 3 7 3" xfId="6575"/>
    <cellStyle name="Comma 9 3 7 4" xfId="9068"/>
    <cellStyle name="Comma 9 3 7 5" xfId="11516"/>
    <cellStyle name="Comma 9 3 7 6" xfId="13968"/>
    <cellStyle name="Comma 9 3 7 7" xfId="16420"/>
    <cellStyle name="Comma 9 3 7 8" xfId="18873"/>
    <cellStyle name="Comma 9 3 7 9" xfId="21321"/>
    <cellStyle name="Comma 9 3 8" xfId="23755"/>
    <cellStyle name="Comma 9 3 8 2" xfId="4117"/>
    <cellStyle name="Comma 9 3 8 3" xfId="6576"/>
    <cellStyle name="Comma 9 3 8 4" xfId="9069"/>
    <cellStyle name="Comma 9 3 8 5" xfId="11517"/>
    <cellStyle name="Comma 9 3 8 6" xfId="13969"/>
    <cellStyle name="Comma 9 3 8 7" xfId="16421"/>
    <cellStyle name="Comma 9 3 8 8" xfId="18874"/>
    <cellStyle name="Comma 9 3 8 9" xfId="21322"/>
    <cellStyle name="Comma 9 3 9" xfId="23756"/>
    <cellStyle name="Comma 9 3 9 2" xfId="4118"/>
    <cellStyle name="Comma 9 3 9 3" xfId="6577"/>
    <cellStyle name="Comma 9 3 9 4" xfId="9070"/>
    <cellStyle name="Comma 9 3 9 5" xfId="11518"/>
    <cellStyle name="Comma 9 3 9 6" xfId="13970"/>
    <cellStyle name="Comma 9 3 9 7" xfId="16422"/>
    <cellStyle name="Comma 9 3 9 8" xfId="18875"/>
    <cellStyle name="Comma 9 3 9 9" xfId="21323"/>
    <cellStyle name="Comma 9 30" xfId="8959"/>
    <cellStyle name="Comma 9 31" xfId="11407"/>
    <cellStyle name="Comma 9 32" xfId="13859"/>
    <cellStyle name="Comma 9 33" xfId="16311"/>
    <cellStyle name="Comma 9 34" xfId="18764"/>
    <cellStyle name="Comma 9 35" xfId="21212"/>
    <cellStyle name="Comma 9 4" xfId="23757"/>
    <cellStyle name="Comma 9 4 10" xfId="4119"/>
    <cellStyle name="Comma 9 4 11" xfId="6578"/>
    <cellStyle name="Comma 9 4 12" xfId="9071"/>
    <cellStyle name="Comma 9 4 13" xfId="11519"/>
    <cellStyle name="Comma 9 4 14" xfId="13971"/>
    <cellStyle name="Comma 9 4 15" xfId="16423"/>
    <cellStyle name="Comma 9 4 16" xfId="18876"/>
    <cellStyle name="Comma 9 4 17" xfId="21324"/>
    <cellStyle name="Comma 9 4 2" xfId="23758"/>
    <cellStyle name="Comma 9 4 2 10" xfId="6579"/>
    <cellStyle name="Comma 9 4 2 11" xfId="9072"/>
    <cellStyle name="Comma 9 4 2 12" xfId="11520"/>
    <cellStyle name="Comma 9 4 2 13" xfId="13972"/>
    <cellStyle name="Comma 9 4 2 14" xfId="16424"/>
    <cellStyle name="Comma 9 4 2 15" xfId="18877"/>
    <cellStyle name="Comma 9 4 2 16" xfId="21325"/>
    <cellStyle name="Comma 9 4 2 2" xfId="23759"/>
    <cellStyle name="Comma 9 4 2 2 10" xfId="21326"/>
    <cellStyle name="Comma 9 4 2 2 2" xfId="23760"/>
    <cellStyle name="Comma 9 4 2 2 2 2" xfId="4122"/>
    <cellStyle name="Comma 9 4 2 2 2 3" xfId="6581"/>
    <cellStyle name="Comma 9 4 2 2 2 4" xfId="9074"/>
    <cellStyle name="Comma 9 4 2 2 2 5" xfId="11522"/>
    <cellStyle name="Comma 9 4 2 2 2 6" xfId="13974"/>
    <cellStyle name="Comma 9 4 2 2 2 7" xfId="16426"/>
    <cellStyle name="Comma 9 4 2 2 2 8" xfId="18879"/>
    <cellStyle name="Comma 9 4 2 2 2 9" xfId="21327"/>
    <cellStyle name="Comma 9 4 2 2 3" xfId="4121"/>
    <cellStyle name="Comma 9 4 2 2 4" xfId="6580"/>
    <cellStyle name="Comma 9 4 2 2 5" xfId="9073"/>
    <cellStyle name="Comma 9 4 2 2 6" xfId="11521"/>
    <cellStyle name="Comma 9 4 2 2 7" xfId="13973"/>
    <cellStyle name="Comma 9 4 2 2 8" xfId="16425"/>
    <cellStyle name="Comma 9 4 2 2 9" xfId="18878"/>
    <cellStyle name="Comma 9 4 2 3" xfId="23761"/>
    <cellStyle name="Comma 9 4 2 3 2" xfId="4123"/>
    <cellStyle name="Comma 9 4 2 3 3" xfId="6582"/>
    <cellStyle name="Comma 9 4 2 3 4" xfId="9075"/>
    <cellStyle name="Comma 9 4 2 3 5" xfId="11523"/>
    <cellStyle name="Comma 9 4 2 3 6" xfId="13975"/>
    <cellStyle name="Comma 9 4 2 3 7" xfId="16427"/>
    <cellStyle name="Comma 9 4 2 3 8" xfId="18880"/>
    <cellStyle name="Comma 9 4 2 3 9" xfId="21328"/>
    <cellStyle name="Comma 9 4 2 4" xfId="23762"/>
    <cellStyle name="Comma 9 4 2 4 2" xfId="4124"/>
    <cellStyle name="Comma 9 4 2 4 3" xfId="6583"/>
    <cellStyle name="Comma 9 4 2 4 4" xfId="9076"/>
    <cellStyle name="Comma 9 4 2 4 5" xfId="11524"/>
    <cellStyle name="Comma 9 4 2 4 6" xfId="13976"/>
    <cellStyle name="Comma 9 4 2 4 7" xfId="16428"/>
    <cellStyle name="Comma 9 4 2 4 8" xfId="18881"/>
    <cellStyle name="Comma 9 4 2 4 9" xfId="21329"/>
    <cellStyle name="Comma 9 4 2 5" xfId="23763"/>
    <cellStyle name="Comma 9 4 2 5 2" xfId="4125"/>
    <cellStyle name="Comma 9 4 2 5 3" xfId="6584"/>
    <cellStyle name="Comma 9 4 2 5 4" xfId="9077"/>
    <cellStyle name="Comma 9 4 2 5 5" xfId="11525"/>
    <cellStyle name="Comma 9 4 2 5 6" xfId="13977"/>
    <cellStyle name="Comma 9 4 2 5 7" xfId="16429"/>
    <cellStyle name="Comma 9 4 2 5 8" xfId="18882"/>
    <cellStyle name="Comma 9 4 2 5 9" xfId="21330"/>
    <cellStyle name="Comma 9 4 2 6" xfId="23764"/>
    <cellStyle name="Comma 9 4 2 6 2" xfId="4126"/>
    <cellStyle name="Comma 9 4 2 6 3" xfId="6585"/>
    <cellStyle name="Comma 9 4 2 6 4" xfId="9078"/>
    <cellStyle name="Comma 9 4 2 6 5" xfId="11526"/>
    <cellStyle name="Comma 9 4 2 6 6" xfId="13978"/>
    <cellStyle name="Comma 9 4 2 6 7" xfId="16430"/>
    <cellStyle name="Comma 9 4 2 6 8" xfId="18883"/>
    <cellStyle name="Comma 9 4 2 6 9" xfId="21331"/>
    <cellStyle name="Comma 9 4 2 7" xfId="23765"/>
    <cellStyle name="Comma 9 4 2 7 2" xfId="4127"/>
    <cellStyle name="Comma 9 4 2 7 3" xfId="6586"/>
    <cellStyle name="Comma 9 4 2 7 4" xfId="9079"/>
    <cellStyle name="Comma 9 4 2 7 5" xfId="11527"/>
    <cellStyle name="Comma 9 4 2 7 6" xfId="13979"/>
    <cellStyle name="Comma 9 4 2 7 7" xfId="16431"/>
    <cellStyle name="Comma 9 4 2 7 8" xfId="18884"/>
    <cellStyle name="Comma 9 4 2 7 9" xfId="21332"/>
    <cellStyle name="Comma 9 4 2 8" xfId="23766"/>
    <cellStyle name="Comma 9 4 2 8 2" xfId="4128"/>
    <cellStyle name="Comma 9 4 2 8 3" xfId="6587"/>
    <cellStyle name="Comma 9 4 2 8 4" xfId="9080"/>
    <cellStyle name="Comma 9 4 2 8 5" xfId="11528"/>
    <cellStyle name="Comma 9 4 2 8 6" xfId="13980"/>
    <cellStyle name="Comma 9 4 2 8 7" xfId="16432"/>
    <cellStyle name="Comma 9 4 2 8 8" xfId="18885"/>
    <cellStyle name="Comma 9 4 2 8 9" xfId="21333"/>
    <cellStyle name="Comma 9 4 2 9" xfId="4120"/>
    <cellStyle name="Comma 9 4 3" xfId="23767"/>
    <cellStyle name="Comma 9 4 3 10" xfId="21334"/>
    <cellStyle name="Comma 9 4 3 2" xfId="23768"/>
    <cellStyle name="Comma 9 4 3 2 2" xfId="4130"/>
    <cellStyle name="Comma 9 4 3 2 3" xfId="6589"/>
    <cellStyle name="Comma 9 4 3 2 4" xfId="9082"/>
    <cellStyle name="Comma 9 4 3 2 5" xfId="11530"/>
    <cellStyle name="Comma 9 4 3 2 6" xfId="13982"/>
    <cellStyle name="Comma 9 4 3 2 7" xfId="16434"/>
    <cellStyle name="Comma 9 4 3 2 8" xfId="18887"/>
    <cellStyle name="Comma 9 4 3 2 9" xfId="21335"/>
    <cellStyle name="Comma 9 4 3 3" xfId="4129"/>
    <cellStyle name="Comma 9 4 3 4" xfId="6588"/>
    <cellStyle name="Comma 9 4 3 5" xfId="9081"/>
    <cellStyle name="Comma 9 4 3 6" xfId="11529"/>
    <cellStyle name="Comma 9 4 3 7" xfId="13981"/>
    <cellStyle name="Comma 9 4 3 8" xfId="16433"/>
    <cellStyle name="Comma 9 4 3 9" xfId="18886"/>
    <cellStyle name="Comma 9 4 4" xfId="23769"/>
    <cellStyle name="Comma 9 4 4 2" xfId="4131"/>
    <cellStyle name="Comma 9 4 4 3" xfId="6590"/>
    <cellStyle name="Comma 9 4 4 4" xfId="9083"/>
    <cellStyle name="Comma 9 4 4 5" xfId="11531"/>
    <cellStyle name="Comma 9 4 4 6" xfId="13983"/>
    <cellStyle name="Comma 9 4 4 7" xfId="16435"/>
    <cellStyle name="Comma 9 4 4 8" xfId="18888"/>
    <cellStyle name="Comma 9 4 4 9" xfId="21336"/>
    <cellStyle name="Comma 9 4 5" xfId="23770"/>
    <cellStyle name="Comma 9 4 5 2" xfId="4132"/>
    <cellStyle name="Comma 9 4 5 3" xfId="6591"/>
    <cellStyle name="Comma 9 4 5 4" xfId="9084"/>
    <cellStyle name="Comma 9 4 5 5" xfId="11532"/>
    <cellStyle name="Comma 9 4 5 6" xfId="13984"/>
    <cellStyle name="Comma 9 4 5 7" xfId="16436"/>
    <cellStyle name="Comma 9 4 5 8" xfId="18889"/>
    <cellStyle name="Comma 9 4 5 9" xfId="21337"/>
    <cellStyle name="Comma 9 4 6" xfId="23771"/>
    <cellStyle name="Comma 9 4 6 2" xfId="4133"/>
    <cellStyle name="Comma 9 4 6 3" xfId="6592"/>
    <cellStyle name="Comma 9 4 6 4" xfId="9085"/>
    <cellStyle name="Comma 9 4 6 5" xfId="11533"/>
    <cellStyle name="Comma 9 4 6 6" xfId="13985"/>
    <cellStyle name="Comma 9 4 6 7" xfId="16437"/>
    <cellStyle name="Comma 9 4 6 8" xfId="18890"/>
    <cellStyle name="Comma 9 4 6 9" xfId="21338"/>
    <cellStyle name="Comma 9 4 7" xfId="23772"/>
    <cellStyle name="Comma 9 4 7 2" xfId="4134"/>
    <cellStyle name="Comma 9 4 7 3" xfId="6593"/>
    <cellStyle name="Comma 9 4 7 4" xfId="9086"/>
    <cellStyle name="Comma 9 4 7 5" xfId="11534"/>
    <cellStyle name="Comma 9 4 7 6" xfId="13986"/>
    <cellStyle name="Comma 9 4 7 7" xfId="16438"/>
    <cellStyle name="Comma 9 4 7 8" xfId="18891"/>
    <cellStyle name="Comma 9 4 7 9" xfId="21339"/>
    <cellStyle name="Comma 9 4 8" xfId="23773"/>
    <cellStyle name="Comma 9 4 8 2" xfId="4135"/>
    <cellStyle name="Comma 9 4 8 3" xfId="6594"/>
    <cellStyle name="Comma 9 4 8 4" xfId="9087"/>
    <cellStyle name="Comma 9 4 8 5" xfId="11535"/>
    <cellStyle name="Comma 9 4 8 6" xfId="13987"/>
    <cellStyle name="Comma 9 4 8 7" xfId="16439"/>
    <cellStyle name="Comma 9 4 8 8" xfId="18892"/>
    <cellStyle name="Comma 9 4 8 9" xfId="21340"/>
    <cellStyle name="Comma 9 4 9" xfId="23774"/>
    <cellStyle name="Comma 9 4 9 2" xfId="4136"/>
    <cellStyle name="Comma 9 4 9 3" xfId="6595"/>
    <cellStyle name="Comma 9 4 9 4" xfId="9088"/>
    <cellStyle name="Comma 9 4 9 5" xfId="11536"/>
    <cellStyle name="Comma 9 4 9 6" xfId="13988"/>
    <cellStyle name="Comma 9 4 9 7" xfId="16440"/>
    <cellStyle name="Comma 9 4 9 8" xfId="18893"/>
    <cellStyle name="Comma 9 4 9 9" xfId="21341"/>
    <cellStyle name="Comma 9 5" xfId="23775"/>
    <cellStyle name="Comma 9 5 10" xfId="6596"/>
    <cellStyle name="Comma 9 5 11" xfId="9089"/>
    <cellStyle name="Comma 9 5 12" xfId="11537"/>
    <cellStyle name="Comma 9 5 13" xfId="13989"/>
    <cellStyle name="Comma 9 5 14" xfId="16441"/>
    <cellStyle name="Comma 9 5 15" xfId="18894"/>
    <cellStyle name="Comma 9 5 16" xfId="21342"/>
    <cellStyle name="Comma 9 5 2" xfId="23776"/>
    <cellStyle name="Comma 9 5 2 10" xfId="21343"/>
    <cellStyle name="Comma 9 5 2 2" xfId="23777"/>
    <cellStyle name="Comma 9 5 2 2 2" xfId="4139"/>
    <cellStyle name="Comma 9 5 2 2 3" xfId="6598"/>
    <cellStyle name="Comma 9 5 2 2 4" xfId="9091"/>
    <cellStyle name="Comma 9 5 2 2 5" xfId="11539"/>
    <cellStyle name="Comma 9 5 2 2 6" xfId="13991"/>
    <cellStyle name="Comma 9 5 2 2 7" xfId="16443"/>
    <cellStyle name="Comma 9 5 2 2 8" xfId="18896"/>
    <cellStyle name="Comma 9 5 2 2 9" xfId="21344"/>
    <cellStyle name="Comma 9 5 2 3" xfId="4138"/>
    <cellStyle name="Comma 9 5 2 4" xfId="6597"/>
    <cellStyle name="Comma 9 5 2 5" xfId="9090"/>
    <cellStyle name="Comma 9 5 2 6" xfId="11538"/>
    <cellStyle name="Comma 9 5 2 7" xfId="13990"/>
    <cellStyle name="Comma 9 5 2 8" xfId="16442"/>
    <cellStyle name="Comma 9 5 2 9" xfId="18895"/>
    <cellStyle name="Comma 9 5 3" xfId="23778"/>
    <cellStyle name="Comma 9 5 3 2" xfId="4140"/>
    <cellStyle name="Comma 9 5 3 3" xfId="6599"/>
    <cellStyle name="Comma 9 5 3 4" xfId="9092"/>
    <cellStyle name="Comma 9 5 3 5" xfId="11540"/>
    <cellStyle name="Comma 9 5 3 6" xfId="13992"/>
    <cellStyle name="Comma 9 5 3 7" xfId="16444"/>
    <cellStyle name="Comma 9 5 3 8" xfId="18897"/>
    <cellStyle name="Comma 9 5 3 9" xfId="21345"/>
    <cellStyle name="Comma 9 5 4" xfId="23779"/>
    <cellStyle name="Comma 9 5 4 2" xfId="4141"/>
    <cellStyle name="Comma 9 5 4 3" xfId="6600"/>
    <cellStyle name="Comma 9 5 4 4" xfId="9093"/>
    <cellStyle name="Comma 9 5 4 5" xfId="11541"/>
    <cellStyle name="Comma 9 5 4 6" xfId="13993"/>
    <cellStyle name="Comma 9 5 4 7" xfId="16445"/>
    <cellStyle name="Comma 9 5 4 8" xfId="18898"/>
    <cellStyle name="Comma 9 5 4 9" xfId="21346"/>
    <cellStyle name="Comma 9 5 5" xfId="23780"/>
    <cellStyle name="Comma 9 5 5 2" xfId="4142"/>
    <cellStyle name="Comma 9 5 5 3" xfId="6601"/>
    <cellStyle name="Comma 9 5 5 4" xfId="9094"/>
    <cellStyle name="Comma 9 5 5 5" xfId="11542"/>
    <cellStyle name="Comma 9 5 5 6" xfId="13994"/>
    <cellStyle name="Comma 9 5 5 7" xfId="16446"/>
    <cellStyle name="Comma 9 5 5 8" xfId="18899"/>
    <cellStyle name="Comma 9 5 5 9" xfId="21347"/>
    <cellStyle name="Comma 9 5 6" xfId="23781"/>
    <cellStyle name="Comma 9 5 6 2" xfId="4143"/>
    <cellStyle name="Comma 9 5 6 3" xfId="6602"/>
    <cellStyle name="Comma 9 5 6 4" xfId="9095"/>
    <cellStyle name="Comma 9 5 6 5" xfId="11543"/>
    <cellStyle name="Comma 9 5 6 6" xfId="13995"/>
    <cellStyle name="Comma 9 5 6 7" xfId="16447"/>
    <cellStyle name="Comma 9 5 6 8" xfId="18900"/>
    <cellStyle name="Comma 9 5 6 9" xfId="21348"/>
    <cellStyle name="Comma 9 5 7" xfId="23782"/>
    <cellStyle name="Comma 9 5 7 2" xfId="4144"/>
    <cellStyle name="Comma 9 5 7 3" xfId="6603"/>
    <cellStyle name="Comma 9 5 7 4" xfId="9096"/>
    <cellStyle name="Comma 9 5 7 5" xfId="11544"/>
    <cellStyle name="Comma 9 5 7 6" xfId="13996"/>
    <cellStyle name="Comma 9 5 7 7" xfId="16448"/>
    <cellStyle name="Comma 9 5 7 8" xfId="18901"/>
    <cellStyle name="Comma 9 5 7 9" xfId="21349"/>
    <cellStyle name="Comma 9 5 8" xfId="23783"/>
    <cellStyle name="Comma 9 5 8 2" xfId="4145"/>
    <cellStyle name="Comma 9 5 8 3" xfId="6604"/>
    <cellStyle name="Comma 9 5 8 4" xfId="9097"/>
    <cellStyle name="Comma 9 5 8 5" xfId="11545"/>
    <cellStyle name="Comma 9 5 8 6" xfId="13997"/>
    <cellStyle name="Comma 9 5 8 7" xfId="16449"/>
    <cellStyle name="Comma 9 5 8 8" xfId="18902"/>
    <cellStyle name="Comma 9 5 8 9" xfId="21350"/>
    <cellStyle name="Comma 9 5 9" xfId="4137"/>
    <cellStyle name="Comma 9 6" xfId="417"/>
    <cellStyle name="Comma 9 6 10" xfId="21351"/>
    <cellStyle name="Comma 9 6 2" xfId="23784"/>
    <cellStyle name="Comma 9 6 2 2" xfId="4147"/>
    <cellStyle name="Comma 9 6 2 3" xfId="6606"/>
    <cellStyle name="Comma 9 6 2 4" xfId="9099"/>
    <cellStyle name="Comma 9 6 2 5" xfId="11547"/>
    <cellStyle name="Comma 9 6 2 6" xfId="13999"/>
    <cellStyle name="Comma 9 6 2 7" xfId="16451"/>
    <cellStyle name="Comma 9 6 2 8" xfId="18904"/>
    <cellStyle name="Comma 9 6 2 9" xfId="21352"/>
    <cellStyle name="Comma 9 6 3" xfId="4146"/>
    <cellStyle name="Comma 9 6 4" xfId="6605"/>
    <cellStyle name="Comma 9 6 5" xfId="9098"/>
    <cellStyle name="Comma 9 6 6" xfId="11546"/>
    <cellStyle name="Comma 9 6 7" xfId="13998"/>
    <cellStyle name="Comma 9 6 8" xfId="16450"/>
    <cellStyle name="Comma 9 6 9" xfId="18903"/>
    <cellStyle name="Comma 9 7" xfId="418"/>
    <cellStyle name="Comma 9 7 2" xfId="4148"/>
    <cellStyle name="Comma 9 7 3" xfId="6607"/>
    <cellStyle name="Comma 9 7 4" xfId="9100"/>
    <cellStyle name="Comma 9 7 5" xfId="11548"/>
    <cellStyle name="Comma 9 7 6" xfId="14000"/>
    <cellStyle name="Comma 9 7 7" xfId="16452"/>
    <cellStyle name="Comma 9 7 8" xfId="18905"/>
    <cellStyle name="Comma 9 7 9" xfId="21353"/>
    <cellStyle name="Comma 9 8" xfId="419"/>
    <cellStyle name="Comma 9 8 2" xfId="4149"/>
    <cellStyle name="Comma 9 8 3" xfId="6608"/>
    <cellStyle name="Comma 9 8 4" xfId="9101"/>
    <cellStyle name="Comma 9 8 5" xfId="11549"/>
    <cellStyle name="Comma 9 8 6" xfId="14001"/>
    <cellStyle name="Comma 9 8 7" xfId="16453"/>
    <cellStyle name="Comma 9 8 8" xfId="18906"/>
    <cellStyle name="Comma 9 8 9" xfId="21354"/>
    <cellStyle name="Comma 9 9" xfId="420"/>
    <cellStyle name="Comma 9 9 2" xfId="4150"/>
    <cellStyle name="Comma 9 9 3" xfId="6609"/>
    <cellStyle name="Comma 9 9 4" xfId="9102"/>
    <cellStyle name="Comma 9 9 5" xfId="11550"/>
    <cellStyle name="Comma 9 9 6" xfId="14002"/>
    <cellStyle name="Comma 9 9 7" xfId="16454"/>
    <cellStyle name="Comma 9 9 8" xfId="18907"/>
    <cellStyle name="Comma 9 9 9" xfId="21355"/>
    <cellStyle name="Currency" xfId="421" builtinId="4"/>
    <cellStyle name="Explanatory Text" xfId="1518" builtinId="53" customBuiltin="1"/>
    <cellStyle name="Explanatory Text 2" xfId="422"/>
    <cellStyle name="Explanatory Text 2 2" xfId="6638"/>
    <cellStyle name="Explanatory Text 2 3" xfId="21394"/>
    <cellStyle name="Explanatory Text 3" xfId="423"/>
    <cellStyle name="Good" xfId="1508" builtinId="26" customBuiltin="1"/>
    <cellStyle name="Good 2" xfId="424"/>
    <cellStyle name="Good 2 2" xfId="6639"/>
    <cellStyle name="Good 2 3" xfId="21395"/>
    <cellStyle name="Good 3" xfId="425"/>
    <cellStyle name="Good 4" xfId="1485"/>
    <cellStyle name="Heading 1" xfId="1504" builtinId="16" customBuiltin="1"/>
    <cellStyle name="Heading 1 2" xfId="426"/>
    <cellStyle name="Heading 1 2 2" xfId="6640"/>
    <cellStyle name="Heading 1 2 3" xfId="21396"/>
    <cellStyle name="Heading 1 3" xfId="427"/>
    <cellStyle name="Heading 1 4" xfId="1486"/>
    <cellStyle name="Heading 2" xfId="1505" builtinId="17" customBuiltin="1"/>
    <cellStyle name="Heading 2 2" xfId="428"/>
    <cellStyle name="Heading 2 2 2" xfId="6641"/>
    <cellStyle name="Heading 2 2 3" xfId="21397"/>
    <cellStyle name="Heading 2 3" xfId="429"/>
    <cellStyle name="Heading 2 4" xfId="1487"/>
    <cellStyle name="Heading 3" xfId="1506" builtinId="18" customBuiltin="1"/>
    <cellStyle name="Heading 3 2" xfId="430"/>
    <cellStyle name="Heading 3 2 2" xfId="6642"/>
    <cellStyle name="Heading 3 2 3" xfId="21398"/>
    <cellStyle name="Heading 3 3" xfId="431"/>
    <cellStyle name="Heading 3 4" xfId="1488"/>
    <cellStyle name="Heading 4" xfId="1507" builtinId="19" customBuiltin="1"/>
    <cellStyle name="Heading 4 2" xfId="432"/>
    <cellStyle name="Heading 4 2 2" xfId="6643"/>
    <cellStyle name="Heading 4 2 3" xfId="21399"/>
    <cellStyle name="Heading 4 3" xfId="433"/>
    <cellStyle name="Heading 4 4" xfId="1489"/>
    <cellStyle name="Heading1 1" xfId="434"/>
    <cellStyle name="Hyperlink" xfId="1499"/>
    <cellStyle name="Hyperlink 10" xfId="1500"/>
    <cellStyle name="Hyperlink 11" xfId="1637"/>
    <cellStyle name="Hyperlink 12" xfId="11552"/>
    <cellStyle name="Hyperlink 13" xfId="23786"/>
    <cellStyle name="Hyperlink 2" xfId="435"/>
    <cellStyle name="Hyperlink 2 2" xfId="436"/>
    <cellStyle name="Hyperlink 2 3" xfId="437"/>
    <cellStyle name="Hyperlink 2_OA&amp;GRIDCO" xfId="438"/>
    <cellStyle name="Hyperlink 3" xfId="439"/>
    <cellStyle name="Hyperlink 4" xfId="440"/>
    <cellStyle name="Hyperlink 5" xfId="441"/>
    <cellStyle name="Hyperlink 5 2" xfId="4151"/>
    <cellStyle name="Hyperlink 6" xfId="1449"/>
    <cellStyle name="Hyperlink 7" xfId="1450"/>
    <cellStyle name="Hyperlink 8" xfId="1497"/>
    <cellStyle name="Hyperlink 9" xfId="1498"/>
    <cellStyle name="Input" xfId="1511" builtinId="20" customBuiltin="1"/>
    <cellStyle name="Input 2" xfId="442"/>
    <cellStyle name="Input 2 2" xfId="6644"/>
    <cellStyle name="Input 2 3" xfId="16455"/>
    <cellStyle name="Input 2 4" xfId="21362"/>
    <cellStyle name="Input 2 5" xfId="21400"/>
    <cellStyle name="Input 3" xfId="443"/>
    <cellStyle name="Input 4" xfId="1490"/>
    <cellStyle name="Input 5" xfId="21361"/>
    <cellStyle name="Linked Cell" xfId="1514" builtinId="24" customBuiltin="1"/>
    <cellStyle name="Linked Cell 2" xfId="444"/>
    <cellStyle name="Linked Cell 2 2" xfId="6645"/>
    <cellStyle name="Linked Cell 2 3" xfId="21401"/>
    <cellStyle name="Linked Cell 3" xfId="445"/>
    <cellStyle name="Linked Cell 4" xfId="1491"/>
    <cellStyle name="Neutral" xfId="1510" builtinId="28" customBuiltin="1"/>
    <cellStyle name="Neutral 2" xfId="446"/>
    <cellStyle name="Neutral 2 2" xfId="1638"/>
    <cellStyle name="Neutral 2 3" xfId="6646"/>
    <cellStyle name="Neutral 2 4" xfId="21402"/>
    <cellStyle name="Neutral 3" xfId="447"/>
    <cellStyle name="Neutral 4" xfId="1492"/>
    <cellStyle name="Normal" xfId="0" builtinId="0"/>
    <cellStyle name="Normal 10" xfId="448"/>
    <cellStyle name="Normal 10 2" xfId="449"/>
    <cellStyle name="Normal 10 3" xfId="450"/>
    <cellStyle name="Normal 10 4" xfId="1501"/>
    <cellStyle name="Normal 10_OA&amp;GRIDCO" xfId="451"/>
    <cellStyle name="Normal 100" xfId="452"/>
    <cellStyle name="Normal 101" xfId="453"/>
    <cellStyle name="Normal 102" xfId="454"/>
    <cellStyle name="Normal 103" xfId="455"/>
    <cellStyle name="Normal 104" xfId="456"/>
    <cellStyle name="Normal 105" xfId="457"/>
    <cellStyle name="Normal 106" xfId="458"/>
    <cellStyle name="Normal 107" xfId="459"/>
    <cellStyle name="Normal 108" xfId="460"/>
    <cellStyle name="Normal 109" xfId="461"/>
    <cellStyle name="Normal 11" xfId="462"/>
    <cellStyle name="Normal 110" xfId="463"/>
    <cellStyle name="Normal 111" xfId="464"/>
    <cellStyle name="Normal 112" xfId="465"/>
    <cellStyle name="Normal 113" xfId="466"/>
    <cellStyle name="Normal 114" xfId="467"/>
    <cellStyle name="Normal 115" xfId="468"/>
    <cellStyle name="Normal 116" xfId="469"/>
    <cellStyle name="Normal 117" xfId="470"/>
    <cellStyle name="Normal 118" xfId="471"/>
    <cellStyle name="Normal 119" xfId="472"/>
    <cellStyle name="Normal 12" xfId="473"/>
    <cellStyle name="Normal 120" xfId="474"/>
    <cellStyle name="Normal 121" xfId="475"/>
    <cellStyle name="Normal 122" xfId="476"/>
    <cellStyle name="Normal 123" xfId="477"/>
    <cellStyle name="Normal 124" xfId="478"/>
    <cellStyle name="Normal 125" xfId="479"/>
    <cellStyle name="Normal 126" xfId="480"/>
    <cellStyle name="Normal 127" xfId="481"/>
    <cellStyle name="Normal 128" xfId="482"/>
    <cellStyle name="Normal 129" xfId="483"/>
    <cellStyle name="Normal 13" xfId="484"/>
    <cellStyle name="Normal 130" xfId="485"/>
    <cellStyle name="Normal 131" xfId="486"/>
    <cellStyle name="Normal 132" xfId="487"/>
    <cellStyle name="Normal 133" xfId="488"/>
    <cellStyle name="Normal 134" xfId="489"/>
    <cellStyle name="Normal 135" xfId="490"/>
    <cellStyle name="Normal 136" xfId="491"/>
    <cellStyle name="Normal 137" xfId="492"/>
    <cellStyle name="Normal 138" xfId="493"/>
    <cellStyle name="Normal 139" xfId="494"/>
    <cellStyle name="Normal 14" xfId="495"/>
    <cellStyle name="Normal 140" xfId="496"/>
    <cellStyle name="Normal 141" xfId="497"/>
    <cellStyle name="Normal 142" xfId="498"/>
    <cellStyle name="Normal 143" xfId="499"/>
    <cellStyle name="Normal 144" xfId="500"/>
    <cellStyle name="Normal 145" xfId="501"/>
    <cellStyle name="Normal 146" xfId="502"/>
    <cellStyle name="Normal 147" xfId="503"/>
    <cellStyle name="Normal 148" xfId="504"/>
    <cellStyle name="Normal 149" xfId="505"/>
    <cellStyle name="Normal 15" xfId="506"/>
    <cellStyle name="Normal 150" xfId="507"/>
    <cellStyle name="Normal 151" xfId="508"/>
    <cellStyle name="Normal 152" xfId="509"/>
    <cellStyle name="Normal 153" xfId="510"/>
    <cellStyle name="Normal 154" xfId="511"/>
    <cellStyle name="Normal 155" xfId="512"/>
    <cellStyle name="Normal 156" xfId="513"/>
    <cellStyle name="Normal 157" xfId="514"/>
    <cellStyle name="Normal 158" xfId="515"/>
    <cellStyle name="Normal 159" xfId="516"/>
    <cellStyle name="Normal 16" xfId="517"/>
    <cellStyle name="Normal 160" xfId="518"/>
    <cellStyle name="Normal 161" xfId="519"/>
    <cellStyle name="Normal 162" xfId="520"/>
    <cellStyle name="Normal 163" xfId="521"/>
    <cellStyle name="Normal 164" xfId="522"/>
    <cellStyle name="Normal 165" xfId="523"/>
    <cellStyle name="Normal 166" xfId="524"/>
    <cellStyle name="Normal 167" xfId="525"/>
    <cellStyle name="Normal 168" xfId="526"/>
    <cellStyle name="Normal 169" xfId="527"/>
    <cellStyle name="Normal 17" xfId="528"/>
    <cellStyle name="Normal 170" xfId="529"/>
    <cellStyle name="Normal 171" xfId="530"/>
    <cellStyle name="Normal 172" xfId="531"/>
    <cellStyle name="Normal 173" xfId="532"/>
    <cellStyle name="Normal 174" xfId="533"/>
    <cellStyle name="Normal 175" xfId="534"/>
    <cellStyle name="Normal 176" xfId="535"/>
    <cellStyle name="Normal 177" xfId="536"/>
    <cellStyle name="Normal 178" xfId="537"/>
    <cellStyle name="Normal 179" xfId="538"/>
    <cellStyle name="Normal 18" xfId="539"/>
    <cellStyle name="Normal 180" xfId="540"/>
    <cellStyle name="Normal 181" xfId="541"/>
    <cellStyle name="Normal 182" xfId="542"/>
    <cellStyle name="Normal 183" xfId="543"/>
    <cellStyle name="Normal 184" xfId="544"/>
    <cellStyle name="Normal 185" xfId="545"/>
    <cellStyle name="Normal 186" xfId="546"/>
    <cellStyle name="Normal 187" xfId="547"/>
    <cellStyle name="Normal 188" xfId="548"/>
    <cellStyle name="Normal 189" xfId="549"/>
    <cellStyle name="Normal 19" xfId="550"/>
    <cellStyle name="Normal 190" xfId="551"/>
    <cellStyle name="Normal 191" xfId="552"/>
    <cellStyle name="Normal 192" xfId="553"/>
    <cellStyle name="Normal 193" xfId="554"/>
    <cellStyle name="Normal 194" xfId="555"/>
    <cellStyle name="Normal 195" xfId="556"/>
    <cellStyle name="Normal 196" xfId="557"/>
    <cellStyle name="Normal 197" xfId="558"/>
    <cellStyle name="Normal 198" xfId="559"/>
    <cellStyle name="Normal 199" xfId="560"/>
    <cellStyle name="Normal 2" xfId="561"/>
    <cellStyle name="Normal 2 2" xfId="562"/>
    <cellStyle name="Normal 2 2 2" xfId="563"/>
    <cellStyle name="Normal 2 2 2 2" xfId="6647"/>
    <cellStyle name="Normal 2 2 2 3" xfId="21404"/>
    <cellStyle name="Normal 2 2 3" xfId="1544"/>
    <cellStyle name="Normal 2 2 4" xfId="1639"/>
    <cellStyle name="Normal 2 2 5" xfId="21403"/>
    <cellStyle name="Normal 2 3" xfId="564"/>
    <cellStyle name="Normal 2 3 2" xfId="1640"/>
    <cellStyle name="Normal 2 3 3" xfId="21405"/>
    <cellStyle name="Normal 2 4" xfId="565"/>
    <cellStyle name="Normal 2 4 2" xfId="21406"/>
    <cellStyle name="Normal 2 5" xfId="566"/>
    <cellStyle name="Normal 2 6" xfId="1502"/>
    <cellStyle name="Normal 2_CGP SCHEDULE" xfId="567"/>
    <cellStyle name="Normal 20" xfId="568"/>
    <cellStyle name="Normal 200" xfId="569"/>
    <cellStyle name="Normal 201" xfId="570"/>
    <cellStyle name="Normal 202" xfId="571"/>
    <cellStyle name="Normal 203" xfId="572"/>
    <cellStyle name="Normal 204" xfId="573"/>
    <cellStyle name="Normal 205" xfId="574"/>
    <cellStyle name="Normal 206" xfId="575"/>
    <cellStyle name="Normal 207" xfId="576"/>
    <cellStyle name="Normal 208" xfId="577"/>
    <cellStyle name="Normal 209" xfId="578"/>
    <cellStyle name="Normal 21" xfId="579"/>
    <cellStyle name="Normal 210" xfId="580"/>
    <cellStyle name="Normal 211" xfId="581"/>
    <cellStyle name="Normal 212" xfId="582"/>
    <cellStyle name="Normal 213" xfId="583"/>
    <cellStyle name="Normal 214" xfId="584"/>
    <cellStyle name="Normal 215" xfId="585"/>
    <cellStyle name="Normal 216" xfId="586"/>
    <cellStyle name="Normal 217" xfId="587"/>
    <cellStyle name="Normal 218" xfId="588"/>
    <cellStyle name="Normal 219" xfId="589"/>
    <cellStyle name="Normal 22" xfId="590"/>
    <cellStyle name="Normal 220" xfId="591"/>
    <cellStyle name="Normal 221" xfId="592"/>
    <cellStyle name="Normal 222" xfId="593"/>
    <cellStyle name="Normal 223" xfId="594"/>
    <cellStyle name="Normal 224" xfId="595"/>
    <cellStyle name="Normal 225" xfId="596"/>
    <cellStyle name="Normal 226" xfId="597"/>
    <cellStyle name="Normal 227" xfId="598"/>
    <cellStyle name="Normal 228" xfId="599"/>
    <cellStyle name="Normal 229" xfId="600"/>
    <cellStyle name="Normal 23" xfId="601"/>
    <cellStyle name="Normal 230" xfId="602"/>
    <cellStyle name="Normal 231" xfId="603"/>
    <cellStyle name="Normal 232" xfId="604"/>
    <cellStyle name="Normal 233" xfId="605"/>
    <cellStyle name="Normal 234" xfId="606"/>
    <cellStyle name="Normal 235" xfId="607"/>
    <cellStyle name="Normal 236" xfId="608"/>
    <cellStyle name="Normal 237" xfId="609"/>
    <cellStyle name="Normal 238" xfId="610"/>
    <cellStyle name="Normal 239" xfId="611"/>
    <cellStyle name="Normal 24" xfId="612"/>
    <cellStyle name="Normal 240" xfId="613"/>
    <cellStyle name="Normal 241" xfId="614"/>
    <cellStyle name="Normal 242" xfId="615"/>
    <cellStyle name="Normal 243" xfId="616"/>
    <cellStyle name="Normal 244" xfId="617"/>
    <cellStyle name="Normal 245" xfId="618"/>
    <cellStyle name="Normal 246" xfId="619"/>
    <cellStyle name="Normal 247" xfId="620"/>
    <cellStyle name="Normal 248" xfId="621"/>
    <cellStyle name="Normal 249" xfId="622"/>
    <cellStyle name="Normal 25" xfId="623"/>
    <cellStyle name="Normal 250" xfId="624"/>
    <cellStyle name="Normal 251" xfId="625"/>
    <cellStyle name="Normal 252" xfId="626"/>
    <cellStyle name="Normal 253" xfId="627"/>
    <cellStyle name="Normal 254" xfId="628"/>
    <cellStyle name="Normal 255" xfId="629"/>
    <cellStyle name="Normal 256" xfId="630"/>
    <cellStyle name="Normal 257" xfId="631"/>
    <cellStyle name="Normal 258" xfId="632"/>
    <cellStyle name="Normal 259" xfId="633"/>
    <cellStyle name="Normal 26" xfId="634"/>
    <cellStyle name="Normal 260" xfId="635"/>
    <cellStyle name="Normal 261" xfId="636"/>
    <cellStyle name="Normal 262" xfId="637"/>
    <cellStyle name="Normal 263" xfId="638"/>
    <cellStyle name="Normal 264" xfId="639"/>
    <cellStyle name="Normal 265" xfId="640"/>
    <cellStyle name="Normal 266" xfId="641"/>
    <cellStyle name="Normal 267" xfId="642"/>
    <cellStyle name="Normal 268" xfId="643"/>
    <cellStyle name="Normal 269" xfId="644"/>
    <cellStyle name="Normal 27" xfId="645"/>
    <cellStyle name="Normal 270" xfId="646"/>
    <cellStyle name="Normal 271" xfId="647"/>
    <cellStyle name="Normal 272" xfId="648"/>
    <cellStyle name="Normal 273" xfId="649"/>
    <cellStyle name="Normal 274" xfId="650"/>
    <cellStyle name="Normal 275" xfId="651"/>
    <cellStyle name="Normal 276" xfId="652"/>
    <cellStyle name="Normal 277" xfId="653"/>
    <cellStyle name="Normal 278" xfId="654"/>
    <cellStyle name="Normal 279" xfId="655"/>
    <cellStyle name="Normal 28" xfId="656"/>
    <cellStyle name="Normal 280" xfId="657"/>
    <cellStyle name="Normal 281" xfId="658"/>
    <cellStyle name="Normal 282" xfId="659"/>
    <cellStyle name="Normal 283" xfId="660"/>
    <cellStyle name="Normal 284" xfId="661"/>
    <cellStyle name="Normal 285" xfId="662"/>
    <cellStyle name="Normal 286" xfId="663"/>
    <cellStyle name="Normal 287" xfId="664"/>
    <cellStyle name="Normal 288" xfId="665"/>
    <cellStyle name="Normal 289" xfId="666"/>
    <cellStyle name="Normal 29" xfId="667"/>
    <cellStyle name="Normal 290" xfId="668"/>
    <cellStyle name="Normal 291" xfId="669"/>
    <cellStyle name="Normal 292" xfId="670"/>
    <cellStyle name="Normal 293" xfId="671"/>
    <cellStyle name="Normal 294" xfId="672"/>
    <cellStyle name="Normal 295" xfId="673"/>
    <cellStyle name="Normal 296" xfId="674"/>
    <cellStyle name="Normal 297" xfId="675"/>
    <cellStyle name="Normal 298" xfId="676"/>
    <cellStyle name="Normal 299" xfId="677"/>
    <cellStyle name="Normal 3" xfId="678"/>
    <cellStyle name="Normal 3 19" xfId="1545"/>
    <cellStyle name="Normal 3 2" xfId="679"/>
    <cellStyle name="Normal 3 2 2" xfId="21407"/>
    <cellStyle name="Normal 3 3" xfId="680"/>
    <cellStyle name="Normal 3 3 2" xfId="21408"/>
    <cellStyle name="Normal 3 4" xfId="681"/>
    <cellStyle name="Normal 3 5" xfId="1503"/>
    <cellStyle name="Normal 3 6" xfId="23787"/>
    <cellStyle name="Normal 3_CGP SCHEDULE" xfId="682"/>
    <cellStyle name="Normal 3_Day Ahesd Schedule &amp; Revision " xfId="683"/>
    <cellStyle name="Normal 30" xfId="684"/>
    <cellStyle name="Normal 300" xfId="685"/>
    <cellStyle name="Normal 301" xfId="686"/>
    <cellStyle name="Normal 302" xfId="687"/>
    <cellStyle name="Normal 303" xfId="688"/>
    <cellStyle name="Normal 304" xfId="689"/>
    <cellStyle name="Normal 305" xfId="690"/>
    <cellStyle name="Normal 306" xfId="691"/>
    <cellStyle name="Normal 307" xfId="692"/>
    <cellStyle name="Normal 308" xfId="693"/>
    <cellStyle name="Normal 309" xfId="694"/>
    <cellStyle name="Normal 31" xfId="695"/>
    <cellStyle name="Normal 310" xfId="696"/>
    <cellStyle name="Normal 311" xfId="697"/>
    <cellStyle name="Normal 312" xfId="698"/>
    <cellStyle name="Normal 313" xfId="699"/>
    <cellStyle name="Normal 314" xfId="700"/>
    <cellStyle name="Normal 315" xfId="701"/>
    <cellStyle name="Normal 316" xfId="702"/>
    <cellStyle name="Normal 317" xfId="703"/>
    <cellStyle name="Normal 318" xfId="704"/>
    <cellStyle name="Normal 319" xfId="705"/>
    <cellStyle name="Normal 32" xfId="706"/>
    <cellStyle name="Normal 320" xfId="707"/>
    <cellStyle name="Normal 321" xfId="708"/>
    <cellStyle name="Normal 322" xfId="709"/>
    <cellStyle name="Normal 323" xfId="710"/>
    <cellStyle name="Normal 324" xfId="711"/>
    <cellStyle name="Normal 325" xfId="712"/>
    <cellStyle name="Normal 326" xfId="713"/>
    <cellStyle name="Normal 327" xfId="714"/>
    <cellStyle name="Normal 328" xfId="715"/>
    <cellStyle name="Normal 329" xfId="716"/>
    <cellStyle name="Normal 33" xfId="717"/>
    <cellStyle name="Normal 330" xfId="718"/>
    <cellStyle name="Normal 331" xfId="719"/>
    <cellStyle name="Normal 332" xfId="720"/>
    <cellStyle name="Normal 333" xfId="721"/>
    <cellStyle name="Normal 334" xfId="722"/>
    <cellStyle name="Normal 335" xfId="723"/>
    <cellStyle name="Normal 336" xfId="724"/>
    <cellStyle name="Normal 337" xfId="725"/>
    <cellStyle name="Normal 338" xfId="726"/>
    <cellStyle name="Normal 339" xfId="727"/>
    <cellStyle name="Normal 34" xfId="728"/>
    <cellStyle name="Normal 340" xfId="729"/>
    <cellStyle name="Normal 341" xfId="730"/>
    <cellStyle name="Normal 342" xfId="731"/>
    <cellStyle name="Normal 343" xfId="732"/>
    <cellStyle name="Normal 344" xfId="733"/>
    <cellStyle name="Normal 345" xfId="734"/>
    <cellStyle name="Normal 346" xfId="735"/>
    <cellStyle name="Normal 347" xfId="736"/>
    <cellStyle name="Normal 348" xfId="737"/>
    <cellStyle name="Normal 349" xfId="738"/>
    <cellStyle name="Normal 35" xfId="739"/>
    <cellStyle name="Normal 350" xfId="740"/>
    <cellStyle name="Normal 351" xfId="741"/>
    <cellStyle name="Normal 352" xfId="742"/>
    <cellStyle name="Normal 353" xfId="743"/>
    <cellStyle name="Normal 354" xfId="744"/>
    <cellStyle name="Normal 355" xfId="745"/>
    <cellStyle name="Normal 356" xfId="746"/>
    <cellStyle name="Normal 357" xfId="747"/>
    <cellStyle name="Normal 358" xfId="748"/>
    <cellStyle name="Normal 359" xfId="749"/>
    <cellStyle name="Normal 36" xfId="750"/>
    <cellStyle name="Normal 360" xfId="751"/>
    <cellStyle name="Normal 361" xfId="752"/>
    <cellStyle name="Normal 362" xfId="753"/>
    <cellStyle name="Normal 363" xfId="754"/>
    <cellStyle name="Normal 364" xfId="755"/>
    <cellStyle name="Normal 365" xfId="756"/>
    <cellStyle name="Normal 366" xfId="757"/>
    <cellStyle name="Normal 367" xfId="758"/>
    <cellStyle name="Normal 368" xfId="759"/>
    <cellStyle name="Normal 369" xfId="760"/>
    <cellStyle name="Normal 37" xfId="761"/>
    <cellStyle name="Normal 370" xfId="762"/>
    <cellStyle name="Normal 371" xfId="763"/>
    <cellStyle name="Normal 372" xfId="764"/>
    <cellStyle name="Normal 373" xfId="765"/>
    <cellStyle name="Normal 374" xfId="766"/>
    <cellStyle name="Normal 375" xfId="767"/>
    <cellStyle name="Normal 376" xfId="768"/>
    <cellStyle name="Normal 377" xfId="769"/>
    <cellStyle name="Normal 378" xfId="770"/>
    <cellStyle name="Normal 379" xfId="771"/>
    <cellStyle name="Normal 38" xfId="772"/>
    <cellStyle name="Normal 380" xfId="773"/>
    <cellStyle name="Normal 381" xfId="774"/>
    <cellStyle name="Normal 382" xfId="775"/>
    <cellStyle name="Normal 383" xfId="776"/>
    <cellStyle name="Normal 384" xfId="777"/>
    <cellStyle name="Normal 385" xfId="778"/>
    <cellStyle name="Normal 386" xfId="779"/>
    <cellStyle name="Normal 387" xfId="780"/>
    <cellStyle name="Normal 388" xfId="781"/>
    <cellStyle name="Normal 389" xfId="782"/>
    <cellStyle name="Normal 39" xfId="783"/>
    <cellStyle name="Normal 390" xfId="784"/>
    <cellStyle name="Normal 391" xfId="785"/>
    <cellStyle name="Normal 392" xfId="786"/>
    <cellStyle name="Normal 393" xfId="787"/>
    <cellStyle name="Normal 394" xfId="788"/>
    <cellStyle name="Normal 395" xfId="789"/>
    <cellStyle name="Normal 396" xfId="790"/>
    <cellStyle name="Normal 397" xfId="791"/>
    <cellStyle name="Normal 398" xfId="792"/>
    <cellStyle name="Normal 399" xfId="793"/>
    <cellStyle name="Normal 4" xfId="794"/>
    <cellStyle name="Normal 4 10" xfId="795"/>
    <cellStyle name="Normal 4 10 2" xfId="796"/>
    <cellStyle name="Normal 4 10 2 2" xfId="21411"/>
    <cellStyle name="Normal 4 10 3" xfId="21410"/>
    <cellStyle name="Normal 4 11" xfId="797"/>
    <cellStyle name="Normal 4 11 2" xfId="21412"/>
    <cellStyle name="Normal 4 12" xfId="798"/>
    <cellStyle name="Normal 4 12 2" xfId="21413"/>
    <cellStyle name="Normal 4 13" xfId="799"/>
    <cellStyle name="Normal 4 13 2" xfId="21414"/>
    <cellStyle name="Normal 4 14" xfId="800"/>
    <cellStyle name="Normal 4 14 2" xfId="21415"/>
    <cellStyle name="Normal 4 15" xfId="801"/>
    <cellStyle name="Normal 4 15 2" xfId="21416"/>
    <cellStyle name="Normal 4 16" xfId="802"/>
    <cellStyle name="Normal 4 16 2" xfId="21417"/>
    <cellStyle name="Normal 4 17" xfId="803"/>
    <cellStyle name="Normal 4 17 2" xfId="21418"/>
    <cellStyle name="Normal 4 18" xfId="804"/>
    <cellStyle name="Normal 4 18 2" xfId="21419"/>
    <cellStyle name="Normal 4 19" xfId="805"/>
    <cellStyle name="Normal 4 19 2" xfId="21420"/>
    <cellStyle name="Normal 4 2" xfId="806"/>
    <cellStyle name="Normal 4 2 2" xfId="807"/>
    <cellStyle name="Normal 4 2 2 2" xfId="21422"/>
    <cellStyle name="Normal 4 2 3" xfId="21421"/>
    <cellStyle name="Normal 4 20" xfId="808"/>
    <cellStyle name="Normal 4 20 2" xfId="21423"/>
    <cellStyle name="Normal 4 21" xfId="809"/>
    <cellStyle name="Normal 4 21 2" xfId="21424"/>
    <cellStyle name="Normal 4 22" xfId="810"/>
    <cellStyle name="Normal 4 23" xfId="811"/>
    <cellStyle name="Normal 4 23 2" xfId="4152"/>
    <cellStyle name="Normal 4 24" xfId="21357"/>
    <cellStyle name="Normal 4 25" xfId="21409"/>
    <cellStyle name="Normal 4 3" xfId="812"/>
    <cellStyle name="Normal 4 3 2" xfId="813"/>
    <cellStyle name="Normal 4 3 2 2" xfId="21426"/>
    <cellStyle name="Normal 4 3 3" xfId="21425"/>
    <cellStyle name="Normal 4 4" xfId="814"/>
    <cellStyle name="Normal 4 4 2" xfId="815"/>
    <cellStyle name="Normal 4 4 2 2" xfId="21428"/>
    <cellStyle name="Normal 4 4 3" xfId="21427"/>
    <cellStyle name="Normal 4 5" xfId="816"/>
    <cellStyle name="Normal 4 5 2" xfId="817"/>
    <cellStyle name="Normal 4 5 2 2" xfId="21430"/>
    <cellStyle name="Normal 4 5 3" xfId="21429"/>
    <cellStyle name="Normal 4 6" xfId="818"/>
    <cellStyle name="Normal 4 6 2" xfId="819"/>
    <cellStyle name="Normal 4 6 2 2" xfId="21432"/>
    <cellStyle name="Normal 4 6 3" xfId="21431"/>
    <cellStyle name="Normal 4 7" xfId="820"/>
    <cellStyle name="Normal 4 7 2" xfId="821"/>
    <cellStyle name="Normal 4 7 2 2" xfId="21434"/>
    <cellStyle name="Normal 4 7 3" xfId="21433"/>
    <cellStyle name="Normal 4 8" xfId="822"/>
    <cellStyle name="Normal 4 8 2" xfId="823"/>
    <cellStyle name="Normal 4 8 2 2" xfId="21436"/>
    <cellStyle name="Normal 4 8 3" xfId="21435"/>
    <cellStyle name="Normal 4 9" xfId="824"/>
    <cellStyle name="Normal 4 9 2" xfId="825"/>
    <cellStyle name="Normal 4 9 2 2" xfId="21438"/>
    <cellStyle name="Normal 4 9 3" xfId="21437"/>
    <cellStyle name="Normal 4_CGP SCHEDULE" xfId="826"/>
    <cellStyle name="Normal 40" xfId="827"/>
    <cellStyle name="Normal 400" xfId="828"/>
    <cellStyle name="Normal 401" xfId="829"/>
    <cellStyle name="Normal 402" xfId="830"/>
    <cellStyle name="Normal 403" xfId="831"/>
    <cellStyle name="Normal 404" xfId="832"/>
    <cellStyle name="Normal 405" xfId="833"/>
    <cellStyle name="Normal 406" xfId="834"/>
    <cellStyle name="Normal 407" xfId="835"/>
    <cellStyle name="Normal 408" xfId="836"/>
    <cellStyle name="Normal 409" xfId="837"/>
    <cellStyle name="Normal 41" xfId="838"/>
    <cellStyle name="Normal 410" xfId="839"/>
    <cellStyle name="Normal 411" xfId="840"/>
    <cellStyle name="Normal 412" xfId="841"/>
    <cellStyle name="Normal 413" xfId="842"/>
    <cellStyle name="Normal 414" xfId="843"/>
    <cellStyle name="Normal 415" xfId="844"/>
    <cellStyle name="Normal 416" xfId="845"/>
    <cellStyle name="Normal 417" xfId="846"/>
    <cellStyle name="Normal 418" xfId="847"/>
    <cellStyle name="Normal 419" xfId="848"/>
    <cellStyle name="Normal 42" xfId="849"/>
    <cellStyle name="Normal 420" xfId="850"/>
    <cellStyle name="Normal 421" xfId="851"/>
    <cellStyle name="Normal 422" xfId="852"/>
    <cellStyle name="Normal 423" xfId="853"/>
    <cellStyle name="Normal 424" xfId="854"/>
    <cellStyle name="Normal 425" xfId="855"/>
    <cellStyle name="Normal 426" xfId="856"/>
    <cellStyle name="Normal 427" xfId="857"/>
    <cellStyle name="Normal 428" xfId="858"/>
    <cellStyle name="Normal 429" xfId="859"/>
    <cellStyle name="Normal 43" xfId="860"/>
    <cellStyle name="Normal 430" xfId="861"/>
    <cellStyle name="Normal 431" xfId="862"/>
    <cellStyle name="Normal 432" xfId="863"/>
    <cellStyle name="Normal 433" xfId="864"/>
    <cellStyle name="Normal 434" xfId="865"/>
    <cellStyle name="Normal 435" xfId="866"/>
    <cellStyle name="Normal 436" xfId="867"/>
    <cellStyle name="Normal 437" xfId="868"/>
    <cellStyle name="Normal 438" xfId="869"/>
    <cellStyle name="Normal 439" xfId="870"/>
    <cellStyle name="Normal 44" xfId="871"/>
    <cellStyle name="Normal 440" xfId="872"/>
    <cellStyle name="Normal 441" xfId="873"/>
    <cellStyle name="Normal 442" xfId="874"/>
    <cellStyle name="Normal 443" xfId="875"/>
    <cellStyle name="Normal 444" xfId="876"/>
    <cellStyle name="Normal 445" xfId="877"/>
    <cellStyle name="Normal 446" xfId="878"/>
    <cellStyle name="Normal 447" xfId="879"/>
    <cellStyle name="Normal 448" xfId="880"/>
    <cellStyle name="Normal 449" xfId="881"/>
    <cellStyle name="Normal 45" xfId="882"/>
    <cellStyle name="Normal 450" xfId="883"/>
    <cellStyle name="Normal 451" xfId="884"/>
    <cellStyle name="Normal 452" xfId="885"/>
    <cellStyle name="Normal 453" xfId="886"/>
    <cellStyle name="Normal 454" xfId="887"/>
    <cellStyle name="Normal 455" xfId="888"/>
    <cellStyle name="Normal 456" xfId="889"/>
    <cellStyle name="Normal 457" xfId="890"/>
    <cellStyle name="Normal 458" xfId="891"/>
    <cellStyle name="Normal 459" xfId="892"/>
    <cellStyle name="Normal 46" xfId="893"/>
    <cellStyle name="Normal 460" xfId="894"/>
    <cellStyle name="Normal 461" xfId="895"/>
    <cellStyle name="Normal 462" xfId="896"/>
    <cellStyle name="Normal 463" xfId="897"/>
    <cellStyle name="Normal 464" xfId="898"/>
    <cellStyle name="Normal 465" xfId="899"/>
    <cellStyle name="Normal 466" xfId="900"/>
    <cellStyle name="Normal 467" xfId="901"/>
    <cellStyle name="Normal 468" xfId="902"/>
    <cellStyle name="Normal 469" xfId="903"/>
    <cellStyle name="Normal 47" xfId="904"/>
    <cellStyle name="Normal 470" xfId="905"/>
    <cellStyle name="Normal 471" xfId="906"/>
    <cellStyle name="Normal 472" xfId="907"/>
    <cellStyle name="Normal 473" xfId="908"/>
    <cellStyle name="Normal 474" xfId="909"/>
    <cellStyle name="Normal 475" xfId="910"/>
    <cellStyle name="Normal 476" xfId="911"/>
    <cellStyle name="Normal 477" xfId="912"/>
    <cellStyle name="Normal 478" xfId="913"/>
    <cellStyle name="Normal 479" xfId="914"/>
    <cellStyle name="Normal 48" xfId="915"/>
    <cellStyle name="Normal 480" xfId="916"/>
    <cellStyle name="Normal 481" xfId="917"/>
    <cellStyle name="Normal 482" xfId="918"/>
    <cellStyle name="Normal 483" xfId="919"/>
    <cellStyle name="Normal 484" xfId="920"/>
    <cellStyle name="Normal 485" xfId="921"/>
    <cellStyle name="Normal 486" xfId="922"/>
    <cellStyle name="Normal 487" xfId="923"/>
    <cellStyle name="Normal 488" xfId="924"/>
    <cellStyle name="Normal 489" xfId="925"/>
    <cellStyle name="Normal 49" xfId="926"/>
    <cellStyle name="Normal 490" xfId="927"/>
    <cellStyle name="Normal 491" xfId="928"/>
    <cellStyle name="Normal 492" xfId="929"/>
    <cellStyle name="Normal 493" xfId="930"/>
    <cellStyle name="Normal 494" xfId="931"/>
    <cellStyle name="Normal 495" xfId="932"/>
    <cellStyle name="Normal 496" xfId="933"/>
    <cellStyle name="Normal 497" xfId="934"/>
    <cellStyle name="Normal 498" xfId="935"/>
    <cellStyle name="Normal 499" xfId="936"/>
    <cellStyle name="Normal 5" xfId="937"/>
    <cellStyle name="Normal 5 2" xfId="938"/>
    <cellStyle name="Normal 5 3" xfId="939"/>
    <cellStyle name="Normal 5 3 2" xfId="4153"/>
    <cellStyle name="Normal 5 4" xfId="940"/>
    <cellStyle name="Normal 5 5" xfId="21439"/>
    <cellStyle name="Normal 5_CGP SCHEDULE" xfId="941"/>
    <cellStyle name="Normal 50" xfId="942"/>
    <cellStyle name="Normal 500" xfId="943"/>
    <cellStyle name="Normal 501" xfId="944"/>
    <cellStyle name="Normal 502" xfId="945"/>
    <cellStyle name="Normal 503" xfId="946"/>
    <cellStyle name="Normal 504" xfId="947"/>
    <cellStyle name="Normal 505" xfId="948"/>
    <cellStyle name="Normal 506" xfId="949"/>
    <cellStyle name="Normal 507" xfId="950"/>
    <cellStyle name="Normal 508" xfId="951"/>
    <cellStyle name="Normal 509" xfId="952"/>
    <cellStyle name="Normal 51" xfId="953"/>
    <cellStyle name="Normal 510" xfId="954"/>
    <cellStyle name="Normal 511" xfId="955"/>
    <cellStyle name="Normal 512" xfId="956"/>
    <cellStyle name="Normal 513" xfId="957"/>
    <cellStyle name="Normal 514" xfId="958"/>
    <cellStyle name="Normal 515" xfId="959"/>
    <cellStyle name="Normal 516" xfId="960"/>
    <cellStyle name="Normal 517" xfId="961"/>
    <cellStyle name="Normal 518" xfId="962"/>
    <cellStyle name="Normal 519" xfId="963"/>
    <cellStyle name="Normal 52" xfId="964"/>
    <cellStyle name="Normal 520" xfId="965"/>
    <cellStyle name="Normal 521" xfId="966"/>
    <cellStyle name="Normal 522" xfId="967"/>
    <cellStyle name="Normal 523" xfId="968"/>
    <cellStyle name="Normal 524" xfId="969"/>
    <cellStyle name="Normal 525" xfId="970"/>
    <cellStyle name="Normal 526" xfId="971"/>
    <cellStyle name="Normal 527" xfId="972"/>
    <cellStyle name="Normal 528" xfId="973"/>
    <cellStyle name="Normal 529" xfId="974"/>
    <cellStyle name="Normal 53" xfId="975"/>
    <cellStyle name="Normal 530" xfId="976"/>
    <cellStyle name="Normal 531" xfId="977"/>
    <cellStyle name="Normal 532" xfId="978"/>
    <cellStyle name="Normal 533" xfId="979"/>
    <cellStyle name="Normal 534" xfId="980"/>
    <cellStyle name="Normal 535" xfId="981"/>
    <cellStyle name="Normal 536" xfId="982"/>
    <cellStyle name="Normal 537" xfId="983"/>
    <cellStyle name="Normal 538" xfId="984"/>
    <cellStyle name="Normal 539" xfId="985"/>
    <cellStyle name="Normal 54" xfId="986"/>
    <cellStyle name="Normal 540" xfId="987"/>
    <cellStyle name="Normal 541" xfId="988"/>
    <cellStyle name="Normal 542" xfId="989"/>
    <cellStyle name="Normal 543" xfId="990"/>
    <cellStyle name="Normal 544" xfId="991"/>
    <cellStyle name="Normal 545" xfId="992"/>
    <cellStyle name="Normal 546" xfId="993"/>
    <cellStyle name="Normal 547" xfId="994"/>
    <cellStyle name="Normal 548" xfId="995"/>
    <cellStyle name="Normal 549" xfId="996"/>
    <cellStyle name="Normal 55" xfId="997"/>
    <cellStyle name="Normal 550" xfId="998"/>
    <cellStyle name="Normal 551" xfId="999"/>
    <cellStyle name="Normal 552" xfId="1000"/>
    <cellStyle name="Normal 553" xfId="1001"/>
    <cellStyle name="Normal 554" xfId="1002"/>
    <cellStyle name="Normal 555" xfId="1003"/>
    <cellStyle name="Normal 556" xfId="1004"/>
    <cellStyle name="Normal 557" xfId="1005"/>
    <cellStyle name="Normal 558" xfId="1006"/>
    <cellStyle name="Normal 559" xfId="1007"/>
    <cellStyle name="Normal 56" xfId="1008"/>
    <cellStyle name="Normal 560" xfId="1009"/>
    <cellStyle name="Normal 561" xfId="1010"/>
    <cellStyle name="Normal 562" xfId="1011"/>
    <cellStyle name="Normal 563" xfId="1012"/>
    <cellStyle name="Normal 564" xfId="1013"/>
    <cellStyle name="Normal 565" xfId="1014"/>
    <cellStyle name="Normal 566" xfId="1015"/>
    <cellStyle name="Normal 567" xfId="1016"/>
    <cellStyle name="Normal 568" xfId="1017"/>
    <cellStyle name="Normal 569" xfId="1018"/>
    <cellStyle name="Normal 57" xfId="1019"/>
    <cellStyle name="Normal 570" xfId="1020"/>
    <cellStyle name="Normal 571" xfId="1021"/>
    <cellStyle name="Normal 572" xfId="1022"/>
    <cellStyle name="Normal 573" xfId="1023"/>
    <cellStyle name="Normal 574" xfId="1024"/>
    <cellStyle name="Normal 575" xfId="1025"/>
    <cellStyle name="Normal 576" xfId="1026"/>
    <cellStyle name="Normal 577" xfId="1027"/>
    <cellStyle name="Normal 578" xfId="1028"/>
    <cellStyle name="Normal 579" xfId="1029"/>
    <cellStyle name="Normal 58" xfId="1030"/>
    <cellStyle name="Normal 580" xfId="1031"/>
    <cellStyle name="Normal 581" xfId="1032"/>
    <cellStyle name="Normal 582" xfId="1033"/>
    <cellStyle name="Normal 583" xfId="1034"/>
    <cellStyle name="Normal 584" xfId="1035"/>
    <cellStyle name="Normal 585" xfId="1036"/>
    <cellStyle name="Normal 586" xfId="1037"/>
    <cellStyle name="Normal 587" xfId="1038"/>
    <cellStyle name="Normal 588" xfId="1039"/>
    <cellStyle name="Normal 589" xfId="1040"/>
    <cellStyle name="Normal 59" xfId="1041"/>
    <cellStyle name="Normal 590" xfId="1042"/>
    <cellStyle name="Normal 591" xfId="1043"/>
    <cellStyle name="Normal 592" xfId="1044"/>
    <cellStyle name="Normal 593" xfId="1045"/>
    <cellStyle name="Normal 594" xfId="1046"/>
    <cellStyle name="Normal 595" xfId="1047"/>
    <cellStyle name="Normal 596" xfId="1048"/>
    <cellStyle name="Normal 597" xfId="1049"/>
    <cellStyle name="Normal 598" xfId="1050"/>
    <cellStyle name="Normal 599" xfId="1051"/>
    <cellStyle name="Normal 6" xfId="1052"/>
    <cellStyle name="Normal 6 2" xfId="1053"/>
    <cellStyle name="Normal 6 3" xfId="1054"/>
    <cellStyle name="Normal 6 3 2" xfId="4154"/>
    <cellStyle name="Normal 6_CGP SCHEDULE" xfId="1055"/>
    <cellStyle name="Normal 60" xfId="1056"/>
    <cellStyle name="Normal 600" xfId="1057"/>
    <cellStyle name="Normal 601" xfId="1058"/>
    <cellStyle name="Normal 602" xfId="1059"/>
    <cellStyle name="Normal 603" xfId="1060"/>
    <cellStyle name="Normal 604" xfId="1061"/>
    <cellStyle name="Normal 605" xfId="1062"/>
    <cellStyle name="Normal 606" xfId="1063"/>
    <cellStyle name="Normal 607" xfId="1064"/>
    <cellStyle name="Normal 608" xfId="1065"/>
    <cellStyle name="Normal 609" xfId="1066"/>
    <cellStyle name="Normal 61" xfId="1067"/>
    <cellStyle name="Normal 610" xfId="1068"/>
    <cellStyle name="Normal 611" xfId="1069"/>
    <cellStyle name="Normal 612" xfId="1070"/>
    <cellStyle name="Normal 613" xfId="1071"/>
    <cellStyle name="Normal 614" xfId="1072"/>
    <cellStyle name="Normal 615" xfId="1073"/>
    <cellStyle name="Normal 616" xfId="1074"/>
    <cellStyle name="Normal 617" xfId="1075"/>
    <cellStyle name="Normal 618" xfId="1076"/>
    <cellStyle name="Normal 619" xfId="1077"/>
    <cellStyle name="Normal 62" xfId="1078"/>
    <cellStyle name="Normal 620" xfId="1079"/>
    <cellStyle name="Normal 621" xfId="1080"/>
    <cellStyle name="Normal 622" xfId="1081"/>
    <cellStyle name="Normal 623" xfId="1082"/>
    <cellStyle name="Normal 624" xfId="1083"/>
    <cellStyle name="Normal 625" xfId="1084"/>
    <cellStyle name="Normal 626" xfId="1085"/>
    <cellStyle name="Normal 627" xfId="1086"/>
    <cellStyle name="Normal 628" xfId="1087"/>
    <cellStyle name="Normal 629" xfId="1088"/>
    <cellStyle name="Normal 63" xfId="1089"/>
    <cellStyle name="Normal 630" xfId="1090"/>
    <cellStyle name="Normal 631" xfId="1091"/>
    <cellStyle name="Normal 632" xfId="1092"/>
    <cellStyle name="Normal 633" xfId="1093"/>
    <cellStyle name="Normal 634" xfId="1094"/>
    <cellStyle name="Normal 635" xfId="1095"/>
    <cellStyle name="Normal 636" xfId="1096"/>
    <cellStyle name="Normal 637" xfId="1097"/>
    <cellStyle name="Normal 638" xfId="1098"/>
    <cellStyle name="Normal 639" xfId="1099"/>
    <cellStyle name="Normal 64" xfId="1100"/>
    <cellStyle name="Normal 640" xfId="1101"/>
    <cellStyle name="Normal 641" xfId="1102"/>
    <cellStyle name="Normal 642" xfId="1103"/>
    <cellStyle name="Normal 643" xfId="1104"/>
    <cellStyle name="Normal 644" xfId="1105"/>
    <cellStyle name="Normal 645" xfId="1106"/>
    <cellStyle name="Normal 646" xfId="1107"/>
    <cellStyle name="Normal 647" xfId="1108"/>
    <cellStyle name="Normal 648" xfId="1109"/>
    <cellStyle name="Normal 649" xfId="1110"/>
    <cellStyle name="Normal 65" xfId="1111"/>
    <cellStyle name="Normal 650" xfId="1112"/>
    <cellStyle name="Normal 651" xfId="1113"/>
    <cellStyle name="Normal 652" xfId="1114"/>
    <cellStyle name="Normal 653" xfId="1115"/>
    <cellStyle name="Normal 654" xfId="1116"/>
    <cellStyle name="Normal 655" xfId="1117"/>
    <cellStyle name="Normal 656" xfId="1118"/>
    <cellStyle name="Normal 657" xfId="1119"/>
    <cellStyle name="Normal 658" xfId="1120"/>
    <cellStyle name="Normal 659" xfId="1121"/>
    <cellStyle name="Normal 66" xfId="1122"/>
    <cellStyle name="Normal 660" xfId="1123"/>
    <cellStyle name="Normal 661" xfId="1124"/>
    <cellStyle name="Normal 662" xfId="1125"/>
    <cellStyle name="Normal 663" xfId="1126"/>
    <cellStyle name="Normal 664" xfId="1127"/>
    <cellStyle name="Normal 665" xfId="1128"/>
    <cellStyle name="Normal 666" xfId="1129"/>
    <cellStyle name="Normal 667" xfId="1130"/>
    <cellStyle name="Normal 668" xfId="1131"/>
    <cellStyle name="Normal 669" xfId="1132"/>
    <cellStyle name="Normal 67" xfId="1133"/>
    <cellStyle name="Normal 670" xfId="1134"/>
    <cellStyle name="Normal 671" xfId="1135"/>
    <cellStyle name="Normal 672" xfId="1136"/>
    <cellStyle name="Normal 673" xfId="1137"/>
    <cellStyle name="Normal 674" xfId="1138"/>
    <cellStyle name="Normal 675" xfId="1139"/>
    <cellStyle name="Normal 676" xfId="1140"/>
    <cellStyle name="Normal 677" xfId="1141"/>
    <cellStyle name="Normal 678" xfId="1142"/>
    <cellStyle name="Normal 679" xfId="1143"/>
    <cellStyle name="Normal 68" xfId="1144"/>
    <cellStyle name="Normal 680" xfId="1145"/>
    <cellStyle name="Normal 681" xfId="1146"/>
    <cellStyle name="Normal 682" xfId="1147"/>
    <cellStyle name="Normal 683" xfId="1148"/>
    <cellStyle name="Normal 684" xfId="1149"/>
    <cellStyle name="Normal 685" xfId="1150"/>
    <cellStyle name="Normal 686" xfId="1151"/>
    <cellStyle name="Normal 687" xfId="1152"/>
    <cellStyle name="Normal 688" xfId="1153"/>
    <cellStyle name="Normal 689" xfId="1154"/>
    <cellStyle name="Normal 69" xfId="1155"/>
    <cellStyle name="Normal 690" xfId="1156"/>
    <cellStyle name="Normal 691" xfId="1157"/>
    <cellStyle name="Normal 692" xfId="1158"/>
    <cellStyle name="Normal 693" xfId="1159"/>
    <cellStyle name="Normal 694" xfId="1160"/>
    <cellStyle name="Normal 695" xfId="1161"/>
    <cellStyle name="Normal 696" xfId="1162"/>
    <cellStyle name="Normal 697" xfId="1163"/>
    <cellStyle name="Normal 698" xfId="1164"/>
    <cellStyle name="Normal 699" xfId="1165"/>
    <cellStyle name="Normal 7" xfId="1166"/>
    <cellStyle name="Normal 7 2" xfId="1167"/>
    <cellStyle name="Normal 7_CGP SCHEDULE" xfId="1168"/>
    <cellStyle name="Normal 70" xfId="1169"/>
    <cellStyle name="Normal 700" xfId="1170"/>
    <cellStyle name="Normal 701" xfId="1171"/>
    <cellStyle name="Normal 702" xfId="1172"/>
    <cellStyle name="Normal 703" xfId="1173"/>
    <cellStyle name="Normal 704" xfId="1174"/>
    <cellStyle name="Normal 705" xfId="1175"/>
    <cellStyle name="Normal 706" xfId="1176"/>
    <cellStyle name="Normal 707" xfId="1177"/>
    <cellStyle name="Normal 708" xfId="1178"/>
    <cellStyle name="Normal 709" xfId="1179"/>
    <cellStyle name="Normal 71" xfId="1180"/>
    <cellStyle name="Normal 710" xfId="1181"/>
    <cellStyle name="Normal 711" xfId="1182"/>
    <cellStyle name="Normal 712" xfId="1183"/>
    <cellStyle name="Normal 713" xfId="1184"/>
    <cellStyle name="Normal 714" xfId="1185"/>
    <cellStyle name="Normal 715" xfId="1186"/>
    <cellStyle name="Normal 716" xfId="1187"/>
    <cellStyle name="Normal 717" xfId="1188"/>
    <cellStyle name="Normal 718" xfId="1189"/>
    <cellStyle name="Normal 719" xfId="1190"/>
    <cellStyle name="Normal 72" xfId="1191"/>
    <cellStyle name="Normal 720" xfId="1192"/>
    <cellStyle name="Normal 721" xfId="1193"/>
    <cellStyle name="Normal 722" xfId="1194"/>
    <cellStyle name="Normal 723" xfId="1195"/>
    <cellStyle name="Normal 724" xfId="1196"/>
    <cellStyle name="Normal 725" xfId="1197"/>
    <cellStyle name="Normal 726" xfId="1198"/>
    <cellStyle name="Normal 727" xfId="1199"/>
    <cellStyle name="Normal 728" xfId="1200"/>
    <cellStyle name="Normal 729" xfId="1201"/>
    <cellStyle name="Normal 73" xfId="1202"/>
    <cellStyle name="Normal 730" xfId="1203"/>
    <cellStyle name="Normal 731" xfId="1204"/>
    <cellStyle name="Normal 732" xfId="1205"/>
    <cellStyle name="Normal 733" xfId="1206"/>
    <cellStyle name="Normal 734" xfId="1207"/>
    <cellStyle name="Normal 735" xfId="1208"/>
    <cellStyle name="Normal 736" xfId="1209"/>
    <cellStyle name="Normal 737" xfId="1210"/>
    <cellStyle name="Normal 738" xfId="1211"/>
    <cellStyle name="Normal 739" xfId="1212"/>
    <cellStyle name="Normal 74" xfId="1213"/>
    <cellStyle name="Normal 740" xfId="1214"/>
    <cellStyle name="Normal 741" xfId="1215"/>
    <cellStyle name="Normal 742" xfId="1216"/>
    <cellStyle name="Normal 743" xfId="1217"/>
    <cellStyle name="Normal 744" xfId="1218"/>
    <cellStyle name="Normal 745" xfId="1219"/>
    <cellStyle name="Normal 746" xfId="1220"/>
    <cellStyle name="Normal 747" xfId="1221"/>
    <cellStyle name="Normal 748" xfId="1222"/>
    <cellStyle name="Normal 749" xfId="1223"/>
    <cellStyle name="Normal 75" xfId="1224"/>
    <cellStyle name="Normal 750" xfId="1225"/>
    <cellStyle name="Normal 751" xfId="1226"/>
    <cellStyle name="Normal 752" xfId="1227"/>
    <cellStyle name="Normal 753" xfId="1228"/>
    <cellStyle name="Normal 754" xfId="1229"/>
    <cellStyle name="Normal 755" xfId="1230"/>
    <cellStyle name="Normal 756" xfId="1231"/>
    <cellStyle name="Normal 757" xfId="1232"/>
    <cellStyle name="Normal 758" xfId="1233"/>
    <cellStyle name="Normal 759" xfId="1234"/>
    <cellStyle name="Normal 76" xfId="1235"/>
    <cellStyle name="Normal 760" xfId="1236"/>
    <cellStyle name="Normal 761" xfId="1237"/>
    <cellStyle name="Normal 762" xfId="1238"/>
    <cellStyle name="Normal 762 2" xfId="1239"/>
    <cellStyle name="Normal 762 2 2" xfId="4155"/>
    <cellStyle name="Normal 762_CGP SCHEDULE" xfId="1240"/>
    <cellStyle name="Normal 763" xfId="1241"/>
    <cellStyle name="Normal 763 2" xfId="1242"/>
    <cellStyle name="Normal 763_CGP SCHEDULE" xfId="1243"/>
    <cellStyle name="Normal 764" xfId="1244"/>
    <cellStyle name="Normal 764 2" xfId="1245"/>
    <cellStyle name="Normal 764_CGP SCHEDULE" xfId="1246"/>
    <cellStyle name="Normal 765" xfId="1247"/>
    <cellStyle name="Normal 766" xfId="1248"/>
    <cellStyle name="Normal 767" xfId="1249"/>
    <cellStyle name="Normal 768" xfId="1250"/>
    <cellStyle name="Normal 769" xfId="1251"/>
    <cellStyle name="Normal 77" xfId="1252"/>
    <cellStyle name="Normal 770" xfId="1253"/>
    <cellStyle name="Normal 770 2" xfId="1254"/>
    <cellStyle name="Normal 770 2 2" xfId="4156"/>
    <cellStyle name="Normal 770_CGP SCHEDULE" xfId="1255"/>
    <cellStyle name="Normal 771" xfId="1256"/>
    <cellStyle name="Normal 772" xfId="1257"/>
    <cellStyle name="Normal 773" xfId="1258"/>
    <cellStyle name="Normal 774" xfId="1259"/>
    <cellStyle name="Normal 775" xfId="1260"/>
    <cellStyle name="Normal 776" xfId="1261"/>
    <cellStyle name="Normal 777" xfId="1262"/>
    <cellStyle name="Normal 778" xfId="1263"/>
    <cellStyle name="Normal 778 2" xfId="1264"/>
    <cellStyle name="Normal 778 2 2" xfId="4157"/>
    <cellStyle name="Normal 778_CGP SCHEDULE" xfId="1265"/>
    <cellStyle name="Normal 779" xfId="1266"/>
    <cellStyle name="Normal 779 2" xfId="1267"/>
    <cellStyle name="Normal 779 2 2" xfId="4158"/>
    <cellStyle name="Normal 779_CGP SCHEDULE" xfId="1268"/>
    <cellStyle name="Normal 78" xfId="1269"/>
    <cellStyle name="Normal 780" xfId="1270"/>
    <cellStyle name="Normal 781" xfId="1271"/>
    <cellStyle name="Normal 782" xfId="1272"/>
    <cellStyle name="Normal 783" xfId="1273"/>
    <cellStyle name="Normal 784" xfId="1274"/>
    <cellStyle name="Normal 785" xfId="1275"/>
    <cellStyle name="Normal 786" xfId="1276"/>
    <cellStyle name="Normal 787" xfId="1277"/>
    <cellStyle name="Normal 788" xfId="1278"/>
    <cellStyle name="Normal 789" xfId="1279"/>
    <cellStyle name="Normal 79" xfId="1280"/>
    <cellStyle name="Normal 790" xfId="1281"/>
    <cellStyle name="Normal 791" xfId="1282"/>
    <cellStyle name="Normal 792" xfId="1283"/>
    <cellStyle name="Normal 793" xfId="1284"/>
    <cellStyle name="Normal 794" xfId="1285"/>
    <cellStyle name="Normal 795" xfId="1286"/>
    <cellStyle name="Normal 796" xfId="1287"/>
    <cellStyle name="Normal 797" xfId="1288"/>
    <cellStyle name="Normal 798" xfId="1289"/>
    <cellStyle name="Normal 799" xfId="1290"/>
    <cellStyle name="Normal 8" xfId="1291"/>
    <cellStyle name="Normal 8 2" xfId="21356"/>
    <cellStyle name="Normal 80" xfId="1292"/>
    <cellStyle name="Normal 800" xfId="1293"/>
    <cellStyle name="Normal 801" xfId="1294"/>
    <cellStyle name="Normal 802" xfId="1295"/>
    <cellStyle name="Normal 803" xfId="1296"/>
    <cellStyle name="Normal 804" xfId="1297"/>
    <cellStyle name="Normal 805" xfId="1298"/>
    <cellStyle name="Normal 806" xfId="1299"/>
    <cellStyle name="Normal 807" xfId="1300"/>
    <cellStyle name="Normal 808" xfId="1301"/>
    <cellStyle name="Normal 809" xfId="1302"/>
    <cellStyle name="Normal 81" xfId="1303"/>
    <cellStyle name="Normal 810" xfId="1304"/>
    <cellStyle name="Normal 810 2" xfId="1305"/>
    <cellStyle name="Normal 810 2 2" xfId="4159"/>
    <cellStyle name="Normal 810_CGP SCHEDULE" xfId="1306"/>
    <cellStyle name="Normal 811" xfId="1307"/>
    <cellStyle name="Normal 812" xfId="1308"/>
    <cellStyle name="Normal 813" xfId="1309"/>
    <cellStyle name="Normal 814" xfId="1310"/>
    <cellStyle name="Normal 815" xfId="1311"/>
    <cellStyle name="Normal 816" xfId="1312"/>
    <cellStyle name="Normal 817" xfId="1313"/>
    <cellStyle name="Normal 818" xfId="1314"/>
    <cellStyle name="Normal 819" xfId="1315"/>
    <cellStyle name="Normal 82" xfId="1316"/>
    <cellStyle name="Normal 820" xfId="1317"/>
    <cellStyle name="Normal 821" xfId="1318"/>
    <cellStyle name="Normal 822" xfId="1319"/>
    <cellStyle name="Normal 823" xfId="1320"/>
    <cellStyle name="Normal 824" xfId="1321"/>
    <cellStyle name="Normal 825" xfId="1322"/>
    <cellStyle name="Normal 825 2" xfId="1323"/>
    <cellStyle name="Normal 825 2 2" xfId="4160"/>
    <cellStyle name="Normal 825_CGP SCHEDULE" xfId="1324"/>
    <cellStyle name="Normal 826" xfId="1325"/>
    <cellStyle name="Normal 827" xfId="1326"/>
    <cellStyle name="Normal 828" xfId="1327"/>
    <cellStyle name="Normal 829" xfId="1328"/>
    <cellStyle name="Normal 829 2" xfId="1329"/>
    <cellStyle name="Normal 829 2 2" xfId="4161"/>
    <cellStyle name="Normal 829_CGP SCHEDULE" xfId="1330"/>
    <cellStyle name="Normal 83" xfId="1331"/>
    <cellStyle name="Normal 830" xfId="1332"/>
    <cellStyle name="Normal 831" xfId="1333"/>
    <cellStyle name="Normal 832" xfId="1334"/>
    <cellStyle name="Normal 833" xfId="1335"/>
    <cellStyle name="Normal 834" xfId="1336"/>
    <cellStyle name="Normal 835" xfId="1337"/>
    <cellStyle name="Normal 836" xfId="1338"/>
    <cellStyle name="Normal 837" xfId="1339"/>
    <cellStyle name="Normal 838" xfId="1340"/>
    <cellStyle name="Normal 839" xfId="1341"/>
    <cellStyle name="Normal 84" xfId="1342"/>
    <cellStyle name="Normal 840" xfId="1343"/>
    <cellStyle name="Normal 841" xfId="1344"/>
    <cellStyle name="Normal 842" xfId="1345"/>
    <cellStyle name="Normal 843" xfId="1346"/>
    <cellStyle name="Normal 844" xfId="1347"/>
    <cellStyle name="Normal 845" xfId="1348"/>
    <cellStyle name="Normal 846" xfId="1349"/>
    <cellStyle name="Normal 847" xfId="1350"/>
    <cellStyle name="Normal 848" xfId="1351"/>
    <cellStyle name="Normal 849" xfId="1352"/>
    <cellStyle name="Normal 85" xfId="1353"/>
    <cellStyle name="Normal 850" xfId="1354"/>
    <cellStyle name="Normal 851" xfId="1355"/>
    <cellStyle name="Normal 852" xfId="1356"/>
    <cellStyle name="Normal 853" xfId="1357"/>
    <cellStyle name="Normal 854" xfId="1358"/>
    <cellStyle name="Normal 855" xfId="1359"/>
    <cellStyle name="Normal 856" xfId="1360"/>
    <cellStyle name="Normal 857" xfId="1361"/>
    <cellStyle name="Normal 858" xfId="1362"/>
    <cellStyle name="Normal 859" xfId="1363"/>
    <cellStyle name="Normal 86" xfId="1364"/>
    <cellStyle name="Normal 860" xfId="1365"/>
    <cellStyle name="Normal 861" xfId="1366"/>
    <cellStyle name="Normal 862" xfId="1367"/>
    <cellStyle name="Normal 863" xfId="1368"/>
    <cellStyle name="Normal 864" xfId="1369"/>
    <cellStyle name="Normal 865" xfId="1370"/>
    <cellStyle name="Normal 866" xfId="1371"/>
    <cellStyle name="Normal 867" xfId="1372"/>
    <cellStyle name="Normal 868" xfId="1373"/>
    <cellStyle name="Normal 869" xfId="1374"/>
    <cellStyle name="Normal 87" xfId="1375"/>
    <cellStyle name="Normal 870" xfId="1376"/>
    <cellStyle name="Normal 871" xfId="1377"/>
    <cellStyle name="Normal 872" xfId="1378"/>
    <cellStyle name="Normal 873" xfId="1379"/>
    <cellStyle name="Normal 874" xfId="1380"/>
    <cellStyle name="Normal 875" xfId="1381"/>
    <cellStyle name="Normal 876" xfId="1382"/>
    <cellStyle name="Normal 877" xfId="1383"/>
    <cellStyle name="Normal 878" xfId="1384"/>
    <cellStyle name="Normal 879" xfId="1385"/>
    <cellStyle name="Normal 88" xfId="1386"/>
    <cellStyle name="Normal 880" xfId="1387"/>
    <cellStyle name="Normal 881" xfId="1388"/>
    <cellStyle name="Normal 882" xfId="1389"/>
    <cellStyle name="Normal 883" xfId="1390"/>
    <cellStyle name="Normal 884" xfId="1391"/>
    <cellStyle name="Normal 885" xfId="1392"/>
    <cellStyle name="Normal 886" xfId="1393"/>
    <cellStyle name="Normal 887" xfId="1394"/>
    <cellStyle name="Normal 888" xfId="1395"/>
    <cellStyle name="Normal 889" xfId="1396"/>
    <cellStyle name="Normal 89" xfId="1397"/>
    <cellStyle name="Normal 890" xfId="1398"/>
    <cellStyle name="Normal 891" xfId="1399"/>
    <cellStyle name="Normal 892" xfId="1400"/>
    <cellStyle name="Normal 893" xfId="1401"/>
    <cellStyle name="Normal 894" xfId="1402"/>
    <cellStyle name="Normal 894 2" xfId="1641"/>
    <cellStyle name="Normal 895" xfId="1403"/>
    <cellStyle name="Normal 896" xfId="1404"/>
    <cellStyle name="Normal 897" xfId="1405"/>
    <cellStyle name="Normal 898" xfId="1406"/>
    <cellStyle name="Normal 899" xfId="1407"/>
    <cellStyle name="Normal 899 2" xfId="1642"/>
    <cellStyle name="Normal 9" xfId="1408"/>
    <cellStyle name="Normal 90" xfId="1409"/>
    <cellStyle name="Normal 900" xfId="1410"/>
    <cellStyle name="Normal 901" xfId="1411"/>
    <cellStyle name="Normal 902" xfId="1412"/>
    <cellStyle name="Normal 902 2" xfId="1643"/>
    <cellStyle name="Normal 903" xfId="1413"/>
    <cellStyle name="Normal 903 2" xfId="1644"/>
    <cellStyle name="Normal 904" xfId="1414"/>
    <cellStyle name="Normal 904 2" xfId="1645"/>
    <cellStyle name="Normal 905" xfId="1415"/>
    <cellStyle name="Normal 905 2" xfId="1646"/>
    <cellStyle name="Normal 906" xfId="1416"/>
    <cellStyle name="Normal 906 2" xfId="1647"/>
    <cellStyle name="Normal 907" xfId="1417"/>
    <cellStyle name="Normal 907 2" xfId="1648"/>
    <cellStyle name="Normal 908" xfId="1418"/>
    <cellStyle name="Normal 908 2" xfId="1649"/>
    <cellStyle name="Normal 909" xfId="1419"/>
    <cellStyle name="Normal 909 2" xfId="1650"/>
    <cellStyle name="Normal 91" xfId="1420"/>
    <cellStyle name="Normal 910" xfId="1421"/>
    <cellStyle name="Normal 910 2" xfId="1651"/>
    <cellStyle name="Normal 911" xfId="1422"/>
    <cellStyle name="Normal 911 2" xfId="1652"/>
    <cellStyle name="Normal 912" xfId="1423"/>
    <cellStyle name="Normal 912 2" xfId="1653"/>
    <cellStyle name="Normal 913" xfId="1424"/>
    <cellStyle name="Normal 913 2" xfId="1654"/>
    <cellStyle name="Normal 914" xfId="1425"/>
    <cellStyle name="Normal 914 2" xfId="1655"/>
    <cellStyle name="Normal 915" xfId="1448"/>
    <cellStyle name="Normal 915 2" xfId="1656"/>
    <cellStyle name="Normal 916" xfId="1451"/>
    <cellStyle name="Normal 916 2" xfId="1657"/>
    <cellStyle name="Normal 917" xfId="1452"/>
    <cellStyle name="Normal 917 2" xfId="1658"/>
    <cellStyle name="Normal 918" xfId="1453"/>
    <cellStyle name="Normal 918 2" xfId="1659"/>
    <cellStyle name="Normal 919" xfId="1454"/>
    <cellStyle name="Normal 919 2" xfId="1660"/>
    <cellStyle name="Normal 92" xfId="1426"/>
    <cellStyle name="Normal 920" xfId="1455"/>
    <cellStyle name="Normal 920 2" xfId="1661"/>
    <cellStyle name="Normal 921" xfId="1456"/>
    <cellStyle name="Normal 921 2" xfId="1662"/>
    <cellStyle name="Normal 922" xfId="1457"/>
    <cellStyle name="Normal 922 2" xfId="1663"/>
    <cellStyle name="Normal 923" xfId="1664"/>
    <cellStyle name="Normal 924" xfId="1665"/>
    <cellStyle name="Normal 925" xfId="1666"/>
    <cellStyle name="Normal 926" xfId="1667"/>
    <cellStyle name="Normal 927" xfId="1668"/>
    <cellStyle name="Normal 928" xfId="1669"/>
    <cellStyle name="Normal 929" xfId="1670"/>
    <cellStyle name="Normal 93" xfId="1427"/>
    <cellStyle name="Normal 930" xfId="1671"/>
    <cellStyle name="Normal 931" xfId="1672"/>
    <cellStyle name="Normal 932" xfId="1673"/>
    <cellStyle name="Normal 933" xfId="1674"/>
    <cellStyle name="Normal 934" xfId="1675"/>
    <cellStyle name="Normal 935" xfId="1676"/>
    <cellStyle name="Normal 936" xfId="1677"/>
    <cellStyle name="Normal 937" xfId="1678"/>
    <cellStyle name="Normal 938" xfId="1679"/>
    <cellStyle name="Normal 939" xfId="1680"/>
    <cellStyle name="Normal 94" xfId="1428"/>
    <cellStyle name="Normal 940" xfId="1681"/>
    <cellStyle name="Normal 941" xfId="1682"/>
    <cellStyle name="Normal 942" xfId="1683"/>
    <cellStyle name="Normal 943" xfId="1684"/>
    <cellStyle name="Normal 944" xfId="1685"/>
    <cellStyle name="Normal 945" xfId="1686"/>
    <cellStyle name="Normal 946" xfId="1687"/>
    <cellStyle name="Normal 947" xfId="1688"/>
    <cellStyle name="Normal 948" xfId="1689"/>
    <cellStyle name="Normal 949" xfId="1690"/>
    <cellStyle name="Normal 95" xfId="1429"/>
    <cellStyle name="Normal 950" xfId="1691"/>
    <cellStyle name="Normal 951" xfId="1692"/>
    <cellStyle name="Normal 952" xfId="1693"/>
    <cellStyle name="Normal 953" xfId="1694"/>
    <cellStyle name="Normal 954" xfId="1695"/>
    <cellStyle name="Normal 955" xfId="1696"/>
    <cellStyle name="Normal 956" xfId="1697"/>
    <cellStyle name="Normal 957" xfId="1698"/>
    <cellStyle name="Normal 958" xfId="1699"/>
    <cellStyle name="Normal 959" xfId="1700"/>
    <cellStyle name="Normal 96" xfId="1430"/>
    <cellStyle name="Normal 960" xfId="6610"/>
    <cellStyle name="Normal 961" xfId="6653"/>
    <cellStyle name="Normal 962" xfId="6654"/>
    <cellStyle name="Normal 963" xfId="11553"/>
    <cellStyle name="Normal 964" xfId="11551"/>
    <cellStyle name="Normal 965" xfId="11554"/>
    <cellStyle name="Normal 966" xfId="14004"/>
    <cellStyle name="Normal 967" xfId="14003"/>
    <cellStyle name="Normal 968" xfId="14005"/>
    <cellStyle name="Normal 969" xfId="16459"/>
    <cellStyle name="Normal 97" xfId="1431"/>
    <cellStyle name="Normal 970" xfId="21358"/>
    <cellStyle name="Normal 971" xfId="23785"/>
    <cellStyle name="Normal 972" xfId="23788"/>
    <cellStyle name="Normal 973" xfId="23789"/>
    <cellStyle name="Normal 974" xfId="23790"/>
    <cellStyle name="Normal 975" xfId="23791"/>
    <cellStyle name="Normal 976" xfId="23792"/>
    <cellStyle name="Normal 98" xfId="1432"/>
    <cellStyle name="Normal 99" xfId="1433"/>
    <cellStyle name="Note" xfId="1517" builtinId="10" customBuiltin="1"/>
    <cellStyle name="Note 10" xfId="1546"/>
    <cellStyle name="Note 11" xfId="1547"/>
    <cellStyle name="Note 12" xfId="1548"/>
    <cellStyle name="Note 13" xfId="1549"/>
    <cellStyle name="Note 14" xfId="1550"/>
    <cellStyle name="Note 15" xfId="1551"/>
    <cellStyle name="Note 16" xfId="1552"/>
    <cellStyle name="Note 17" xfId="1553"/>
    <cellStyle name="Note 18" xfId="1554"/>
    <cellStyle name="Note 19" xfId="1555"/>
    <cellStyle name="Note 2" xfId="1434"/>
    <cellStyle name="Note 2 10" xfId="21364"/>
    <cellStyle name="Note 2 11" xfId="21440"/>
    <cellStyle name="Note 2 2" xfId="1557"/>
    <cellStyle name="Note 2 2 2" xfId="1558"/>
    <cellStyle name="Note 2 2 2 2" xfId="1559"/>
    <cellStyle name="Note 2 2 2 2 2" xfId="1560"/>
    <cellStyle name="Note 2 2 2 2 2 2" xfId="1561"/>
    <cellStyle name="Note 2 2 2 2 2 3" xfId="1562"/>
    <cellStyle name="Note 2 2 2 3" xfId="1563"/>
    <cellStyle name="Note 2 2 3" xfId="1564"/>
    <cellStyle name="Note 2 2 4" xfId="1565"/>
    <cellStyle name="Note 2 2 5" xfId="1701"/>
    <cellStyle name="Note 2 3" xfId="1566"/>
    <cellStyle name="Note 2 4" xfId="1567"/>
    <cellStyle name="Note 2 4 2" xfId="1568"/>
    <cellStyle name="Note 2 5" xfId="1569"/>
    <cellStyle name="Note 2 5 2" xfId="1570"/>
    <cellStyle name="Note 2 6" xfId="1571"/>
    <cellStyle name="Note 2 7" xfId="1556"/>
    <cellStyle name="Note 2 8" xfId="6648"/>
    <cellStyle name="Note 2 9" xfId="16456"/>
    <cellStyle name="Note 20" xfId="1572"/>
    <cellStyle name="Note 21" xfId="1573"/>
    <cellStyle name="Note 22" xfId="1574"/>
    <cellStyle name="Note 23" xfId="1575"/>
    <cellStyle name="Note 24" xfId="1576"/>
    <cellStyle name="Note 25" xfId="1577"/>
    <cellStyle name="Note 26" xfId="1578"/>
    <cellStyle name="Note 27" xfId="1579"/>
    <cellStyle name="Note 28" xfId="1580"/>
    <cellStyle name="Note 29" xfId="1581"/>
    <cellStyle name="Note 3" xfId="1435"/>
    <cellStyle name="Note 3 2" xfId="1582"/>
    <cellStyle name="Note 30" xfId="1583"/>
    <cellStyle name="Note 31" xfId="1584"/>
    <cellStyle name="Note 32" xfId="1585"/>
    <cellStyle name="Note 33" xfId="1586"/>
    <cellStyle name="Note 34" xfId="1587"/>
    <cellStyle name="Note 35" xfId="1588"/>
    <cellStyle name="Note 36" xfId="1589"/>
    <cellStyle name="Note 37" xfId="1590"/>
    <cellStyle name="Note 38" xfId="1591"/>
    <cellStyle name="Note 39" xfId="1592"/>
    <cellStyle name="Note 4" xfId="1493"/>
    <cellStyle name="Note 4 2" xfId="1593"/>
    <cellStyle name="Note 40" xfId="1594"/>
    <cellStyle name="Note 41" xfId="1595"/>
    <cellStyle name="Note 42" xfId="1596"/>
    <cellStyle name="Note 43" xfId="1597"/>
    <cellStyle name="Note 44" xfId="1598"/>
    <cellStyle name="Note 45" xfId="1599"/>
    <cellStyle name="Note 46" xfId="1600"/>
    <cellStyle name="Note 47" xfId="1601"/>
    <cellStyle name="Note 48" xfId="1602"/>
    <cellStyle name="Note 49" xfId="1603"/>
    <cellStyle name="Note 5" xfId="1604"/>
    <cellStyle name="Note 50" xfId="1605"/>
    <cellStyle name="Note 51" xfId="1606"/>
    <cellStyle name="Note 52" xfId="1607"/>
    <cellStyle name="Note 53" xfId="1608"/>
    <cellStyle name="Note 54" xfId="1609"/>
    <cellStyle name="Note 55" xfId="1610"/>
    <cellStyle name="Note 56" xfId="1611"/>
    <cellStyle name="Note 57" xfId="1612"/>
    <cellStyle name="Note 58" xfId="1613"/>
    <cellStyle name="Note 58 2" xfId="1614"/>
    <cellStyle name="Note 59" xfId="1615"/>
    <cellStyle name="Note 6" xfId="1616"/>
    <cellStyle name="Note 60" xfId="1617"/>
    <cellStyle name="Note 61" xfId="1618"/>
    <cellStyle name="Note 62" xfId="1619"/>
    <cellStyle name="Note 63" xfId="1620"/>
    <cellStyle name="Note 64" xfId="1621"/>
    <cellStyle name="Note 65" xfId="1622"/>
    <cellStyle name="Note 66" xfId="1623"/>
    <cellStyle name="Note 67" xfId="1624"/>
    <cellStyle name="Note 68" xfId="1625"/>
    <cellStyle name="Note 69" xfId="1626"/>
    <cellStyle name="Note 7" xfId="1627"/>
    <cellStyle name="Note 70" xfId="21363"/>
    <cellStyle name="Note 8" xfId="1628"/>
    <cellStyle name="Note 9" xfId="1629"/>
    <cellStyle name="Output" xfId="1512" builtinId="21" customBuiltin="1"/>
    <cellStyle name="Output 2" xfId="1436"/>
    <cellStyle name="Output 2 2" xfId="6649"/>
    <cellStyle name="Output 2 3" xfId="16457"/>
    <cellStyle name="Output 2 4" xfId="21366"/>
    <cellStyle name="Output 2 5" xfId="21441"/>
    <cellStyle name="Output 3" xfId="1437"/>
    <cellStyle name="Output 4" xfId="1494"/>
    <cellStyle name="Output 5" xfId="21365"/>
    <cellStyle name="Percent 2" xfId="1438"/>
    <cellStyle name="Result 1" xfId="1439"/>
    <cellStyle name="Result2 1" xfId="1440"/>
    <cellStyle name="Title 2" xfId="1441"/>
    <cellStyle name="Title 2 2" xfId="1702"/>
    <cellStyle name="Title 2 3" xfId="6650"/>
    <cellStyle name="Title 2 4" xfId="21442"/>
    <cellStyle name="Title 3" xfId="1442"/>
    <cellStyle name="Title 4" xfId="1495"/>
    <cellStyle name="Title 5" xfId="1630"/>
    <cellStyle name="Total" xfId="1519" builtinId="25" customBuiltin="1"/>
    <cellStyle name="Total 2" xfId="1443"/>
    <cellStyle name="Total 2 2" xfId="6651"/>
    <cellStyle name="Total 2 3" xfId="16458"/>
    <cellStyle name="Total 2 4" xfId="21443"/>
    <cellStyle name="Total 3" xfId="1444"/>
    <cellStyle name="Total 4" xfId="1496"/>
    <cellStyle name="Warning Text" xfId="1516" builtinId="11" customBuiltin="1"/>
    <cellStyle name="Warning Text 2" xfId="1445"/>
    <cellStyle name="Warning Text 2 2" xfId="6652"/>
    <cellStyle name="Warning Text 2 3" xfId="21444"/>
    <cellStyle name="Warning Text 3" xfId="1446"/>
    <cellStyle name="標準_セットアップ手順" xfId="1447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>
      <tableStyleElement type="secondRowStripe" dxfId="19"/>
    </tableStyle>
    <tableStyle name="Invisible" pivot="0" table="0" count="0"/>
    <tableStyle name="TableStylePreset3_Accent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V5" sqref="V5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395"/>
      <c r="B1" s="395"/>
      <c r="C1" s="39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395"/>
      <c r="Y1" s="395"/>
      <c r="Z1" s="395"/>
      <c r="AA1" s="395"/>
      <c r="AB1" s="395"/>
      <c r="AC1" s="395"/>
      <c r="AD1" s="395"/>
      <c r="AE1" s="395"/>
      <c r="AF1" s="395"/>
      <c r="AG1" s="395"/>
      <c r="AH1" s="395"/>
      <c r="AI1" s="395"/>
      <c r="AJ1" s="395"/>
      <c r="AK1" s="395"/>
      <c r="AL1" s="395"/>
      <c r="AM1" s="395"/>
      <c r="AN1" s="395"/>
      <c r="AO1" s="395"/>
      <c r="AP1" s="395"/>
      <c r="AQ1" s="395"/>
      <c r="AR1" s="395"/>
      <c r="AS1" s="395"/>
      <c r="AT1" s="395"/>
      <c r="AU1" s="395"/>
      <c r="AV1" s="395"/>
      <c r="AW1" s="395"/>
      <c r="AX1" s="395"/>
      <c r="AY1" s="395"/>
      <c r="AZ1" s="395"/>
      <c r="BA1" s="395"/>
      <c r="BB1" s="395"/>
      <c r="BC1" s="395"/>
      <c r="BD1" s="395"/>
      <c r="BE1" s="395"/>
      <c r="BF1" s="395"/>
      <c r="BG1" s="395"/>
      <c r="BH1" s="395"/>
      <c r="BI1" s="395"/>
      <c r="BJ1" s="395"/>
      <c r="BK1" s="395"/>
      <c r="BL1" s="395"/>
      <c r="BM1" s="395"/>
      <c r="BN1" s="395"/>
      <c r="BO1" s="395"/>
      <c r="BP1" s="395"/>
      <c r="BQ1" s="395"/>
      <c r="BR1" s="395"/>
      <c r="BS1" s="395"/>
      <c r="BT1" s="395"/>
      <c r="BU1" s="395"/>
      <c r="BV1" s="395"/>
      <c r="BW1" s="395"/>
      <c r="BX1" s="395"/>
      <c r="BY1" s="395"/>
      <c r="BZ1" s="395"/>
      <c r="CA1" s="395"/>
    </row>
    <row r="2" spans="1:174">
      <c r="A2" s="411" t="s">
        <v>181</v>
      </c>
      <c r="B2" s="395"/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395"/>
      <c r="Y2" s="395"/>
      <c r="Z2" s="395"/>
      <c r="AA2" s="395"/>
      <c r="AB2" s="395"/>
      <c r="AC2" s="395"/>
      <c r="AD2" s="395"/>
      <c r="AE2" s="395"/>
      <c r="AF2" s="395"/>
      <c r="AG2" s="395"/>
      <c r="AH2" s="395"/>
      <c r="AI2" s="395"/>
      <c r="AJ2" s="395"/>
      <c r="AK2" s="395"/>
      <c r="AL2" s="395"/>
      <c r="AM2" s="395"/>
      <c r="AN2" s="395"/>
      <c r="AO2" s="395"/>
      <c r="AP2" s="395"/>
      <c r="AQ2" s="395"/>
      <c r="AR2" s="395"/>
      <c r="AS2" s="395"/>
      <c r="AT2" s="395"/>
      <c r="AU2" s="395"/>
      <c r="AV2" s="395"/>
      <c r="AW2" s="395"/>
      <c r="AX2" s="395"/>
      <c r="AY2" s="395"/>
      <c r="AZ2" s="395"/>
      <c r="BA2" s="395"/>
      <c r="BB2" s="395"/>
      <c r="BC2" s="395"/>
      <c r="BD2" s="395"/>
      <c r="BE2" s="395"/>
      <c r="BF2" s="395"/>
      <c r="BG2" s="395"/>
      <c r="BH2" s="395"/>
      <c r="BI2" s="395"/>
      <c r="BJ2" s="395"/>
      <c r="BK2" s="395"/>
      <c r="BL2" s="395"/>
      <c r="BM2" s="395"/>
      <c r="BN2" s="395"/>
      <c r="BO2" s="395"/>
      <c r="BP2" s="395"/>
      <c r="BQ2" s="395"/>
      <c r="BR2" s="395"/>
      <c r="BS2" s="395"/>
      <c r="BT2" s="395"/>
      <c r="BU2" s="395"/>
      <c r="BV2" s="395"/>
      <c r="BW2" s="395"/>
      <c r="BX2" s="395"/>
      <c r="BY2" s="395"/>
      <c r="BZ2" s="395"/>
      <c r="CA2" s="395"/>
    </row>
    <row r="3" spans="1:174">
      <c r="A3" s="412" t="s">
        <v>24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  <c r="T3" s="412"/>
      <c r="U3" s="412"/>
      <c r="V3" s="412"/>
      <c r="W3" s="412"/>
      <c r="X3" s="412"/>
      <c r="Y3" s="412"/>
      <c r="Z3" s="412"/>
      <c r="AA3" s="412"/>
      <c r="AB3" s="412"/>
      <c r="AC3" s="412"/>
      <c r="AD3" s="412"/>
      <c r="AE3" s="412"/>
      <c r="AF3" s="412"/>
      <c r="AG3" s="412"/>
      <c r="AH3" s="412"/>
      <c r="AI3" s="412"/>
      <c r="AJ3" s="412"/>
      <c r="AK3" s="412"/>
      <c r="AL3" s="412"/>
      <c r="AM3" s="412"/>
      <c r="AN3" s="412"/>
      <c r="AO3" s="412"/>
      <c r="AP3" s="412"/>
      <c r="AQ3" s="412"/>
      <c r="AR3" s="412"/>
      <c r="AS3" s="412"/>
      <c r="AT3" s="412"/>
      <c r="AU3" s="412"/>
      <c r="AV3" s="412"/>
      <c r="AW3" s="412"/>
      <c r="AX3" s="412"/>
      <c r="AY3" s="412"/>
      <c r="AZ3" s="412"/>
      <c r="BA3" s="412"/>
      <c r="BB3" s="412"/>
      <c r="BC3" s="412"/>
      <c r="BD3" s="412"/>
      <c r="BE3" s="412"/>
      <c r="BF3" s="412"/>
      <c r="BG3" s="412"/>
      <c r="BH3" s="412"/>
      <c r="BI3" s="412"/>
      <c r="BJ3" s="412"/>
      <c r="BK3" s="412"/>
      <c r="BL3" s="412"/>
      <c r="BM3" s="412"/>
      <c r="BN3" s="412"/>
      <c r="BO3" s="412"/>
      <c r="BP3" s="412"/>
      <c r="BQ3" s="412"/>
      <c r="BR3" s="412"/>
      <c r="BS3" s="412"/>
      <c r="BT3" s="412"/>
      <c r="BU3" s="412"/>
      <c r="BV3" s="412"/>
      <c r="BW3" s="412"/>
      <c r="BX3" s="412"/>
      <c r="BY3" s="412"/>
      <c r="BZ3" s="412"/>
      <c r="CA3" s="412"/>
    </row>
    <row r="4" spans="1:174">
      <c r="A4" s="395" t="s">
        <v>25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  <c r="T4" s="395"/>
      <c r="U4" s="395"/>
      <c r="V4" s="395"/>
      <c r="W4" s="395"/>
      <c r="X4" s="395"/>
      <c r="Y4" s="395"/>
      <c r="Z4" s="395"/>
      <c r="AA4" s="395"/>
      <c r="AB4" s="395"/>
      <c r="AC4" s="395"/>
      <c r="AD4" s="395"/>
      <c r="AE4" s="395"/>
      <c r="AF4" s="395"/>
      <c r="AG4" s="395"/>
      <c r="AH4" s="395"/>
      <c r="AI4" s="395"/>
      <c r="AJ4" s="395"/>
      <c r="AK4" s="395"/>
      <c r="AL4" s="395"/>
      <c r="AM4" s="395"/>
      <c r="AN4" s="395"/>
      <c r="AO4" s="395"/>
      <c r="AP4" s="395"/>
      <c r="AQ4" s="395"/>
      <c r="AR4" s="395"/>
      <c r="AS4" s="395"/>
      <c r="AT4" s="395"/>
      <c r="AU4" s="395"/>
      <c r="AV4" s="395"/>
      <c r="AW4" s="395"/>
      <c r="AX4" s="395"/>
      <c r="AY4" s="395"/>
      <c r="AZ4" s="395"/>
      <c r="BA4" s="395"/>
      <c r="BB4" s="395"/>
      <c r="BC4" s="395"/>
      <c r="BD4" s="395"/>
      <c r="BE4" s="395"/>
      <c r="BF4" s="395"/>
      <c r="BG4" s="395"/>
      <c r="BH4" s="395"/>
      <c r="BI4" s="395"/>
      <c r="BJ4" s="395"/>
      <c r="BK4" s="395"/>
      <c r="BL4" s="395"/>
      <c r="BM4" s="395"/>
      <c r="BN4" s="395"/>
      <c r="BO4" s="395"/>
      <c r="BP4" s="395"/>
      <c r="BQ4" s="395"/>
      <c r="BR4" s="395"/>
      <c r="BS4" s="395"/>
      <c r="BT4" s="395"/>
      <c r="BU4" s="395"/>
      <c r="BV4" s="395"/>
      <c r="BW4" s="395"/>
      <c r="BX4" s="395"/>
      <c r="BY4" s="395"/>
      <c r="BZ4" s="395"/>
      <c r="CA4" s="395"/>
    </row>
    <row r="5" spans="1:17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412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413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16" t="s">
        <v>414</v>
      </c>
      <c r="AH7" s="416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412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4"/>
      <c r="FR8" s="84"/>
    </row>
    <row r="9" spans="1:174" s="124" customFormat="1" ht="52.5" customHeight="1">
      <c r="A9" s="123" t="s">
        <v>199</v>
      </c>
      <c r="B9" s="123" t="s">
        <v>32</v>
      </c>
      <c r="C9" s="405" t="s">
        <v>22</v>
      </c>
      <c r="D9" s="406"/>
      <c r="E9" s="413" t="s">
        <v>21</v>
      </c>
      <c r="F9" s="413"/>
      <c r="G9" s="403" t="s">
        <v>196</v>
      </c>
      <c r="H9" s="404"/>
      <c r="I9" s="405" t="s">
        <v>197</v>
      </c>
      <c r="J9" s="406"/>
      <c r="K9" s="409" t="s">
        <v>340</v>
      </c>
      <c r="L9" s="410"/>
      <c r="M9" s="405" t="s">
        <v>205</v>
      </c>
      <c r="N9" s="406"/>
      <c r="O9" s="403" t="s">
        <v>20</v>
      </c>
      <c r="P9" s="404"/>
      <c r="Q9" s="403" t="s">
        <v>212</v>
      </c>
      <c r="R9" s="404"/>
      <c r="S9" s="403" t="s">
        <v>304</v>
      </c>
      <c r="T9" s="404"/>
      <c r="U9" s="403" t="s">
        <v>295</v>
      </c>
      <c r="V9" s="404"/>
      <c r="W9" s="403" t="s">
        <v>253</v>
      </c>
      <c r="X9" s="404"/>
      <c r="Y9" s="403" t="s">
        <v>254</v>
      </c>
      <c r="Z9" s="404"/>
      <c r="AA9" s="403" t="s">
        <v>255</v>
      </c>
      <c r="AB9" s="404"/>
      <c r="AC9" s="403" t="s">
        <v>182</v>
      </c>
      <c r="AD9" s="404"/>
      <c r="AE9" s="382" t="s">
        <v>172</v>
      </c>
      <c r="AF9" s="382"/>
      <c r="AG9" s="382" t="s">
        <v>0</v>
      </c>
      <c r="AH9" s="382"/>
      <c r="AI9" s="382" t="s">
        <v>177</v>
      </c>
      <c r="AJ9" s="383"/>
      <c r="AK9" s="380" t="s">
        <v>193</v>
      </c>
      <c r="AL9" s="381"/>
      <c r="AM9" s="380" t="s">
        <v>1</v>
      </c>
      <c r="AN9" s="381"/>
      <c r="AO9" s="380" t="s">
        <v>23</v>
      </c>
      <c r="AP9" s="381"/>
      <c r="AQ9" s="380" t="s">
        <v>2</v>
      </c>
      <c r="AR9" s="381"/>
      <c r="AS9" s="380" t="s">
        <v>18</v>
      </c>
      <c r="AT9" s="381"/>
      <c r="AU9" s="382" t="s">
        <v>3</v>
      </c>
      <c r="AV9" s="382"/>
      <c r="AW9" s="380" t="s">
        <v>5</v>
      </c>
      <c r="AX9" s="381"/>
      <c r="AY9" s="382" t="s">
        <v>4</v>
      </c>
      <c r="AZ9" s="382"/>
      <c r="BA9" s="382" t="s">
        <v>6</v>
      </c>
      <c r="BB9" s="382"/>
      <c r="BC9" s="382" t="s">
        <v>7</v>
      </c>
      <c r="BD9" s="382"/>
      <c r="BE9" s="382" t="s">
        <v>335</v>
      </c>
      <c r="BF9" s="382"/>
      <c r="BG9" s="382" t="s">
        <v>10</v>
      </c>
      <c r="BH9" s="380"/>
      <c r="BI9" s="382" t="s">
        <v>176</v>
      </c>
      <c r="BJ9" s="383"/>
      <c r="BK9" s="382" t="s">
        <v>8</v>
      </c>
      <c r="BL9" s="383"/>
      <c r="BM9" s="382" t="s">
        <v>9</v>
      </c>
      <c r="BN9" s="380"/>
      <c r="BO9" s="382" t="s">
        <v>11</v>
      </c>
      <c r="BP9" s="382"/>
      <c r="BQ9" s="382" t="s">
        <v>12</v>
      </c>
      <c r="BR9" s="382"/>
      <c r="BS9" s="382" t="s">
        <v>200</v>
      </c>
      <c r="BT9" s="382"/>
      <c r="BU9" s="382" t="s">
        <v>302</v>
      </c>
      <c r="BV9" s="382"/>
      <c r="BW9" s="382" t="s">
        <v>13</v>
      </c>
      <c r="BX9" s="382"/>
      <c r="BY9" s="380" t="s">
        <v>225</v>
      </c>
      <c r="BZ9" s="381"/>
      <c r="CA9" s="382" t="s">
        <v>14</v>
      </c>
      <c r="CB9" s="382"/>
      <c r="CC9" s="380" t="s">
        <v>230</v>
      </c>
      <c r="CD9" s="381"/>
      <c r="CE9" s="380" t="s">
        <v>15</v>
      </c>
      <c r="CF9" s="381"/>
      <c r="CG9" s="380" t="s">
        <v>245</v>
      </c>
      <c r="CH9" s="381"/>
      <c r="CI9" s="380" t="s">
        <v>16</v>
      </c>
      <c r="CJ9" s="381"/>
      <c r="CK9" s="380" t="s">
        <v>216</v>
      </c>
      <c r="CL9" s="381"/>
      <c r="CM9" s="380" t="s">
        <v>214</v>
      </c>
      <c r="CN9" s="381"/>
      <c r="CO9" s="380" t="s">
        <v>303</v>
      </c>
      <c r="CP9" s="381"/>
      <c r="CQ9" s="380" t="s">
        <v>209</v>
      </c>
      <c r="CR9" s="381"/>
      <c r="CS9" s="380" t="s">
        <v>208</v>
      </c>
      <c r="CT9" s="381"/>
      <c r="CU9" s="380" t="s">
        <v>213</v>
      </c>
      <c r="CV9" s="381"/>
      <c r="CW9" s="380" t="s">
        <v>174</v>
      </c>
      <c r="CX9" s="419"/>
      <c r="CY9" s="380" t="s">
        <v>282</v>
      </c>
      <c r="CZ9" s="381"/>
      <c r="DA9" s="380" t="s">
        <v>175</v>
      </c>
      <c r="DB9" s="419"/>
      <c r="DC9" s="380" t="s">
        <v>17</v>
      </c>
      <c r="DD9" s="419"/>
      <c r="DE9" s="380" t="s">
        <v>203</v>
      </c>
      <c r="DF9" s="381"/>
      <c r="DG9" s="380" t="s">
        <v>19</v>
      </c>
      <c r="DH9" s="418"/>
      <c r="DI9" s="380" t="s">
        <v>228</v>
      </c>
      <c r="DJ9" s="418"/>
      <c r="DK9" s="380" t="s">
        <v>221</v>
      </c>
      <c r="DL9" s="418"/>
      <c r="DM9" s="417" t="s">
        <v>251</v>
      </c>
      <c r="DN9" s="418"/>
      <c r="DO9" s="417" t="s">
        <v>250</v>
      </c>
      <c r="DP9" s="418"/>
      <c r="DQ9" s="417" t="s">
        <v>275</v>
      </c>
      <c r="DR9" s="418"/>
      <c r="DS9" s="417" t="s">
        <v>272</v>
      </c>
      <c r="DT9" s="418"/>
      <c r="DU9" s="417" t="s">
        <v>273</v>
      </c>
      <c r="DV9" s="418"/>
      <c r="DW9" s="417" t="s">
        <v>274</v>
      </c>
      <c r="DX9" s="418"/>
      <c r="DY9" s="417" t="s">
        <v>264</v>
      </c>
      <c r="DZ9" s="418"/>
      <c r="EA9" s="417" t="s">
        <v>276</v>
      </c>
      <c r="EB9" s="418"/>
      <c r="EC9" s="417" t="s">
        <v>279</v>
      </c>
      <c r="ED9" s="418"/>
      <c r="EE9" s="417" t="s">
        <v>280</v>
      </c>
      <c r="EF9" s="418"/>
      <c r="EG9" s="417" t="s">
        <v>284</v>
      </c>
      <c r="EH9" s="418"/>
      <c r="EI9" s="417" t="s">
        <v>286</v>
      </c>
      <c r="EJ9" s="418"/>
      <c r="EK9" s="417" t="s">
        <v>294</v>
      </c>
      <c r="EL9" s="418"/>
      <c r="EM9" s="417" t="s">
        <v>299</v>
      </c>
      <c r="EN9" s="418"/>
      <c r="EO9" s="417" t="s">
        <v>311</v>
      </c>
      <c r="EP9" s="418"/>
      <c r="EQ9" s="417" t="s">
        <v>314</v>
      </c>
      <c r="ER9" s="418"/>
      <c r="ES9" s="422" t="s">
        <v>321</v>
      </c>
      <c r="ET9" s="418"/>
      <c r="EU9" s="422" t="s">
        <v>316</v>
      </c>
      <c r="EV9" s="418"/>
      <c r="EW9" s="422" t="s">
        <v>326</v>
      </c>
      <c r="EX9" s="418"/>
      <c r="EY9" s="422" t="s">
        <v>334</v>
      </c>
      <c r="EZ9" s="418"/>
      <c r="FA9" s="422" t="s">
        <v>335</v>
      </c>
      <c r="FB9" s="418"/>
      <c r="FC9" s="423" t="s">
        <v>356</v>
      </c>
      <c r="FD9" s="424"/>
      <c r="FE9" s="425" t="s">
        <v>357</v>
      </c>
      <c r="FF9" s="424"/>
      <c r="FG9" s="414" t="s">
        <v>398</v>
      </c>
      <c r="FH9" s="415"/>
      <c r="FI9" s="414" t="s">
        <v>399</v>
      </c>
      <c r="FJ9" s="415"/>
      <c r="FK9" s="414" t="s">
        <v>400</v>
      </c>
      <c r="FL9" s="415"/>
      <c r="FM9" s="414" t="s">
        <v>401</v>
      </c>
      <c r="FN9" s="415"/>
      <c r="FO9" s="414" t="s">
        <v>402</v>
      </c>
      <c r="FP9" s="415"/>
      <c r="FQ9" s="420" t="s">
        <v>171</v>
      </c>
      <c r="FR9" s="421"/>
    </row>
    <row r="10" spans="1:17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5" t="s">
        <v>164</v>
      </c>
      <c r="FR10" s="85" t="s">
        <v>165</v>
      </c>
    </row>
    <row r="11" spans="1:174" ht="14.25" customHeight="1">
      <c r="A11" s="48" t="s">
        <v>33</v>
      </c>
      <c r="B11" s="5">
        <v>1</v>
      </c>
      <c r="C11" s="114"/>
      <c r="D11" s="75"/>
      <c r="E11" s="149"/>
      <c r="F11" s="149"/>
      <c r="G11" s="75"/>
      <c r="H11" s="75"/>
      <c r="I11" s="74"/>
      <c r="J11" s="74"/>
      <c r="K11" s="149"/>
      <c r="L11" s="149"/>
      <c r="M11" s="75"/>
      <c r="N11" s="75"/>
      <c r="O11" s="275">
        <v>0</v>
      </c>
      <c r="P11" s="75"/>
      <c r="Q11" s="94">
        <v>6</v>
      </c>
      <c r="R11" s="75">
        <v>0.7</v>
      </c>
      <c r="S11" s="74">
        <v>25</v>
      </c>
      <c r="T11" s="75"/>
      <c r="U11" s="74">
        <v>37</v>
      </c>
      <c r="V11" s="75"/>
      <c r="W11" s="273">
        <v>0</v>
      </c>
      <c r="X11" s="75"/>
      <c r="Y11" s="75">
        <v>0</v>
      </c>
      <c r="Z11" s="75"/>
      <c r="AA11" s="75">
        <v>0</v>
      </c>
      <c r="AB11" s="75"/>
      <c r="AC11" s="276">
        <v>0</v>
      </c>
      <c r="AD11" s="75"/>
      <c r="AE11" s="4">
        <f>'OA&amp;GRIDCO'!W11+'Day Ahead IEX PXIL'!M11+RTM!M11</f>
        <v>24.490000000000002</v>
      </c>
      <c r="AF11" s="4">
        <f>'OA&amp;GRIDCO'!X11+'Day Ahead IEX PXIL'!N11+RTM!N11</f>
        <v>19.34</v>
      </c>
      <c r="AG11" s="4">
        <f>'OA&amp;GRIDCO'!AC11+'Day Ahead IEX PXIL'!S11+RTM!S11</f>
        <v>2.9899999999999998</v>
      </c>
      <c r="AH11" s="4">
        <f>'OA&amp;GRIDCO'!AD11+'Day Ahead IEX PXIL'!T11+RTM!T11</f>
        <v>0</v>
      </c>
      <c r="AI11" s="4">
        <f>'OA&amp;GRIDCO'!AU11+'Day Ahead IEX PXIL'!Y11+RTM!Y11</f>
        <v>0</v>
      </c>
      <c r="AJ11" s="4">
        <f>'OA&amp;GRIDCO'!AV11+'Day Ahead IEX PXIL'!Z11+RTM!Z11</f>
        <v>0</v>
      </c>
      <c r="AK11" s="4">
        <f>'OA&amp;GRIDCO'!BS11+'Day Ahead IEX PXIL'!AK11+RTM!AK11</f>
        <v>50.93</v>
      </c>
      <c r="AL11" s="4">
        <f>'OA&amp;GRIDCO'!BT11+'Day Ahead IEX PXIL'!AL11+RTM!AL11</f>
        <v>2.8479999999999999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0</v>
      </c>
      <c r="AR11" s="4">
        <f>'OA&amp;GRIDCO'!CP11+'Day Ahead IEX PXIL'!AX11+RTM!AX11</f>
        <v>0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13.701030927835051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313.66072164948451</v>
      </c>
      <c r="BD11" s="4">
        <f>'OA&amp;GRIDCO'!ER11+'Day Ahead IEX PXIL'!CB11+RTM!CB11</f>
        <v>62.950180412371132</v>
      </c>
      <c r="BE11" s="75">
        <f>'OA&amp;GRIDCO'!OA11+GDAM!U11</f>
        <v>0</v>
      </c>
      <c r="BF11" s="75"/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64">
        <f>'OA&amp;GRIDCO'!JW11+'Day Ahead IEX PXIL'!FA11+RTM!EU11</f>
        <v>108.9545</v>
      </c>
      <c r="BT11" s="4">
        <f>'OA&amp;GRIDCO'!JX11+'Day Ahead IEX PXIL'!FB11+RTM!EV11</f>
        <v>18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21.4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10.31</v>
      </c>
      <c r="CJ11" s="75">
        <f>'Day Ahead IEX PXIL'!HF11+'OA&amp;GRIDCO'!DJ11</f>
        <v>0</v>
      </c>
      <c r="CK11" s="54">
        <f>'OA&amp;GRIDCO'!KU11+'Day Ahead IEX PXIL'!DE11</f>
        <v>0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0.625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9.2799999999999994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0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6.56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0</v>
      </c>
      <c r="ET11" s="74">
        <f>'OA&amp;GRIDCO'!NP11+RTM!HD11+'Day Ahead IEX PXIL'!IZ11</f>
        <v>0</v>
      </c>
      <c r="EU11" s="74">
        <f>RTM!JG11</f>
        <v>1.55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335">
        <f>GDAM!AK11</f>
        <v>0</v>
      </c>
      <c r="FH11" s="335">
        <f>GDAM!AL11</f>
        <v>0</v>
      </c>
      <c r="FI11" s="335">
        <f>GDAM!AQ11</f>
        <v>0</v>
      </c>
      <c r="FJ11" s="335">
        <f>GDAM!AR11</f>
        <v>0</v>
      </c>
      <c r="FK11" s="335">
        <f>GDAM!AW11</f>
        <v>0</v>
      </c>
      <c r="FL11" s="335">
        <f>GDAM!AX11</f>
        <v>0</v>
      </c>
      <c r="FM11" s="335">
        <f>GDAM!BC11</f>
        <v>0</v>
      </c>
      <c r="FN11" s="335">
        <f>GDAM!BD11</f>
        <v>0</v>
      </c>
      <c r="FO11" s="335">
        <f>GDAM!BI11</f>
        <v>0</v>
      </c>
      <c r="FP11" s="335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1498.3776056701026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119.06421134020619</v>
      </c>
    </row>
    <row r="12" spans="1:174">
      <c r="A12" s="48" t="s">
        <v>34</v>
      </c>
      <c r="B12" s="5">
        <v>2</v>
      </c>
      <c r="C12" s="114"/>
      <c r="D12" s="75"/>
      <c r="E12" s="75"/>
      <c r="F12" s="75"/>
      <c r="G12" s="75"/>
      <c r="H12" s="75"/>
      <c r="I12" s="74"/>
      <c r="J12" s="74"/>
      <c r="K12" s="75"/>
      <c r="L12" s="75"/>
      <c r="M12" s="75"/>
      <c r="N12" s="75"/>
      <c r="O12" s="275">
        <v>0</v>
      </c>
      <c r="P12" s="75"/>
      <c r="Q12" s="94">
        <v>6</v>
      </c>
      <c r="R12" s="75">
        <v>0.7</v>
      </c>
      <c r="S12" s="74">
        <v>25</v>
      </c>
      <c r="T12" s="75"/>
      <c r="U12" s="74">
        <v>37</v>
      </c>
      <c r="V12" s="75"/>
      <c r="W12" s="273">
        <v>0</v>
      </c>
      <c r="X12" s="75"/>
      <c r="Y12" s="75">
        <v>0</v>
      </c>
      <c r="Z12" s="75"/>
      <c r="AA12" s="75">
        <v>0</v>
      </c>
      <c r="AB12" s="75"/>
      <c r="AC12" s="276">
        <v>0</v>
      </c>
      <c r="AD12" s="75"/>
      <c r="AE12" s="4">
        <f>'OA&amp;GRIDCO'!W12+'Day Ahead IEX PXIL'!M12+RTM!M12</f>
        <v>28.619999999999997</v>
      </c>
      <c r="AF12" s="4">
        <f>'OA&amp;GRIDCO'!X12+'Day Ahead IEX PXIL'!N12+RTM!N12</f>
        <v>19.34</v>
      </c>
      <c r="AG12" s="4">
        <f>'OA&amp;GRIDCO'!AC12+'Day Ahead IEX PXIL'!S12+RTM!S12</f>
        <v>2.9899999999999998</v>
      </c>
      <c r="AH12" s="4">
        <f>'OA&amp;GRIDCO'!AD12+'Day Ahead IEX PXIL'!T12+RTM!T12</f>
        <v>0</v>
      </c>
      <c r="AI12" s="4">
        <f>'OA&amp;GRIDCO'!AU12+'Day Ahead IEX PXIL'!Y12+RTM!Y12</f>
        <v>0</v>
      </c>
      <c r="AJ12" s="4">
        <f>'OA&amp;GRIDCO'!AV12+'Day Ahead IEX PXIL'!Z12+RTM!Z12</f>
        <v>0</v>
      </c>
      <c r="AK12" s="4">
        <f>'OA&amp;GRIDCO'!BS12+'Day Ahead IEX PXIL'!AK12+RTM!AK12</f>
        <v>20</v>
      </c>
      <c r="AL12" s="4">
        <f>'OA&amp;GRIDCO'!BT12+'Day Ahead IEX PXIL'!AL12+RTM!AL12</f>
        <v>2.8479999999999999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0</v>
      </c>
      <c r="AR12" s="4">
        <f>'OA&amp;GRIDCO'!CP12+'Day Ahead IEX PXIL'!AX12+RTM!AX12</f>
        <v>0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13.701030927835051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313.66072164948451</v>
      </c>
      <c r="BD12" s="4">
        <f>'OA&amp;GRIDCO'!ER12+'Day Ahead IEX PXIL'!CB12+RTM!CB12</f>
        <v>62.950180412371132</v>
      </c>
      <c r="BE12" s="75">
        <f>'OA&amp;GRIDCO'!OA12+GDAM!U12</f>
        <v>0</v>
      </c>
      <c r="BF12" s="75"/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18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21.4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10.31</v>
      </c>
      <c r="CJ12" s="75">
        <f>'Day Ahead IEX PXIL'!HF12+'OA&amp;GRIDCO'!DJ12</f>
        <v>0</v>
      </c>
      <c r="CK12" s="54">
        <f>'OA&amp;GRIDCO'!KU12+'Day Ahead IEX PXIL'!DE12</f>
        <v>0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2.5</v>
      </c>
      <c r="CZ12" s="4">
        <f>'OA&amp;GRIDCO'!IH12+'Day Ahead IEX PXIL'!EJ12+RTM!ED12</f>
        <v>0.625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9.2799999999999994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0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0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6.56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0</v>
      </c>
      <c r="ET12" s="74">
        <f>'OA&amp;GRIDCO'!NP12+RTM!HD12+'Day Ahead IEX PXIL'!IZ12</f>
        <v>0</v>
      </c>
      <c r="EU12" s="74">
        <f>RTM!JG12</f>
        <v>1.55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335">
        <f>GDAM!AK12</f>
        <v>0</v>
      </c>
      <c r="FH12" s="335">
        <f>GDAM!AL12</f>
        <v>0</v>
      </c>
      <c r="FI12" s="335">
        <f>GDAM!AQ12</f>
        <v>0</v>
      </c>
      <c r="FJ12" s="335">
        <f>GDAM!AR12</f>
        <v>0</v>
      </c>
      <c r="FK12" s="335">
        <f>GDAM!AW12</f>
        <v>0</v>
      </c>
      <c r="FL12" s="335">
        <f>GDAM!AX12</f>
        <v>0</v>
      </c>
      <c r="FM12" s="335">
        <f>GDAM!BC12</f>
        <v>0</v>
      </c>
      <c r="FN12" s="335">
        <f>GDAM!BD12</f>
        <v>0</v>
      </c>
      <c r="FO12" s="335">
        <f>GDAM!BI12</f>
        <v>0</v>
      </c>
      <c r="FP12" s="335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1444.0776056701029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119.06421134020619</v>
      </c>
    </row>
    <row r="13" spans="1:174" ht="15" customHeight="1">
      <c r="A13" s="48" t="s">
        <v>35</v>
      </c>
      <c r="B13" s="5">
        <v>3</v>
      </c>
      <c r="C13" s="114"/>
      <c r="D13" s="75"/>
      <c r="E13" s="75"/>
      <c r="F13" s="75"/>
      <c r="G13" s="75"/>
      <c r="H13" s="75"/>
      <c r="I13" s="74"/>
      <c r="J13" s="74"/>
      <c r="K13" s="75"/>
      <c r="L13" s="75"/>
      <c r="M13" s="75"/>
      <c r="N13" s="75"/>
      <c r="O13" s="275">
        <v>0</v>
      </c>
      <c r="P13" s="75"/>
      <c r="Q13" s="94">
        <v>6</v>
      </c>
      <c r="R13" s="75">
        <v>0.7</v>
      </c>
      <c r="S13" s="74">
        <v>25</v>
      </c>
      <c r="T13" s="75"/>
      <c r="U13" s="74">
        <v>37</v>
      </c>
      <c r="V13" s="75"/>
      <c r="W13" s="273">
        <v>0</v>
      </c>
      <c r="X13" s="75"/>
      <c r="Y13" s="75">
        <v>0</v>
      </c>
      <c r="Z13" s="75"/>
      <c r="AA13" s="75">
        <v>0</v>
      </c>
      <c r="AB13" s="75"/>
      <c r="AC13" s="276">
        <v>0</v>
      </c>
      <c r="AD13" s="75"/>
      <c r="AE13" s="4">
        <f>'OA&amp;GRIDCO'!W13+'Day Ahead IEX PXIL'!M13+RTM!M13</f>
        <v>24.490000000000002</v>
      </c>
      <c r="AF13" s="4">
        <f>'OA&amp;GRIDCO'!X13+'Day Ahead IEX PXIL'!N13+RTM!N13</f>
        <v>19.34</v>
      </c>
      <c r="AG13" s="4">
        <f>'OA&amp;GRIDCO'!AC13+'Day Ahead IEX PXIL'!S13+RTM!S13</f>
        <v>2.9899999999999998</v>
      </c>
      <c r="AH13" s="4">
        <f>'OA&amp;GRIDCO'!AD13+'Day Ahead IEX PXIL'!T13+RTM!T13</f>
        <v>0</v>
      </c>
      <c r="AI13" s="4">
        <f>'OA&amp;GRIDCO'!AU13+'Day Ahead IEX PXIL'!Y13+RTM!Y13</f>
        <v>0</v>
      </c>
      <c r="AJ13" s="4">
        <f>'OA&amp;GRIDCO'!AV13+'Day Ahead IEX PXIL'!Z13+RTM!Z13</f>
        <v>0</v>
      </c>
      <c r="AK13" s="4">
        <f>'OA&amp;GRIDCO'!BS13+'Day Ahead IEX PXIL'!AK13+RTM!AK13</f>
        <v>50.93</v>
      </c>
      <c r="AL13" s="4">
        <f>'OA&amp;GRIDCO'!BT13+'Day Ahead IEX PXIL'!AL13+RTM!AL13</f>
        <v>2.8479999999999999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0</v>
      </c>
      <c r="AR13" s="4">
        <f>'OA&amp;GRIDCO'!CP13+'Day Ahead IEX PXIL'!AX13+RTM!AX13</f>
        <v>0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13.701030927835051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251.80072164948453</v>
      </c>
      <c r="BD13" s="4">
        <f>'OA&amp;GRIDCO'!ER13+'Day Ahead IEX PXIL'!CB13+RTM!CB13</f>
        <v>62.950180412371132</v>
      </c>
      <c r="BE13" s="75">
        <f>'OA&amp;GRIDCO'!OA13+GDAM!U13</f>
        <v>0</v>
      </c>
      <c r="BF13" s="75"/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18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21.4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10.31</v>
      </c>
      <c r="CJ13" s="75">
        <f>'Day Ahead IEX PXIL'!HF13+'OA&amp;GRIDCO'!DJ13</f>
        <v>0</v>
      </c>
      <c r="CK13" s="54">
        <f>'OA&amp;GRIDCO'!KU13+'Day Ahead IEX PXIL'!DE13</f>
        <v>0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2.5</v>
      </c>
      <c r="CZ13" s="4">
        <f>'OA&amp;GRIDCO'!IH13+'Day Ahead IEX PXIL'!EJ13+RTM!ED13</f>
        <v>0.625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9.2799999999999994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2.78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0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6.56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0</v>
      </c>
      <c r="ET13" s="74">
        <f>'OA&amp;GRIDCO'!NP13+RTM!HD13+'Day Ahead IEX PXIL'!IZ13</f>
        <v>0</v>
      </c>
      <c r="EU13" s="74">
        <f>RTM!JG13</f>
        <v>1.67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335">
        <f>GDAM!AK13</f>
        <v>0</v>
      </c>
      <c r="FH13" s="335">
        <f>GDAM!AL13</f>
        <v>0</v>
      </c>
      <c r="FI13" s="335">
        <f>GDAM!AQ13</f>
        <v>0</v>
      </c>
      <c r="FJ13" s="335">
        <f>GDAM!AR13</f>
        <v>0</v>
      </c>
      <c r="FK13" s="335">
        <f>GDAM!AW13</f>
        <v>0</v>
      </c>
      <c r="FL13" s="335">
        <f>GDAM!AX13</f>
        <v>0</v>
      </c>
      <c r="FM13" s="335">
        <f>GDAM!BC13</f>
        <v>0</v>
      </c>
      <c r="FN13" s="335">
        <f>GDAM!BD13</f>
        <v>0</v>
      </c>
      <c r="FO13" s="335">
        <f>GDAM!BI13</f>
        <v>0</v>
      </c>
      <c r="FP13" s="335">
        <f>GDAM!BJ13</f>
        <v>0</v>
      </c>
      <c r="FQ13" s="1">
        <f t="shared" si="0"/>
        <v>1381.9176056701031</v>
      </c>
      <c r="FR13" s="1">
        <f t="shared" si="1"/>
        <v>119.06421134020619</v>
      </c>
    </row>
    <row r="14" spans="1:174">
      <c r="A14" s="48" t="s">
        <v>36</v>
      </c>
      <c r="B14" s="5">
        <v>4</v>
      </c>
      <c r="C14" s="114"/>
      <c r="D14" s="75"/>
      <c r="E14" s="75"/>
      <c r="F14" s="75"/>
      <c r="G14" s="75"/>
      <c r="H14" s="75"/>
      <c r="I14" s="74"/>
      <c r="J14" s="74"/>
      <c r="K14" s="75"/>
      <c r="L14" s="75"/>
      <c r="M14" s="75"/>
      <c r="N14" s="75"/>
      <c r="O14" s="275">
        <v>0</v>
      </c>
      <c r="P14" s="75"/>
      <c r="Q14" s="94">
        <v>6</v>
      </c>
      <c r="R14" s="75">
        <v>0.7</v>
      </c>
      <c r="S14" s="74">
        <v>25</v>
      </c>
      <c r="T14" s="75"/>
      <c r="U14" s="74">
        <v>37</v>
      </c>
      <c r="V14" s="75"/>
      <c r="W14" s="273">
        <v>0</v>
      </c>
      <c r="X14" s="75"/>
      <c r="Y14" s="75">
        <v>0</v>
      </c>
      <c r="Z14" s="75"/>
      <c r="AA14" s="75">
        <v>0</v>
      </c>
      <c r="AB14" s="75"/>
      <c r="AC14" s="276">
        <v>0</v>
      </c>
      <c r="AD14" s="75"/>
      <c r="AE14" s="4">
        <f>'OA&amp;GRIDCO'!W14+'Day Ahead IEX PXIL'!M14+RTM!M14</f>
        <v>22.43</v>
      </c>
      <c r="AF14" s="4">
        <f>'OA&amp;GRIDCO'!X14+'Day Ahead IEX PXIL'!N14+RTM!N14</f>
        <v>19.34</v>
      </c>
      <c r="AG14" s="4">
        <f>'OA&amp;GRIDCO'!AC14+'Day Ahead IEX PXIL'!S14+RTM!S14</f>
        <v>2.9899999999999998</v>
      </c>
      <c r="AH14" s="4">
        <f>'OA&amp;GRIDCO'!AD14+'Day Ahead IEX PXIL'!T14+RTM!T14</f>
        <v>0</v>
      </c>
      <c r="AI14" s="4">
        <f>'OA&amp;GRIDCO'!AU14+'Day Ahead IEX PXIL'!Y14+RTM!Y14</f>
        <v>0</v>
      </c>
      <c r="AJ14" s="4">
        <f>'OA&amp;GRIDCO'!AV14+'Day Ahead IEX PXIL'!Z14+RTM!Z14</f>
        <v>0</v>
      </c>
      <c r="AK14" s="4">
        <f>'OA&amp;GRIDCO'!BS14+'Day Ahead IEX PXIL'!AK14+RTM!AK14</f>
        <v>20</v>
      </c>
      <c r="AL14" s="4">
        <f>'OA&amp;GRIDCO'!BT14+'Day Ahead IEX PXIL'!AL14+RTM!AL14</f>
        <v>2.8479999999999999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0</v>
      </c>
      <c r="AR14" s="4">
        <f>'OA&amp;GRIDCO'!CP14+'Day Ahead IEX PXIL'!AX14+RTM!AX14</f>
        <v>0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13.701030927835051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251.80072164948453</v>
      </c>
      <c r="BD14" s="4">
        <f>'OA&amp;GRIDCO'!ER14+'Day Ahead IEX PXIL'!CB14+RTM!CB14</f>
        <v>62.950180412371132</v>
      </c>
      <c r="BE14" s="75">
        <f>'OA&amp;GRIDCO'!OA14+GDAM!U14</f>
        <v>0</v>
      </c>
      <c r="BF14" s="75"/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18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21.4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10.31</v>
      </c>
      <c r="CJ14" s="75">
        <f>'Day Ahead IEX PXIL'!HF14+'OA&amp;GRIDCO'!DJ14</f>
        <v>0</v>
      </c>
      <c r="CK14" s="54">
        <f>'OA&amp;GRIDCO'!KU14+'Day Ahead IEX PXIL'!DE14</f>
        <v>0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2.5</v>
      </c>
      <c r="CZ14" s="4">
        <f>'OA&amp;GRIDCO'!IH14+'Day Ahead IEX PXIL'!EJ14+RTM!ED14</f>
        <v>0.625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9.2799999999999994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2.78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0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6.56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0</v>
      </c>
      <c r="ET14" s="74">
        <f>'OA&amp;GRIDCO'!NP14+RTM!HD14+'Day Ahead IEX PXIL'!IZ14</f>
        <v>0</v>
      </c>
      <c r="EU14" s="74">
        <f>RTM!JG14</f>
        <v>1.67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335">
        <f>GDAM!AK14</f>
        <v>0</v>
      </c>
      <c r="FH14" s="335">
        <f>GDAM!AL14</f>
        <v>0</v>
      </c>
      <c r="FI14" s="335">
        <f>GDAM!AQ14</f>
        <v>0</v>
      </c>
      <c r="FJ14" s="335">
        <f>GDAM!AR14</f>
        <v>0</v>
      </c>
      <c r="FK14" s="335">
        <f>GDAM!AW14</f>
        <v>0</v>
      </c>
      <c r="FL14" s="335">
        <f>GDAM!AX14</f>
        <v>0</v>
      </c>
      <c r="FM14" s="335">
        <f>GDAM!BC14</f>
        <v>0</v>
      </c>
      <c r="FN14" s="335">
        <f>GDAM!BD14</f>
        <v>0</v>
      </c>
      <c r="FO14" s="335">
        <f>GDAM!BI14</f>
        <v>0</v>
      </c>
      <c r="FP14" s="335">
        <f>GDAM!BJ14</f>
        <v>0</v>
      </c>
      <c r="FQ14" s="1">
        <f t="shared" si="0"/>
        <v>1318.9276056701028</v>
      </c>
      <c r="FR14" s="1">
        <f t="shared" si="1"/>
        <v>119.06421134020619</v>
      </c>
    </row>
    <row r="15" spans="1:174" ht="15" customHeight="1">
      <c r="A15" s="48" t="s">
        <v>37</v>
      </c>
      <c r="B15" s="5">
        <v>5</v>
      </c>
      <c r="C15" s="114"/>
      <c r="D15" s="75"/>
      <c r="E15" s="75"/>
      <c r="F15" s="75"/>
      <c r="G15" s="75"/>
      <c r="H15" s="75"/>
      <c r="I15" s="74"/>
      <c r="J15" s="74"/>
      <c r="K15" s="75"/>
      <c r="L15" s="75"/>
      <c r="M15" s="75"/>
      <c r="N15" s="75"/>
      <c r="O15" s="275">
        <v>0</v>
      </c>
      <c r="P15" s="75"/>
      <c r="Q15" s="94">
        <v>6</v>
      </c>
      <c r="R15" s="75">
        <v>0.7</v>
      </c>
      <c r="S15" s="74">
        <v>25</v>
      </c>
      <c r="T15" s="75"/>
      <c r="U15" s="74">
        <v>37</v>
      </c>
      <c r="V15" s="75"/>
      <c r="W15" s="273">
        <v>0</v>
      </c>
      <c r="X15" s="75"/>
      <c r="Y15" s="75">
        <v>0</v>
      </c>
      <c r="Z15" s="75"/>
      <c r="AA15" s="75">
        <v>0</v>
      </c>
      <c r="AB15" s="75"/>
      <c r="AC15" s="276">
        <v>0</v>
      </c>
      <c r="AD15" s="75"/>
      <c r="AE15" s="4">
        <f>'OA&amp;GRIDCO'!W15+'Day Ahead IEX PXIL'!M15+RTM!M15</f>
        <v>22.43</v>
      </c>
      <c r="AF15" s="4">
        <f>'OA&amp;GRIDCO'!X15+'Day Ahead IEX PXIL'!N15+RTM!N15</f>
        <v>19.34</v>
      </c>
      <c r="AG15" s="4">
        <f>'OA&amp;GRIDCO'!AC15+'Day Ahead IEX PXIL'!S15+RTM!S15</f>
        <v>2.9899999999999998</v>
      </c>
      <c r="AH15" s="4">
        <f>'OA&amp;GRIDCO'!AD15+'Day Ahead IEX PXIL'!T15+RTM!T15</f>
        <v>0</v>
      </c>
      <c r="AI15" s="4">
        <f>'OA&amp;GRIDCO'!AU15+'Day Ahead IEX PXIL'!Y15+RTM!Y15</f>
        <v>0</v>
      </c>
      <c r="AJ15" s="4">
        <f>'OA&amp;GRIDCO'!AV15+'Day Ahead IEX PXIL'!Z15+RTM!Z15</f>
        <v>0</v>
      </c>
      <c r="AK15" s="4">
        <f>'OA&amp;GRIDCO'!BS15+'Day Ahead IEX PXIL'!AK15+RTM!AK15</f>
        <v>20</v>
      </c>
      <c r="AL15" s="4">
        <f>'OA&amp;GRIDCO'!BT15+'Day Ahead IEX PXIL'!AL15+RTM!AL15</f>
        <v>2.8479999999999999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0</v>
      </c>
      <c r="AR15" s="4">
        <f>'OA&amp;GRIDCO'!CP15+'Day Ahead IEX PXIL'!AX15+RTM!AX15</f>
        <v>0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13.701030927835051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251.80072164948453</v>
      </c>
      <c r="BD15" s="4">
        <f>'OA&amp;GRIDCO'!ER15+'Day Ahead IEX PXIL'!CB15+RTM!CB15</f>
        <v>62.950180412371132</v>
      </c>
      <c r="BE15" s="75">
        <f>'OA&amp;GRIDCO'!OA15+GDAM!U15</f>
        <v>0</v>
      </c>
      <c r="BF15" s="75"/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18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21.4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10.31</v>
      </c>
      <c r="CJ15" s="75">
        <f>'Day Ahead IEX PXIL'!HF15+'OA&amp;GRIDCO'!DJ15</f>
        <v>0</v>
      </c>
      <c r="CK15" s="54">
        <f>'OA&amp;GRIDCO'!KU15+'Day Ahead IEX PXIL'!DE15</f>
        <v>0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2.5</v>
      </c>
      <c r="CZ15" s="4">
        <f>'OA&amp;GRIDCO'!IH15+'Day Ahead IEX PXIL'!EJ15+RTM!ED15</f>
        <v>0.625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9.2799999999999994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2.78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0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6.56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1.67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335">
        <f>GDAM!AK15</f>
        <v>0</v>
      </c>
      <c r="FH15" s="335">
        <f>GDAM!AL15</f>
        <v>0</v>
      </c>
      <c r="FI15" s="335">
        <f>GDAM!AQ15</f>
        <v>0</v>
      </c>
      <c r="FJ15" s="335">
        <f>GDAM!AR15</f>
        <v>0</v>
      </c>
      <c r="FK15" s="335">
        <f>GDAM!AW15</f>
        <v>0</v>
      </c>
      <c r="FL15" s="335">
        <f>GDAM!AX15</f>
        <v>0</v>
      </c>
      <c r="FM15" s="335">
        <f>GDAM!BC15</f>
        <v>0</v>
      </c>
      <c r="FN15" s="335">
        <f>GDAM!BD15</f>
        <v>0</v>
      </c>
      <c r="FO15" s="335">
        <f>GDAM!BI15</f>
        <v>0</v>
      </c>
      <c r="FP15" s="335">
        <f>GDAM!BJ15</f>
        <v>0</v>
      </c>
      <c r="FQ15" s="1">
        <f t="shared" si="0"/>
        <v>1288.9276056701028</v>
      </c>
      <c r="FR15" s="1">
        <f t="shared" si="1"/>
        <v>119.06421134020619</v>
      </c>
    </row>
    <row r="16" spans="1:174">
      <c r="A16" s="48" t="s">
        <v>38</v>
      </c>
      <c r="B16" s="5">
        <v>6</v>
      </c>
      <c r="C16" s="114"/>
      <c r="D16" s="75"/>
      <c r="E16" s="75"/>
      <c r="F16" s="75"/>
      <c r="G16" s="75"/>
      <c r="H16" s="75"/>
      <c r="I16" s="74"/>
      <c r="J16" s="74"/>
      <c r="K16" s="75"/>
      <c r="L16" s="75"/>
      <c r="M16" s="75"/>
      <c r="N16" s="75"/>
      <c r="O16" s="275">
        <v>0</v>
      </c>
      <c r="P16" s="75"/>
      <c r="Q16" s="94">
        <v>6</v>
      </c>
      <c r="R16" s="75">
        <v>0.7</v>
      </c>
      <c r="S16" s="74">
        <v>25</v>
      </c>
      <c r="T16" s="75"/>
      <c r="U16" s="74">
        <v>37</v>
      </c>
      <c r="V16" s="75"/>
      <c r="W16" s="273">
        <v>0</v>
      </c>
      <c r="X16" s="75"/>
      <c r="Y16" s="75">
        <v>0</v>
      </c>
      <c r="Z16" s="75"/>
      <c r="AA16" s="75">
        <v>0</v>
      </c>
      <c r="AB16" s="75"/>
      <c r="AC16" s="276">
        <v>0</v>
      </c>
      <c r="AD16" s="75"/>
      <c r="AE16" s="4">
        <f>'OA&amp;GRIDCO'!W16+'Day Ahead IEX PXIL'!M16+RTM!M16</f>
        <v>22.43</v>
      </c>
      <c r="AF16" s="4">
        <f>'OA&amp;GRIDCO'!X16+'Day Ahead IEX PXIL'!N16+RTM!N16</f>
        <v>19.34</v>
      </c>
      <c r="AG16" s="4">
        <f>'OA&amp;GRIDCO'!AC16+'Day Ahead IEX PXIL'!S16+RTM!S16</f>
        <v>2.9899999999999998</v>
      </c>
      <c r="AH16" s="4">
        <f>'OA&amp;GRIDCO'!AD16+'Day Ahead IEX PXIL'!T16+RTM!T16</f>
        <v>0</v>
      </c>
      <c r="AI16" s="4">
        <f>'OA&amp;GRIDCO'!AU16+'Day Ahead IEX PXIL'!Y16+RTM!Y16</f>
        <v>0</v>
      </c>
      <c r="AJ16" s="4">
        <f>'OA&amp;GRIDCO'!AV16+'Day Ahead IEX PXIL'!Z16+RTM!Z16</f>
        <v>0</v>
      </c>
      <c r="AK16" s="4">
        <f>'OA&amp;GRIDCO'!BS16+'Day Ahead IEX PXIL'!AK16+RTM!AK16</f>
        <v>20</v>
      </c>
      <c r="AL16" s="4">
        <f>'OA&amp;GRIDCO'!BT16+'Day Ahead IEX PXIL'!AL16+RTM!AL16</f>
        <v>2.8479999999999999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0</v>
      </c>
      <c r="AR16" s="4">
        <f>'OA&amp;GRIDCO'!CP16+'Day Ahead IEX PXIL'!AX16+RTM!AX16</f>
        <v>0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13.701030927835051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251.80072164948453</v>
      </c>
      <c r="BD16" s="4">
        <f>'OA&amp;GRIDCO'!ER16+'Day Ahead IEX PXIL'!CB16+RTM!CB16</f>
        <v>62.950180412371132</v>
      </c>
      <c r="BE16" s="75">
        <f>'OA&amp;GRIDCO'!OA16+GDAM!U16</f>
        <v>0</v>
      </c>
      <c r="BF16" s="75"/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31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18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21.4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10.31</v>
      </c>
      <c r="CJ16" s="75">
        <f>'Day Ahead IEX PXIL'!HF16+'OA&amp;GRIDCO'!DJ16</f>
        <v>0</v>
      </c>
      <c r="CK16" s="54">
        <f>'OA&amp;GRIDCO'!KU16+'Day Ahead IEX PXIL'!DE16</f>
        <v>0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2.5</v>
      </c>
      <c r="CZ16" s="4">
        <f>'OA&amp;GRIDCO'!IH16+'Day Ahead IEX PXIL'!EJ16+RTM!ED16</f>
        <v>0.625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9.2799999999999994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2.78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0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6.56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1.67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335">
        <f>GDAM!AK16</f>
        <v>0</v>
      </c>
      <c r="FH16" s="335">
        <f>GDAM!AL16</f>
        <v>0</v>
      </c>
      <c r="FI16" s="335">
        <f>GDAM!AQ16</f>
        <v>0</v>
      </c>
      <c r="FJ16" s="335">
        <f>GDAM!AR16</f>
        <v>0</v>
      </c>
      <c r="FK16" s="335">
        <f>GDAM!AW16</f>
        <v>0</v>
      </c>
      <c r="FL16" s="335">
        <f>GDAM!AX16</f>
        <v>0</v>
      </c>
      <c r="FM16" s="335">
        <f>GDAM!BC16</f>
        <v>0</v>
      </c>
      <c r="FN16" s="335">
        <f>GDAM!BD16</f>
        <v>0</v>
      </c>
      <c r="FO16" s="335">
        <f>GDAM!BI16</f>
        <v>0</v>
      </c>
      <c r="FP16" s="335">
        <f>GDAM!BJ16</f>
        <v>0</v>
      </c>
      <c r="FQ16" s="1">
        <f t="shared" si="0"/>
        <v>1304.9276056701028</v>
      </c>
      <c r="FR16" s="1">
        <f t="shared" si="1"/>
        <v>119.06421134020619</v>
      </c>
    </row>
    <row r="17" spans="1:174">
      <c r="A17" s="48" t="s">
        <v>39</v>
      </c>
      <c r="B17" s="5">
        <v>7</v>
      </c>
      <c r="C17" s="114"/>
      <c r="D17" s="75"/>
      <c r="E17" s="75"/>
      <c r="F17" s="75"/>
      <c r="G17" s="75"/>
      <c r="H17" s="75"/>
      <c r="I17" s="74"/>
      <c r="J17" s="74"/>
      <c r="K17" s="75"/>
      <c r="L17" s="75"/>
      <c r="M17" s="75"/>
      <c r="N17" s="75"/>
      <c r="O17" s="275">
        <v>0</v>
      </c>
      <c r="P17" s="75"/>
      <c r="Q17" s="94">
        <v>6</v>
      </c>
      <c r="R17" s="75">
        <v>0.7</v>
      </c>
      <c r="S17" s="74">
        <v>25</v>
      </c>
      <c r="T17" s="75"/>
      <c r="U17" s="74">
        <v>37</v>
      </c>
      <c r="V17" s="75"/>
      <c r="W17" s="273">
        <v>0</v>
      </c>
      <c r="X17" s="75"/>
      <c r="Y17" s="75">
        <v>0</v>
      </c>
      <c r="Z17" s="75"/>
      <c r="AA17" s="75">
        <v>0</v>
      </c>
      <c r="AB17" s="75"/>
      <c r="AC17" s="276">
        <v>0</v>
      </c>
      <c r="AD17" s="75"/>
      <c r="AE17" s="4">
        <f>'OA&amp;GRIDCO'!W17+'Day Ahead IEX PXIL'!M17+RTM!M17</f>
        <v>22.43</v>
      </c>
      <c r="AF17" s="4">
        <f>'OA&amp;GRIDCO'!X17+'Day Ahead IEX PXIL'!N17+RTM!N17</f>
        <v>19.34</v>
      </c>
      <c r="AG17" s="4">
        <f>'OA&amp;GRIDCO'!AC17+'Day Ahead IEX PXIL'!S17+RTM!S17</f>
        <v>2.9899999999999998</v>
      </c>
      <c r="AH17" s="4">
        <f>'OA&amp;GRIDCO'!AD17+'Day Ahead IEX PXIL'!T17+RTM!T17</f>
        <v>0</v>
      </c>
      <c r="AI17" s="4">
        <f>'OA&amp;GRIDCO'!AU17+'Day Ahead IEX PXIL'!Y17+RTM!Y17</f>
        <v>0</v>
      </c>
      <c r="AJ17" s="4">
        <f>'OA&amp;GRIDCO'!AV17+'Day Ahead IEX PXIL'!Z17+RTM!Z17</f>
        <v>0</v>
      </c>
      <c r="AK17" s="4">
        <f>'OA&amp;GRIDCO'!BS17+'Day Ahead IEX PXIL'!AK17+RTM!AK17</f>
        <v>40.620000000000005</v>
      </c>
      <c r="AL17" s="4">
        <f>'OA&amp;GRIDCO'!BT17+'Day Ahead IEX PXIL'!AL17+RTM!AL17</f>
        <v>2.8479999999999999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0</v>
      </c>
      <c r="AR17" s="4">
        <f>'OA&amp;GRIDCO'!CP17+'Day Ahead IEX PXIL'!AX17+RTM!AX17</f>
        <v>0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13.701030927835051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251.80072164948453</v>
      </c>
      <c r="BD17" s="4">
        <f>'OA&amp;GRIDCO'!ER17+'Day Ahead IEX PXIL'!CB17+RTM!CB17</f>
        <v>62.950180412371132</v>
      </c>
      <c r="BE17" s="75">
        <f>'OA&amp;GRIDCO'!OA17+GDAM!U17</f>
        <v>0</v>
      </c>
      <c r="BF17" s="75"/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31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18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21.4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10.31</v>
      </c>
      <c r="CJ17" s="75">
        <f>'Day Ahead IEX PXIL'!HF17+'OA&amp;GRIDCO'!DJ17</f>
        <v>0</v>
      </c>
      <c r="CK17" s="54">
        <f>'OA&amp;GRIDCO'!KU17+'Day Ahead IEX PXIL'!DE17</f>
        <v>0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2.5</v>
      </c>
      <c r="CZ17" s="4">
        <f>'OA&amp;GRIDCO'!IH17+'Day Ahead IEX PXIL'!EJ17+RTM!ED17</f>
        <v>0.625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9.2799999999999994</v>
      </c>
      <c r="DF17" s="4">
        <f>'Day Ahead IEX PXIL'!FD17+'OA&amp;GRIDCO'!KD17</f>
        <v>0</v>
      </c>
      <c r="DG17" s="4">
        <f>'OA&amp;GRIDCO'!JG17+'Day Ahead IEX PXIL'!EU17+RTM!EO17</f>
        <v>20.62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2.78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0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6.56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0</v>
      </c>
      <c r="ET17" s="74">
        <f>'OA&amp;GRIDCO'!NP17+RTM!HD17+'Day Ahead IEX PXIL'!IZ17</f>
        <v>0</v>
      </c>
      <c r="EU17" s="74">
        <f>RTM!JG17</f>
        <v>1.67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335">
        <f>GDAM!AK17</f>
        <v>0</v>
      </c>
      <c r="FH17" s="335">
        <f>GDAM!AL17</f>
        <v>0</v>
      </c>
      <c r="FI17" s="335">
        <f>GDAM!AQ17</f>
        <v>0</v>
      </c>
      <c r="FJ17" s="335">
        <f>GDAM!AR17</f>
        <v>0</v>
      </c>
      <c r="FK17" s="335">
        <f>GDAM!AW17</f>
        <v>0</v>
      </c>
      <c r="FL17" s="335">
        <f>GDAM!AX17</f>
        <v>0</v>
      </c>
      <c r="FM17" s="335">
        <f>GDAM!BC17</f>
        <v>0</v>
      </c>
      <c r="FN17" s="335">
        <f>GDAM!BD17</f>
        <v>0</v>
      </c>
      <c r="FO17" s="335">
        <f>GDAM!BI17</f>
        <v>0</v>
      </c>
      <c r="FP17" s="335">
        <f>GDAM!BJ17</f>
        <v>0</v>
      </c>
      <c r="FQ17" s="1">
        <f t="shared" si="0"/>
        <v>1325.5476056701027</v>
      </c>
      <c r="FR17" s="1">
        <f t="shared" si="1"/>
        <v>119.06421134020619</v>
      </c>
    </row>
    <row r="18" spans="1:174">
      <c r="A18" s="48" t="s">
        <v>40</v>
      </c>
      <c r="B18" s="5">
        <v>8</v>
      </c>
      <c r="C18" s="114"/>
      <c r="D18" s="75"/>
      <c r="E18" s="75"/>
      <c r="F18" s="75"/>
      <c r="G18" s="75"/>
      <c r="H18" s="75"/>
      <c r="I18" s="74"/>
      <c r="J18" s="74"/>
      <c r="K18" s="75"/>
      <c r="L18" s="75"/>
      <c r="M18" s="75"/>
      <c r="N18" s="75"/>
      <c r="O18" s="275">
        <v>0</v>
      </c>
      <c r="P18" s="75"/>
      <c r="Q18" s="94">
        <v>6</v>
      </c>
      <c r="R18" s="75">
        <v>0.7</v>
      </c>
      <c r="S18" s="74">
        <v>25</v>
      </c>
      <c r="T18" s="75"/>
      <c r="U18" s="74">
        <v>37</v>
      </c>
      <c r="V18" s="75"/>
      <c r="W18" s="273">
        <v>0</v>
      </c>
      <c r="X18" s="75"/>
      <c r="Y18" s="75">
        <v>0</v>
      </c>
      <c r="Z18" s="75"/>
      <c r="AA18" s="75">
        <v>0</v>
      </c>
      <c r="AB18" s="75"/>
      <c r="AC18" s="276">
        <v>0</v>
      </c>
      <c r="AD18" s="75"/>
      <c r="AE18" s="4">
        <f>'OA&amp;GRIDCO'!W18+'Day Ahead IEX PXIL'!M18+RTM!M18</f>
        <v>22.43</v>
      </c>
      <c r="AF18" s="4">
        <f>'OA&amp;GRIDCO'!X18+'Day Ahead IEX PXIL'!N18+RTM!N18</f>
        <v>19.34</v>
      </c>
      <c r="AG18" s="4">
        <f>'OA&amp;GRIDCO'!AC18+'Day Ahead IEX PXIL'!S18+RTM!S18</f>
        <v>2.9899999999999998</v>
      </c>
      <c r="AH18" s="4">
        <f>'OA&amp;GRIDCO'!AD18+'Day Ahead IEX PXIL'!T18+RTM!T18</f>
        <v>0</v>
      </c>
      <c r="AI18" s="4">
        <f>'OA&amp;GRIDCO'!AU18+'Day Ahead IEX PXIL'!Y18+RTM!Y18</f>
        <v>0</v>
      </c>
      <c r="AJ18" s="4">
        <f>'OA&amp;GRIDCO'!AV18+'Day Ahead IEX PXIL'!Z18+RTM!Z18</f>
        <v>0</v>
      </c>
      <c r="AK18" s="4">
        <f>'OA&amp;GRIDCO'!BS18+'Day Ahead IEX PXIL'!AK18+RTM!AK18</f>
        <v>20</v>
      </c>
      <c r="AL18" s="4">
        <f>'OA&amp;GRIDCO'!BT18+'Day Ahead IEX PXIL'!AL18+RTM!AL18</f>
        <v>2.8479999999999999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0</v>
      </c>
      <c r="AR18" s="4">
        <f>'OA&amp;GRIDCO'!CP18+'Day Ahead IEX PXIL'!AX18+RTM!AX18</f>
        <v>0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13.701030927835051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251.80072164948453</v>
      </c>
      <c r="BD18" s="4">
        <f>'OA&amp;GRIDCO'!ER18+'Day Ahead IEX PXIL'!CB18+RTM!CB18</f>
        <v>62.950180412371132</v>
      </c>
      <c r="BE18" s="75">
        <f>'OA&amp;GRIDCO'!OA18+GDAM!U18</f>
        <v>0</v>
      </c>
      <c r="BF18" s="75"/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31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18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21.4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10.31</v>
      </c>
      <c r="CJ18" s="75">
        <f>'Day Ahead IEX PXIL'!HF18+'OA&amp;GRIDCO'!DJ18</f>
        <v>0</v>
      </c>
      <c r="CK18" s="54">
        <f>'OA&amp;GRIDCO'!KU18+'Day Ahead IEX PXIL'!DE18</f>
        <v>0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2.5</v>
      </c>
      <c r="CZ18" s="4">
        <f>'OA&amp;GRIDCO'!IH18+'Day Ahead IEX PXIL'!EJ18+RTM!ED18</f>
        <v>0.625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9.2799999999999994</v>
      </c>
      <c r="DF18" s="4">
        <f>'Day Ahead IEX PXIL'!FD18+'OA&amp;GRIDCO'!KD18</f>
        <v>0</v>
      </c>
      <c r="DG18" s="4">
        <f>'OA&amp;GRIDCO'!JG18+'Day Ahead IEX PXIL'!EU18+RTM!EO18</f>
        <v>20.62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2.78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0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6.56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0</v>
      </c>
      <c r="ET18" s="74">
        <f>'OA&amp;GRIDCO'!NP18+RTM!HD18+'Day Ahead IEX PXIL'!IZ18</f>
        <v>0</v>
      </c>
      <c r="EU18" s="74">
        <f>RTM!JG18</f>
        <v>1.67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335">
        <f>GDAM!AK18</f>
        <v>0</v>
      </c>
      <c r="FH18" s="335">
        <f>GDAM!AL18</f>
        <v>0</v>
      </c>
      <c r="FI18" s="335">
        <f>GDAM!AQ18</f>
        <v>0</v>
      </c>
      <c r="FJ18" s="335">
        <f>GDAM!AR18</f>
        <v>0</v>
      </c>
      <c r="FK18" s="335">
        <f>GDAM!AW18</f>
        <v>0</v>
      </c>
      <c r="FL18" s="335">
        <f>GDAM!AX18</f>
        <v>0</v>
      </c>
      <c r="FM18" s="335">
        <f>GDAM!BC18</f>
        <v>0</v>
      </c>
      <c r="FN18" s="335">
        <f>GDAM!BD18</f>
        <v>0</v>
      </c>
      <c r="FO18" s="335">
        <f>GDAM!BI18</f>
        <v>0</v>
      </c>
      <c r="FP18" s="335">
        <f>GDAM!BJ18</f>
        <v>0</v>
      </c>
      <c r="FQ18" s="1">
        <f t="shared" si="0"/>
        <v>1304.9276056701028</v>
      </c>
      <c r="FR18" s="1">
        <f t="shared" si="1"/>
        <v>119.06421134020619</v>
      </c>
    </row>
    <row r="19" spans="1:174" ht="15" customHeight="1">
      <c r="A19" s="48" t="s">
        <v>41</v>
      </c>
      <c r="B19" s="5">
        <v>9</v>
      </c>
      <c r="C19" s="114"/>
      <c r="D19" s="75"/>
      <c r="E19" s="75"/>
      <c r="F19" s="75"/>
      <c r="G19" s="75"/>
      <c r="H19" s="75"/>
      <c r="I19" s="74"/>
      <c r="J19" s="74"/>
      <c r="K19" s="75"/>
      <c r="L19" s="75"/>
      <c r="M19" s="75"/>
      <c r="N19" s="75"/>
      <c r="O19" s="275">
        <v>0</v>
      </c>
      <c r="P19" s="75"/>
      <c r="Q19" s="94">
        <v>6</v>
      </c>
      <c r="R19" s="75">
        <v>0.7</v>
      </c>
      <c r="S19" s="74">
        <v>25</v>
      </c>
      <c r="T19" s="75"/>
      <c r="U19" s="74">
        <v>37</v>
      </c>
      <c r="V19" s="75"/>
      <c r="W19" s="273">
        <v>0</v>
      </c>
      <c r="X19" s="75"/>
      <c r="Y19" s="75">
        <v>0</v>
      </c>
      <c r="Z19" s="75"/>
      <c r="AA19" s="75">
        <v>0</v>
      </c>
      <c r="AB19" s="75"/>
      <c r="AC19" s="276">
        <v>0</v>
      </c>
      <c r="AD19" s="75"/>
      <c r="AE19" s="4">
        <f>'OA&amp;GRIDCO'!W19+'Day Ahead IEX PXIL'!M19+RTM!M19</f>
        <v>22.43</v>
      </c>
      <c r="AF19" s="4">
        <f>'OA&amp;GRIDCO'!X19+'Day Ahead IEX PXIL'!N19+RTM!N19</f>
        <v>19.34</v>
      </c>
      <c r="AG19" s="4">
        <f>'OA&amp;GRIDCO'!AC19+'Day Ahead IEX PXIL'!S19+RTM!S19</f>
        <v>2.9899999999999998</v>
      </c>
      <c r="AH19" s="4">
        <f>'OA&amp;GRIDCO'!AD19+'Day Ahead IEX PXIL'!T19+RTM!T19</f>
        <v>0</v>
      </c>
      <c r="AI19" s="4">
        <f>'OA&amp;GRIDCO'!AU19+'Day Ahead IEX PXIL'!Y19+RTM!Y19</f>
        <v>0</v>
      </c>
      <c r="AJ19" s="4">
        <f>'OA&amp;GRIDCO'!AV19+'Day Ahead IEX PXIL'!Z19+RTM!Z19</f>
        <v>0</v>
      </c>
      <c r="AK19" s="4">
        <f>'OA&amp;GRIDCO'!BS19+'Day Ahead IEX PXIL'!AK19+RTM!AK19</f>
        <v>30.310000000000002</v>
      </c>
      <c r="AL19" s="4">
        <f>'OA&amp;GRIDCO'!BT19+'Day Ahead IEX PXIL'!AL19+RTM!AL19</f>
        <v>2.8479999999999999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0</v>
      </c>
      <c r="AR19" s="4">
        <f>'OA&amp;GRIDCO'!CP19+'Day Ahead IEX PXIL'!AX19+RTM!AX19</f>
        <v>0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13.701030927835051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251.80072164948453</v>
      </c>
      <c r="BD19" s="4">
        <f>'OA&amp;GRIDCO'!ER19+'Day Ahead IEX PXIL'!CB19+RTM!CB19</f>
        <v>62.950180412371132</v>
      </c>
      <c r="BE19" s="75">
        <f>'OA&amp;GRIDCO'!OA19+GDAM!U19</f>
        <v>0</v>
      </c>
      <c r="BF19" s="75"/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18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21.4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10.31</v>
      </c>
      <c r="CJ19" s="75">
        <f>'Day Ahead IEX PXIL'!HF19+'OA&amp;GRIDCO'!DJ19</f>
        <v>0</v>
      </c>
      <c r="CK19" s="54">
        <f>'OA&amp;GRIDCO'!KU19+'Day Ahead IEX PXIL'!DE19</f>
        <v>0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2.5</v>
      </c>
      <c r="CZ19" s="4">
        <f>'OA&amp;GRIDCO'!IH19+'Day Ahead IEX PXIL'!EJ19+RTM!ED19</f>
        <v>0.625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9.2799999999999994</v>
      </c>
      <c r="DF19" s="4">
        <f>'Day Ahead IEX PXIL'!FD19+'OA&amp;GRIDCO'!KD19</f>
        <v>0</v>
      </c>
      <c r="DG19" s="4">
        <f>'OA&amp;GRIDCO'!JG19+'Day Ahead IEX PXIL'!EU19+RTM!EO19</f>
        <v>20.62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2.78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0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6.56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1.67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335">
        <f>GDAM!AK19</f>
        <v>0</v>
      </c>
      <c r="FH19" s="335">
        <f>GDAM!AL19</f>
        <v>0</v>
      </c>
      <c r="FI19" s="335">
        <f>GDAM!AQ19</f>
        <v>0</v>
      </c>
      <c r="FJ19" s="335">
        <f>GDAM!AR19</f>
        <v>0</v>
      </c>
      <c r="FK19" s="335">
        <f>GDAM!AW19</f>
        <v>0</v>
      </c>
      <c r="FL19" s="335">
        <f>GDAM!AX19</f>
        <v>0</v>
      </c>
      <c r="FM19" s="335">
        <f>GDAM!BC19</f>
        <v>0</v>
      </c>
      <c r="FN19" s="335">
        <f>GDAM!BD19</f>
        <v>0</v>
      </c>
      <c r="FO19" s="335">
        <f>GDAM!BI19</f>
        <v>0</v>
      </c>
      <c r="FP19" s="335">
        <f>GDAM!BJ19</f>
        <v>0</v>
      </c>
      <c r="FQ19" s="1">
        <f t="shared" si="0"/>
        <v>1284.2376056701028</v>
      </c>
      <c r="FR19" s="1">
        <f t="shared" si="1"/>
        <v>119.06421134020619</v>
      </c>
    </row>
    <row r="20" spans="1:174">
      <c r="A20" s="48" t="s">
        <v>42</v>
      </c>
      <c r="B20" s="5">
        <v>10</v>
      </c>
      <c r="C20" s="114"/>
      <c r="D20" s="75"/>
      <c r="E20" s="75"/>
      <c r="F20" s="75"/>
      <c r="G20" s="75"/>
      <c r="H20" s="75"/>
      <c r="I20" s="74"/>
      <c r="J20" s="74"/>
      <c r="K20" s="75"/>
      <c r="L20" s="75"/>
      <c r="M20" s="75"/>
      <c r="N20" s="75"/>
      <c r="O20" s="275">
        <v>0</v>
      </c>
      <c r="P20" s="75"/>
      <c r="Q20" s="94">
        <v>6</v>
      </c>
      <c r="R20" s="75">
        <v>0.7</v>
      </c>
      <c r="S20" s="74">
        <v>25</v>
      </c>
      <c r="T20" s="75"/>
      <c r="U20" s="74">
        <v>37</v>
      </c>
      <c r="V20" s="75"/>
      <c r="W20" s="273">
        <v>0</v>
      </c>
      <c r="X20" s="75"/>
      <c r="Y20" s="75">
        <v>0</v>
      </c>
      <c r="Z20" s="75"/>
      <c r="AA20" s="75">
        <v>0</v>
      </c>
      <c r="AB20" s="75"/>
      <c r="AC20" s="276">
        <v>0</v>
      </c>
      <c r="AD20" s="75"/>
      <c r="AE20" s="4">
        <f>'OA&amp;GRIDCO'!W20+'Day Ahead IEX PXIL'!M20+RTM!M20</f>
        <v>22.43</v>
      </c>
      <c r="AF20" s="4">
        <f>'OA&amp;GRIDCO'!X20+'Day Ahead IEX PXIL'!N20+RTM!N20</f>
        <v>19.34</v>
      </c>
      <c r="AG20" s="4">
        <f>'OA&amp;GRIDCO'!AC20+'Day Ahead IEX PXIL'!S20+RTM!S20</f>
        <v>2.9899999999999998</v>
      </c>
      <c r="AH20" s="4">
        <f>'OA&amp;GRIDCO'!AD20+'Day Ahead IEX PXIL'!T20+RTM!T20</f>
        <v>0</v>
      </c>
      <c r="AI20" s="4">
        <f>'OA&amp;GRIDCO'!AU20+'Day Ahead IEX PXIL'!Y20+RTM!Y20</f>
        <v>0</v>
      </c>
      <c r="AJ20" s="4">
        <f>'OA&amp;GRIDCO'!AV20+'Day Ahead IEX PXIL'!Z20+RTM!Z20</f>
        <v>0</v>
      </c>
      <c r="AK20" s="4">
        <f>'OA&amp;GRIDCO'!BS20+'Day Ahead IEX PXIL'!AK20+RTM!AK20</f>
        <v>50.93</v>
      </c>
      <c r="AL20" s="4">
        <f>'OA&amp;GRIDCO'!BT20+'Day Ahead IEX PXIL'!AL20+RTM!AL20</f>
        <v>2.8479999999999999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0</v>
      </c>
      <c r="AR20" s="4">
        <f>'OA&amp;GRIDCO'!CP20+'Day Ahead IEX PXIL'!AX20+RTM!AX20</f>
        <v>0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13.701030927835051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251.80072164948453</v>
      </c>
      <c r="BD20" s="4">
        <f>'OA&amp;GRIDCO'!ER20+'Day Ahead IEX PXIL'!CB20+RTM!CB20</f>
        <v>62.950180412371132</v>
      </c>
      <c r="BE20" s="75">
        <f>'OA&amp;GRIDCO'!OA20+GDAM!U20</f>
        <v>0</v>
      </c>
      <c r="BF20" s="75"/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18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21.4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10.31</v>
      </c>
      <c r="CJ20" s="75">
        <f>'Day Ahead IEX PXIL'!HF20+'OA&amp;GRIDCO'!DJ20</f>
        <v>0</v>
      </c>
      <c r="CK20" s="54">
        <f>'OA&amp;GRIDCO'!KU20+'Day Ahead IEX PXIL'!DE20</f>
        <v>0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2.5</v>
      </c>
      <c r="CZ20" s="4">
        <f>'OA&amp;GRIDCO'!IH20+'Day Ahead IEX PXIL'!EJ20+RTM!ED20</f>
        <v>0.625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9.2799999999999994</v>
      </c>
      <c r="DF20" s="4">
        <f>'Day Ahead IEX PXIL'!FD20+'OA&amp;GRIDCO'!KD20</f>
        <v>0</v>
      </c>
      <c r="DG20" s="4">
        <f>'OA&amp;GRIDCO'!JG20+'Day Ahead IEX PXIL'!EU20+RTM!EO20</f>
        <v>20.62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2.78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0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6.56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0</v>
      </c>
      <c r="ET20" s="74">
        <f>'OA&amp;GRIDCO'!NP20+RTM!HD20+'Day Ahead IEX PXIL'!IZ20</f>
        <v>0</v>
      </c>
      <c r="EU20" s="74">
        <f>RTM!JG20</f>
        <v>1.67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335">
        <f>GDAM!AK20</f>
        <v>0</v>
      </c>
      <c r="FH20" s="335">
        <f>GDAM!AL20</f>
        <v>0</v>
      </c>
      <c r="FI20" s="335">
        <f>GDAM!AQ20</f>
        <v>0</v>
      </c>
      <c r="FJ20" s="335">
        <f>GDAM!AR20</f>
        <v>0</v>
      </c>
      <c r="FK20" s="335">
        <f>GDAM!AW20</f>
        <v>0</v>
      </c>
      <c r="FL20" s="335">
        <f>GDAM!AX20</f>
        <v>0</v>
      </c>
      <c r="FM20" s="335">
        <f>GDAM!BC20</f>
        <v>0</v>
      </c>
      <c r="FN20" s="335">
        <f>GDAM!BD20</f>
        <v>0</v>
      </c>
      <c r="FO20" s="335">
        <f>GDAM!BI20</f>
        <v>0</v>
      </c>
      <c r="FP20" s="335">
        <f>GDAM!BJ20</f>
        <v>0</v>
      </c>
      <c r="FQ20" s="1">
        <f t="shared" si="0"/>
        <v>1304.8576056701031</v>
      </c>
      <c r="FR20" s="1">
        <f t="shared" si="1"/>
        <v>119.06421134020619</v>
      </c>
    </row>
    <row r="21" spans="1:174" ht="15" customHeight="1">
      <c r="A21" s="48" t="s">
        <v>43</v>
      </c>
      <c r="B21" s="5">
        <v>11</v>
      </c>
      <c r="C21" s="114"/>
      <c r="D21" s="75"/>
      <c r="E21" s="75"/>
      <c r="F21" s="75"/>
      <c r="G21" s="75"/>
      <c r="H21" s="75"/>
      <c r="I21" s="74"/>
      <c r="J21" s="74"/>
      <c r="K21" s="75"/>
      <c r="L21" s="75"/>
      <c r="M21" s="75"/>
      <c r="N21" s="75"/>
      <c r="O21" s="275">
        <v>0</v>
      </c>
      <c r="P21" s="75"/>
      <c r="Q21" s="94">
        <v>6</v>
      </c>
      <c r="R21" s="75">
        <v>0.7</v>
      </c>
      <c r="S21" s="74">
        <v>25</v>
      </c>
      <c r="T21" s="75"/>
      <c r="U21" s="74">
        <v>37</v>
      </c>
      <c r="V21" s="75"/>
      <c r="W21" s="273">
        <v>0</v>
      </c>
      <c r="X21" s="75"/>
      <c r="Y21" s="75">
        <v>0</v>
      </c>
      <c r="Z21" s="75"/>
      <c r="AA21" s="75">
        <v>0</v>
      </c>
      <c r="AB21" s="75"/>
      <c r="AC21" s="276">
        <v>0</v>
      </c>
      <c r="AD21" s="75"/>
      <c r="AE21" s="4">
        <f>'OA&amp;GRIDCO'!W21+'Day Ahead IEX PXIL'!M21+RTM!M21</f>
        <v>22.43</v>
      </c>
      <c r="AF21" s="4">
        <f>'OA&amp;GRIDCO'!X21+'Day Ahead IEX PXIL'!N21+RTM!N21</f>
        <v>19.34</v>
      </c>
      <c r="AG21" s="4">
        <f>'OA&amp;GRIDCO'!AC21+'Day Ahead IEX PXIL'!S21+RTM!S21</f>
        <v>2.9899999999999998</v>
      </c>
      <c r="AH21" s="4">
        <f>'OA&amp;GRIDCO'!AD21+'Day Ahead IEX PXIL'!T21+RTM!T21</f>
        <v>0</v>
      </c>
      <c r="AI21" s="4">
        <f>'OA&amp;GRIDCO'!AU21+'Day Ahead IEX PXIL'!Y21+RTM!Y21</f>
        <v>0</v>
      </c>
      <c r="AJ21" s="4">
        <f>'OA&amp;GRIDCO'!AV21+'Day Ahead IEX PXIL'!Z21+RTM!Z21</f>
        <v>0</v>
      </c>
      <c r="AK21" s="4">
        <f>'OA&amp;GRIDCO'!BS21+'Day Ahead IEX PXIL'!AK21+RTM!AK21</f>
        <v>20</v>
      </c>
      <c r="AL21" s="4">
        <f>'OA&amp;GRIDCO'!BT21+'Day Ahead IEX PXIL'!AL21+RTM!AL21</f>
        <v>2.8479999999999999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0</v>
      </c>
      <c r="AR21" s="4">
        <f>'OA&amp;GRIDCO'!CP21+'Day Ahead IEX PXIL'!AX21+RTM!AX21</f>
        <v>0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13.701030927835051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251.80072164948453</v>
      </c>
      <c r="BD21" s="4">
        <f>'OA&amp;GRIDCO'!ER21+'Day Ahead IEX PXIL'!CB21+RTM!CB21</f>
        <v>62.950180412371132</v>
      </c>
      <c r="BE21" s="75">
        <f>'OA&amp;GRIDCO'!OA21+GDAM!U21</f>
        <v>0</v>
      </c>
      <c r="BF21" s="75"/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18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21.4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10.31</v>
      </c>
      <c r="CJ21" s="75">
        <f>'Day Ahead IEX PXIL'!HF21+'OA&amp;GRIDCO'!DJ21</f>
        <v>0</v>
      </c>
      <c r="CK21" s="54">
        <f>'OA&amp;GRIDCO'!KU21+'Day Ahead IEX PXIL'!DE21</f>
        <v>0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2.5</v>
      </c>
      <c r="CZ21" s="4">
        <f>'OA&amp;GRIDCO'!IH21+'Day Ahead IEX PXIL'!EJ21+RTM!ED21</f>
        <v>0.625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9.48</v>
      </c>
      <c r="DF21" s="4">
        <f>'Day Ahead IEX PXIL'!FD21+'OA&amp;GRIDCO'!KD21</f>
        <v>0</v>
      </c>
      <c r="DG21" s="4">
        <f>'OA&amp;GRIDCO'!JG21+'Day Ahead IEX PXIL'!EU21+RTM!EO21</f>
        <v>20.62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2.78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0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6.56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0</v>
      </c>
      <c r="ET21" s="74">
        <f>'OA&amp;GRIDCO'!NP21+RTM!HD21+'Day Ahead IEX PXIL'!IZ21</f>
        <v>0</v>
      </c>
      <c r="EU21" s="74">
        <f>RTM!JG21</f>
        <v>1.67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335">
        <f>GDAM!AK21</f>
        <v>0</v>
      </c>
      <c r="FH21" s="335">
        <f>GDAM!AL21</f>
        <v>0</v>
      </c>
      <c r="FI21" s="335">
        <f>GDAM!AQ21</f>
        <v>0</v>
      </c>
      <c r="FJ21" s="335">
        <f>GDAM!AR21</f>
        <v>0</v>
      </c>
      <c r="FK21" s="335">
        <f>GDAM!AW21</f>
        <v>0</v>
      </c>
      <c r="FL21" s="335">
        <f>GDAM!AX21</f>
        <v>0</v>
      </c>
      <c r="FM21" s="335">
        <f>GDAM!BC21</f>
        <v>0</v>
      </c>
      <c r="FN21" s="335">
        <f>GDAM!BD21</f>
        <v>0</v>
      </c>
      <c r="FO21" s="335">
        <f>GDAM!BI21</f>
        <v>0</v>
      </c>
      <c r="FP21" s="335">
        <f>GDAM!BJ21</f>
        <v>0</v>
      </c>
      <c r="FQ21" s="1">
        <f t="shared" si="0"/>
        <v>1274.1276056701029</v>
      </c>
      <c r="FR21" s="1">
        <f t="shared" si="1"/>
        <v>119.06421134020619</v>
      </c>
    </row>
    <row r="22" spans="1:174">
      <c r="A22" s="48" t="s">
        <v>44</v>
      </c>
      <c r="B22" s="5">
        <v>12</v>
      </c>
      <c r="C22" s="114"/>
      <c r="D22" s="75"/>
      <c r="E22" s="75"/>
      <c r="F22" s="75"/>
      <c r="G22" s="75"/>
      <c r="H22" s="75"/>
      <c r="I22" s="74"/>
      <c r="J22" s="74"/>
      <c r="K22" s="75"/>
      <c r="L22" s="75"/>
      <c r="M22" s="75"/>
      <c r="N22" s="75"/>
      <c r="O22" s="275">
        <v>0</v>
      </c>
      <c r="P22" s="75"/>
      <c r="Q22" s="94">
        <v>6</v>
      </c>
      <c r="R22" s="75">
        <v>0.7</v>
      </c>
      <c r="S22" s="74">
        <v>25</v>
      </c>
      <c r="T22" s="75"/>
      <c r="U22" s="74">
        <v>37</v>
      </c>
      <c r="V22" s="75"/>
      <c r="W22" s="273">
        <v>0</v>
      </c>
      <c r="X22" s="75"/>
      <c r="Y22" s="75">
        <v>0</v>
      </c>
      <c r="Z22" s="75"/>
      <c r="AA22" s="75">
        <v>0</v>
      </c>
      <c r="AB22" s="75"/>
      <c r="AC22" s="276">
        <v>0</v>
      </c>
      <c r="AD22" s="75"/>
      <c r="AE22" s="4">
        <f>'OA&amp;GRIDCO'!W22+'Day Ahead IEX PXIL'!M22+RTM!M22</f>
        <v>24.490000000000002</v>
      </c>
      <c r="AF22" s="4">
        <f>'OA&amp;GRIDCO'!X22+'Day Ahead IEX PXIL'!N22+RTM!N22</f>
        <v>19.34</v>
      </c>
      <c r="AG22" s="4">
        <f>'OA&amp;GRIDCO'!AC22+'Day Ahead IEX PXIL'!S22+RTM!S22</f>
        <v>2.9899999999999998</v>
      </c>
      <c r="AH22" s="4">
        <f>'OA&amp;GRIDCO'!AD22+'Day Ahead IEX PXIL'!T22+RTM!T22</f>
        <v>0</v>
      </c>
      <c r="AI22" s="4">
        <f>'OA&amp;GRIDCO'!AU22+'Day Ahead IEX PXIL'!Y22+RTM!Y22</f>
        <v>0</v>
      </c>
      <c r="AJ22" s="4">
        <f>'OA&amp;GRIDCO'!AV22+'Day Ahead IEX PXIL'!Z22+RTM!Z22</f>
        <v>0</v>
      </c>
      <c r="AK22" s="4">
        <f>'OA&amp;GRIDCO'!BS22+'Day Ahead IEX PXIL'!AK22+RTM!AK22</f>
        <v>71.55</v>
      </c>
      <c r="AL22" s="4">
        <f>'OA&amp;GRIDCO'!BT22+'Day Ahead IEX PXIL'!AL22+RTM!AL22</f>
        <v>2.8479999999999999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0</v>
      </c>
      <c r="AR22" s="4">
        <f>'OA&amp;GRIDCO'!CP22+'Day Ahead IEX PXIL'!AX22+RTM!AX22</f>
        <v>0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13.701030927835051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251.80072164948453</v>
      </c>
      <c r="BD22" s="4">
        <f>'OA&amp;GRIDCO'!ER22+'Day Ahead IEX PXIL'!CB22+RTM!CB22</f>
        <v>62.950180412371132</v>
      </c>
      <c r="BE22" s="75">
        <f>'OA&amp;GRIDCO'!OA22+GDAM!U22</f>
        <v>0</v>
      </c>
      <c r="BF22" s="75"/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18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21.4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10.31</v>
      </c>
      <c r="CJ22" s="75">
        <f>'Day Ahead IEX PXIL'!HF22+'OA&amp;GRIDCO'!DJ22</f>
        <v>0</v>
      </c>
      <c r="CK22" s="54">
        <f>'OA&amp;GRIDCO'!KU22+'Day Ahead IEX PXIL'!DE22</f>
        <v>0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2.5</v>
      </c>
      <c r="CZ22" s="4">
        <f>'OA&amp;GRIDCO'!IH22+'Day Ahead IEX PXIL'!EJ22+RTM!ED22</f>
        <v>0.625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9.48</v>
      </c>
      <c r="DF22" s="4">
        <f>'Day Ahead IEX PXIL'!FD22+'OA&amp;GRIDCO'!KD22</f>
        <v>0</v>
      </c>
      <c r="DG22" s="4">
        <f>'OA&amp;GRIDCO'!JG22+'Day Ahead IEX PXIL'!EU22+RTM!EO22</f>
        <v>20.62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2.78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0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6.56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0</v>
      </c>
      <c r="ET22" s="74">
        <f>'OA&amp;GRIDCO'!NP22+RTM!HD22+'Day Ahead IEX PXIL'!IZ22</f>
        <v>0</v>
      </c>
      <c r="EU22" s="74">
        <f>RTM!JG22</f>
        <v>1.67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335">
        <f>GDAM!AK22</f>
        <v>0</v>
      </c>
      <c r="FH22" s="335">
        <f>GDAM!AL22</f>
        <v>0</v>
      </c>
      <c r="FI22" s="335">
        <f>GDAM!AQ22</f>
        <v>0</v>
      </c>
      <c r="FJ22" s="335">
        <f>GDAM!AR22</f>
        <v>0</v>
      </c>
      <c r="FK22" s="335">
        <f>GDAM!AW22</f>
        <v>0</v>
      </c>
      <c r="FL22" s="335">
        <f>GDAM!AX22</f>
        <v>0</v>
      </c>
      <c r="FM22" s="335">
        <f>GDAM!BC22</f>
        <v>0</v>
      </c>
      <c r="FN22" s="335">
        <f>GDAM!BD22</f>
        <v>0</v>
      </c>
      <c r="FO22" s="335">
        <f>GDAM!BI22</f>
        <v>0</v>
      </c>
      <c r="FP22" s="335">
        <f>GDAM!BJ22</f>
        <v>0</v>
      </c>
      <c r="FQ22" s="1">
        <f t="shared" si="0"/>
        <v>1327.737605670103</v>
      </c>
      <c r="FR22" s="1">
        <f t="shared" si="1"/>
        <v>119.06421134020619</v>
      </c>
    </row>
    <row r="23" spans="1:174" ht="15" customHeight="1">
      <c r="A23" s="48" t="s">
        <v>45</v>
      </c>
      <c r="B23" s="5">
        <v>13</v>
      </c>
      <c r="C23" s="114"/>
      <c r="D23" s="75"/>
      <c r="E23" s="75"/>
      <c r="F23" s="75"/>
      <c r="G23" s="75"/>
      <c r="H23" s="75"/>
      <c r="I23" s="74"/>
      <c r="J23" s="74"/>
      <c r="K23" s="75"/>
      <c r="L23" s="75"/>
      <c r="M23" s="75"/>
      <c r="N23" s="75"/>
      <c r="O23" s="275">
        <v>0</v>
      </c>
      <c r="P23" s="75"/>
      <c r="Q23" s="94">
        <v>6</v>
      </c>
      <c r="R23" s="75">
        <v>0.7</v>
      </c>
      <c r="S23" s="74">
        <v>25</v>
      </c>
      <c r="T23" s="75"/>
      <c r="U23" s="74">
        <v>37</v>
      </c>
      <c r="V23" s="75"/>
      <c r="W23" s="273">
        <v>0</v>
      </c>
      <c r="X23" s="75"/>
      <c r="Y23" s="75">
        <v>0</v>
      </c>
      <c r="Z23" s="75"/>
      <c r="AA23" s="75">
        <v>0</v>
      </c>
      <c r="AB23" s="75"/>
      <c r="AC23" s="276">
        <v>0</v>
      </c>
      <c r="AD23" s="75"/>
      <c r="AE23" s="4">
        <f>'OA&amp;GRIDCO'!W23+'Day Ahead IEX PXIL'!M23+RTM!M23</f>
        <v>24.490000000000002</v>
      </c>
      <c r="AF23" s="4">
        <f>'OA&amp;GRIDCO'!X23+'Day Ahead IEX PXIL'!N23+RTM!N23</f>
        <v>19.34</v>
      </c>
      <c r="AG23" s="4">
        <f>'OA&amp;GRIDCO'!AC23+'Day Ahead IEX PXIL'!S23+RTM!S23</f>
        <v>2.9899999999999998</v>
      </c>
      <c r="AH23" s="4">
        <f>'OA&amp;GRIDCO'!AD23+'Day Ahead IEX PXIL'!T23+RTM!T23</f>
        <v>0</v>
      </c>
      <c r="AI23" s="4">
        <f>'OA&amp;GRIDCO'!AU23+'Day Ahead IEX PXIL'!Y23+RTM!Y23</f>
        <v>0</v>
      </c>
      <c r="AJ23" s="4">
        <f>'OA&amp;GRIDCO'!AV23+'Day Ahead IEX PXIL'!Z23+RTM!Z23</f>
        <v>0</v>
      </c>
      <c r="AK23" s="4">
        <f>'OA&amp;GRIDCO'!BS23+'Day Ahead IEX PXIL'!AK23+RTM!AK23</f>
        <v>81.86</v>
      </c>
      <c r="AL23" s="4">
        <f>'OA&amp;GRIDCO'!BT23+'Day Ahead IEX PXIL'!AL23+RTM!AL23</f>
        <v>2.8479999999999999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0</v>
      </c>
      <c r="AR23" s="4">
        <f>'OA&amp;GRIDCO'!CP23+'Day Ahead IEX PXIL'!AX23+RTM!AX23</f>
        <v>0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13.701030927835051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251.80072164948453</v>
      </c>
      <c r="BD23" s="4">
        <f>'OA&amp;GRIDCO'!ER23+'Day Ahead IEX PXIL'!CB23+RTM!CB23</f>
        <v>62.950180412371132</v>
      </c>
      <c r="BE23" s="75">
        <f>'OA&amp;GRIDCO'!OA23+GDAM!U23</f>
        <v>0</v>
      </c>
      <c r="BF23" s="75"/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18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21.4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10.31</v>
      </c>
      <c r="CJ23" s="75">
        <f>'Day Ahead IEX PXIL'!HF23+'OA&amp;GRIDCO'!DJ23</f>
        <v>0</v>
      </c>
      <c r="CK23" s="54">
        <f>'OA&amp;GRIDCO'!KU23+'Day Ahead IEX PXIL'!DE23</f>
        <v>0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2.5</v>
      </c>
      <c r="CZ23" s="4">
        <f>'OA&amp;GRIDCO'!IH23+'Day Ahead IEX PXIL'!EJ23+RTM!ED23</f>
        <v>0.625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9.48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2.78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0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6.56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2.06</v>
      </c>
      <c r="ET23" s="74">
        <f>'OA&amp;GRIDCO'!NP23+RTM!HD23+'Day Ahead IEX PXIL'!IZ23</f>
        <v>0</v>
      </c>
      <c r="EU23" s="74">
        <f>RTM!JG23</f>
        <v>1.67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335">
        <f>GDAM!AK23</f>
        <v>0</v>
      </c>
      <c r="FH23" s="335">
        <f>GDAM!AL23</f>
        <v>0</v>
      </c>
      <c r="FI23" s="335">
        <f>GDAM!AQ23</f>
        <v>0</v>
      </c>
      <c r="FJ23" s="335">
        <f>GDAM!AR23</f>
        <v>0</v>
      </c>
      <c r="FK23" s="335">
        <f>GDAM!AW23</f>
        <v>0</v>
      </c>
      <c r="FL23" s="335">
        <f>GDAM!AX23</f>
        <v>0</v>
      </c>
      <c r="FM23" s="335">
        <f>GDAM!BC23</f>
        <v>0</v>
      </c>
      <c r="FN23" s="335">
        <f>GDAM!BD23</f>
        <v>0</v>
      </c>
      <c r="FO23" s="335">
        <f>GDAM!BI23</f>
        <v>0</v>
      </c>
      <c r="FP23" s="335">
        <f>GDAM!BJ23</f>
        <v>0</v>
      </c>
      <c r="FQ23" s="1">
        <f t="shared" si="0"/>
        <v>1340.1076056701029</v>
      </c>
      <c r="FR23" s="1">
        <f t="shared" si="1"/>
        <v>119.06421134020619</v>
      </c>
    </row>
    <row r="24" spans="1:174">
      <c r="A24" s="48" t="s">
        <v>46</v>
      </c>
      <c r="B24" s="5">
        <v>14</v>
      </c>
      <c r="C24" s="114"/>
      <c r="D24" s="75"/>
      <c r="E24" s="75"/>
      <c r="F24" s="75"/>
      <c r="G24" s="75"/>
      <c r="H24" s="75"/>
      <c r="I24" s="74"/>
      <c r="J24" s="74"/>
      <c r="K24" s="75"/>
      <c r="L24" s="75"/>
      <c r="M24" s="75"/>
      <c r="N24" s="75"/>
      <c r="O24" s="275">
        <v>0</v>
      </c>
      <c r="P24" s="75"/>
      <c r="Q24" s="94">
        <v>6</v>
      </c>
      <c r="R24" s="75">
        <v>0.7</v>
      </c>
      <c r="S24" s="74">
        <v>25</v>
      </c>
      <c r="T24" s="75"/>
      <c r="U24" s="74">
        <v>37</v>
      </c>
      <c r="V24" s="75"/>
      <c r="W24" s="273">
        <v>0</v>
      </c>
      <c r="X24" s="75"/>
      <c r="Y24" s="75">
        <v>0</v>
      </c>
      <c r="Z24" s="75"/>
      <c r="AA24" s="75">
        <v>0</v>
      </c>
      <c r="AB24" s="75"/>
      <c r="AC24" s="276">
        <v>0</v>
      </c>
      <c r="AD24" s="75"/>
      <c r="AE24" s="4">
        <f>'OA&amp;GRIDCO'!W24+'Day Ahead IEX PXIL'!M24+RTM!M24</f>
        <v>24.490000000000002</v>
      </c>
      <c r="AF24" s="4">
        <f>'OA&amp;GRIDCO'!X24+'Day Ahead IEX PXIL'!N24+RTM!N24</f>
        <v>19.34</v>
      </c>
      <c r="AG24" s="4">
        <f>'OA&amp;GRIDCO'!AC24+'Day Ahead IEX PXIL'!S24+RTM!S24</f>
        <v>2.9899999999999998</v>
      </c>
      <c r="AH24" s="4">
        <f>'OA&amp;GRIDCO'!AD24+'Day Ahead IEX PXIL'!T24+RTM!T24</f>
        <v>0</v>
      </c>
      <c r="AI24" s="4">
        <f>'OA&amp;GRIDCO'!AU24+'Day Ahead IEX PXIL'!Y24+RTM!Y24</f>
        <v>0</v>
      </c>
      <c r="AJ24" s="4">
        <f>'OA&amp;GRIDCO'!AV24+'Day Ahead IEX PXIL'!Z24+RTM!Z24</f>
        <v>0</v>
      </c>
      <c r="AK24" s="4">
        <f>'OA&amp;GRIDCO'!BS24+'Day Ahead IEX PXIL'!AK24+RTM!AK24</f>
        <v>30.310000000000002</v>
      </c>
      <c r="AL24" s="4">
        <f>'OA&amp;GRIDCO'!BT24+'Day Ahead IEX PXIL'!AL24+RTM!AL24</f>
        <v>2.8479999999999999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0</v>
      </c>
      <c r="AR24" s="4">
        <f>'OA&amp;GRIDCO'!CP24+'Day Ahead IEX PXIL'!AX24+RTM!AX24</f>
        <v>0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13.701030927835051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251.80072164948453</v>
      </c>
      <c r="BD24" s="4">
        <f>'OA&amp;GRIDCO'!ER24+'Day Ahead IEX PXIL'!CB24+RTM!CB24</f>
        <v>62.950180412371132</v>
      </c>
      <c r="BE24" s="75">
        <f>'OA&amp;GRIDCO'!OA24+GDAM!U24</f>
        <v>0</v>
      </c>
      <c r="BF24" s="75"/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18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21.4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10.31</v>
      </c>
      <c r="CJ24" s="75">
        <f>'Day Ahead IEX PXIL'!HF24+'OA&amp;GRIDCO'!DJ24</f>
        <v>0</v>
      </c>
      <c r="CK24" s="54">
        <f>'OA&amp;GRIDCO'!KU24+'Day Ahead IEX PXIL'!DE24</f>
        <v>0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2.5</v>
      </c>
      <c r="CZ24" s="4">
        <f>'OA&amp;GRIDCO'!IH24+'Day Ahead IEX PXIL'!EJ24+RTM!ED24</f>
        <v>0.625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9.48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2.78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0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6.56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2.06</v>
      </c>
      <c r="ET24" s="74">
        <f>'OA&amp;GRIDCO'!NP24+RTM!HD24+'Day Ahead IEX PXIL'!IZ24</f>
        <v>0</v>
      </c>
      <c r="EU24" s="74">
        <f>RTM!JG24</f>
        <v>1.67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335">
        <f>GDAM!AK24</f>
        <v>0</v>
      </c>
      <c r="FH24" s="335">
        <f>GDAM!AL24</f>
        <v>0</v>
      </c>
      <c r="FI24" s="335">
        <f>GDAM!AQ24</f>
        <v>0</v>
      </c>
      <c r="FJ24" s="335">
        <f>GDAM!AR24</f>
        <v>0</v>
      </c>
      <c r="FK24" s="335">
        <f>GDAM!AW24</f>
        <v>0</v>
      </c>
      <c r="FL24" s="335">
        <f>GDAM!AX24</f>
        <v>0</v>
      </c>
      <c r="FM24" s="335">
        <f>GDAM!BC24</f>
        <v>0</v>
      </c>
      <c r="FN24" s="335">
        <f>GDAM!BD24</f>
        <v>0</v>
      </c>
      <c r="FO24" s="335">
        <f>GDAM!BI24</f>
        <v>0</v>
      </c>
      <c r="FP24" s="335">
        <f>GDAM!BJ24</f>
        <v>0</v>
      </c>
      <c r="FQ24" s="1">
        <f t="shared" si="0"/>
        <v>1288.5576056701027</v>
      </c>
      <c r="FR24" s="1">
        <f t="shared" si="1"/>
        <v>119.06421134020619</v>
      </c>
    </row>
    <row r="25" spans="1:174" ht="15" customHeight="1">
      <c r="A25" s="48" t="s">
        <v>47</v>
      </c>
      <c r="B25" s="5">
        <v>15</v>
      </c>
      <c r="C25" s="114"/>
      <c r="D25" s="75"/>
      <c r="E25" s="75"/>
      <c r="F25" s="75"/>
      <c r="G25" s="75"/>
      <c r="H25" s="75"/>
      <c r="I25" s="74"/>
      <c r="J25" s="74"/>
      <c r="K25" s="75"/>
      <c r="L25" s="75"/>
      <c r="M25" s="75"/>
      <c r="N25" s="75"/>
      <c r="O25" s="275">
        <v>0</v>
      </c>
      <c r="P25" s="75"/>
      <c r="Q25" s="94">
        <v>6</v>
      </c>
      <c r="R25" s="75">
        <v>0.7</v>
      </c>
      <c r="S25" s="74">
        <v>25</v>
      </c>
      <c r="T25" s="75"/>
      <c r="U25" s="74">
        <v>37</v>
      </c>
      <c r="V25" s="75"/>
      <c r="W25" s="273">
        <v>0</v>
      </c>
      <c r="X25" s="75"/>
      <c r="Y25" s="75">
        <v>0</v>
      </c>
      <c r="Z25" s="75"/>
      <c r="AA25" s="75">
        <v>0</v>
      </c>
      <c r="AB25" s="75"/>
      <c r="AC25" s="276">
        <v>0</v>
      </c>
      <c r="AD25" s="75"/>
      <c r="AE25" s="4">
        <f>'OA&amp;GRIDCO'!W25+'Day Ahead IEX PXIL'!M25+RTM!M25</f>
        <v>24.490000000000002</v>
      </c>
      <c r="AF25" s="4">
        <f>'OA&amp;GRIDCO'!X25+'Day Ahead IEX PXIL'!N25+RTM!N25</f>
        <v>19.34</v>
      </c>
      <c r="AG25" s="4">
        <f>'OA&amp;GRIDCO'!AC25+'Day Ahead IEX PXIL'!S25+RTM!S25</f>
        <v>2.9899999999999998</v>
      </c>
      <c r="AH25" s="4">
        <f>'OA&amp;GRIDCO'!AD25+'Day Ahead IEX PXIL'!T25+RTM!T25</f>
        <v>0</v>
      </c>
      <c r="AI25" s="4">
        <f>'OA&amp;GRIDCO'!AU25+'Day Ahead IEX PXIL'!Y25+RTM!Y25</f>
        <v>0</v>
      </c>
      <c r="AJ25" s="4">
        <f>'OA&amp;GRIDCO'!AV25+'Day Ahead IEX PXIL'!Z25+RTM!Z25</f>
        <v>0</v>
      </c>
      <c r="AK25" s="4">
        <f>'OA&amp;GRIDCO'!BS25+'Day Ahead IEX PXIL'!AK25+RTM!AK25</f>
        <v>40.620000000000005</v>
      </c>
      <c r="AL25" s="4">
        <f>'OA&amp;GRIDCO'!BT25+'Day Ahead IEX PXIL'!AL25+RTM!AL25</f>
        <v>2.8479999999999999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0</v>
      </c>
      <c r="AR25" s="4">
        <f>'OA&amp;GRIDCO'!CP25+'Day Ahead IEX PXIL'!AX25+RTM!AX25</f>
        <v>0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13.701030927835051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251.80072164948453</v>
      </c>
      <c r="BD25" s="4">
        <f>'OA&amp;GRIDCO'!ER25+'Day Ahead IEX PXIL'!CB25+RTM!CB25</f>
        <v>62.950180412371132</v>
      </c>
      <c r="BE25" s="75">
        <f>'OA&amp;GRIDCO'!OA25+GDAM!U25</f>
        <v>0</v>
      </c>
      <c r="BF25" s="75"/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18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21.4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10.31</v>
      </c>
      <c r="CJ25" s="75">
        <f>'Day Ahead IEX PXIL'!HF25+'OA&amp;GRIDCO'!DJ25</f>
        <v>0</v>
      </c>
      <c r="CK25" s="54">
        <f>'OA&amp;GRIDCO'!KU25+'Day Ahead IEX PXIL'!DE25</f>
        <v>0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2.5</v>
      </c>
      <c r="CZ25" s="4">
        <f>'OA&amp;GRIDCO'!IH25+'Day Ahead IEX PXIL'!EJ25+RTM!ED25</f>
        <v>0.625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9.48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2.78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0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6.56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2.06</v>
      </c>
      <c r="ET25" s="74">
        <f>'OA&amp;GRIDCO'!NP25+RTM!HD25+'Day Ahead IEX PXIL'!IZ25</f>
        <v>0</v>
      </c>
      <c r="EU25" s="74">
        <f>RTM!JG25</f>
        <v>1.67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335">
        <f>GDAM!AK25</f>
        <v>0</v>
      </c>
      <c r="FH25" s="335">
        <f>GDAM!AL25</f>
        <v>0</v>
      </c>
      <c r="FI25" s="335">
        <f>GDAM!AQ25</f>
        <v>0</v>
      </c>
      <c r="FJ25" s="335">
        <f>GDAM!AR25</f>
        <v>0</v>
      </c>
      <c r="FK25" s="335">
        <f>GDAM!AW25</f>
        <v>0</v>
      </c>
      <c r="FL25" s="335">
        <f>GDAM!AX25</f>
        <v>0</v>
      </c>
      <c r="FM25" s="335">
        <f>GDAM!BC25</f>
        <v>0</v>
      </c>
      <c r="FN25" s="335">
        <f>GDAM!BD25</f>
        <v>0</v>
      </c>
      <c r="FO25" s="335">
        <f>GDAM!BI25</f>
        <v>0</v>
      </c>
      <c r="FP25" s="335">
        <f>GDAM!BJ25</f>
        <v>0</v>
      </c>
      <c r="FQ25" s="1">
        <f t="shared" si="0"/>
        <v>1298.8676056701031</v>
      </c>
      <c r="FR25" s="1">
        <f t="shared" si="1"/>
        <v>119.06421134020619</v>
      </c>
    </row>
    <row r="26" spans="1:174">
      <c r="A26" s="48" t="s">
        <v>48</v>
      </c>
      <c r="B26" s="5">
        <v>16</v>
      </c>
      <c r="C26" s="114"/>
      <c r="D26" s="75"/>
      <c r="E26" s="75"/>
      <c r="F26" s="75"/>
      <c r="G26" s="75"/>
      <c r="H26" s="75"/>
      <c r="I26" s="74"/>
      <c r="J26" s="74"/>
      <c r="K26" s="75"/>
      <c r="L26" s="75"/>
      <c r="M26" s="75"/>
      <c r="N26" s="75"/>
      <c r="O26" s="275">
        <v>0</v>
      </c>
      <c r="P26" s="75"/>
      <c r="Q26" s="94">
        <v>6</v>
      </c>
      <c r="R26" s="75">
        <v>0.7</v>
      </c>
      <c r="S26" s="74">
        <v>25</v>
      </c>
      <c r="T26" s="75"/>
      <c r="U26" s="74">
        <v>37</v>
      </c>
      <c r="V26" s="75"/>
      <c r="W26" s="273">
        <v>0</v>
      </c>
      <c r="X26" s="75"/>
      <c r="Y26" s="75">
        <v>0</v>
      </c>
      <c r="Z26" s="75"/>
      <c r="AA26" s="75">
        <v>0</v>
      </c>
      <c r="AB26" s="75"/>
      <c r="AC26" s="276">
        <v>0</v>
      </c>
      <c r="AD26" s="75"/>
      <c r="AE26" s="4">
        <f>'OA&amp;GRIDCO'!W26+'Day Ahead IEX PXIL'!M26+RTM!M26</f>
        <v>24.490000000000002</v>
      </c>
      <c r="AF26" s="4">
        <f>'OA&amp;GRIDCO'!X26+'Day Ahead IEX PXIL'!N26+RTM!N26</f>
        <v>19.34</v>
      </c>
      <c r="AG26" s="4">
        <f>'OA&amp;GRIDCO'!AC26+'Day Ahead IEX PXIL'!S26+RTM!S26</f>
        <v>2.9899999999999998</v>
      </c>
      <c r="AH26" s="4">
        <f>'OA&amp;GRIDCO'!AD26+'Day Ahead IEX PXIL'!T26+RTM!T26</f>
        <v>0</v>
      </c>
      <c r="AI26" s="4">
        <f>'OA&amp;GRIDCO'!AU26+'Day Ahead IEX PXIL'!Y26+RTM!Y26</f>
        <v>0</v>
      </c>
      <c r="AJ26" s="4">
        <f>'OA&amp;GRIDCO'!AV26+'Day Ahead IEX PXIL'!Z26+RTM!Z26</f>
        <v>0</v>
      </c>
      <c r="AK26" s="4">
        <f>'OA&amp;GRIDCO'!BS26+'Day Ahead IEX PXIL'!AK26+RTM!AK26</f>
        <v>40.620000000000005</v>
      </c>
      <c r="AL26" s="4">
        <f>'OA&amp;GRIDCO'!BT26+'Day Ahead IEX PXIL'!AL26+RTM!AL26</f>
        <v>2.8479999999999999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0</v>
      </c>
      <c r="AR26" s="4">
        <f>'OA&amp;GRIDCO'!CP26+'Day Ahead IEX PXIL'!AX26+RTM!AX26</f>
        <v>0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13.701030927835051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251.80072164948453</v>
      </c>
      <c r="BD26" s="4">
        <f>'OA&amp;GRIDCO'!ER26+'Day Ahead IEX PXIL'!CB26+RTM!CB26</f>
        <v>62.950180412371132</v>
      </c>
      <c r="BE26" s="75">
        <f>'OA&amp;GRIDCO'!OA26+GDAM!U26</f>
        <v>0</v>
      </c>
      <c r="BF26" s="75"/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18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21.4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10.31</v>
      </c>
      <c r="CJ26" s="75">
        <f>'Day Ahead IEX PXIL'!HF26+'OA&amp;GRIDCO'!DJ26</f>
        <v>0</v>
      </c>
      <c r="CK26" s="54">
        <f>'OA&amp;GRIDCO'!KU26+'Day Ahead IEX PXIL'!DE26</f>
        <v>0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2.5</v>
      </c>
      <c r="CZ26" s="4">
        <f>'OA&amp;GRIDCO'!IH26+'Day Ahead IEX PXIL'!EJ26+RTM!ED26</f>
        <v>0.625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9.48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2.78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0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6.56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2.06</v>
      </c>
      <c r="ET26" s="74">
        <f>'OA&amp;GRIDCO'!NP26+RTM!HD26+'Day Ahead IEX PXIL'!IZ26</f>
        <v>0</v>
      </c>
      <c r="EU26" s="74">
        <f>RTM!JG26</f>
        <v>1.67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335">
        <f>GDAM!AK26</f>
        <v>0</v>
      </c>
      <c r="FH26" s="335">
        <f>GDAM!AL26</f>
        <v>0</v>
      </c>
      <c r="FI26" s="335">
        <f>GDAM!AQ26</f>
        <v>0</v>
      </c>
      <c r="FJ26" s="335">
        <f>GDAM!AR26</f>
        <v>0</v>
      </c>
      <c r="FK26" s="335">
        <f>GDAM!AW26</f>
        <v>0</v>
      </c>
      <c r="FL26" s="335">
        <f>GDAM!AX26</f>
        <v>0</v>
      </c>
      <c r="FM26" s="335">
        <f>GDAM!BC26</f>
        <v>0</v>
      </c>
      <c r="FN26" s="335">
        <f>GDAM!BD26</f>
        <v>0</v>
      </c>
      <c r="FO26" s="335">
        <f>GDAM!BI26</f>
        <v>0</v>
      </c>
      <c r="FP26" s="335">
        <f>GDAM!BJ26</f>
        <v>0</v>
      </c>
      <c r="FQ26" s="1">
        <f t="shared" si="0"/>
        <v>1298.8676056701031</v>
      </c>
      <c r="FR26" s="1">
        <f t="shared" si="1"/>
        <v>119.06421134020619</v>
      </c>
    </row>
    <row r="27" spans="1:174" ht="15" customHeight="1">
      <c r="A27" s="48" t="s">
        <v>49</v>
      </c>
      <c r="B27" s="5">
        <v>17</v>
      </c>
      <c r="C27" s="114"/>
      <c r="D27" s="75"/>
      <c r="E27" s="75"/>
      <c r="F27" s="75"/>
      <c r="G27" s="75"/>
      <c r="H27" s="75"/>
      <c r="I27" s="74"/>
      <c r="J27" s="74"/>
      <c r="K27" s="75"/>
      <c r="L27" s="75"/>
      <c r="M27" s="75"/>
      <c r="N27" s="75"/>
      <c r="O27" s="275">
        <v>0</v>
      </c>
      <c r="P27" s="75"/>
      <c r="Q27" s="94">
        <v>6</v>
      </c>
      <c r="R27" s="75">
        <v>0.7</v>
      </c>
      <c r="S27" s="74">
        <v>25</v>
      </c>
      <c r="T27" s="75"/>
      <c r="U27" s="74">
        <v>37</v>
      </c>
      <c r="V27" s="75"/>
      <c r="W27" s="273">
        <v>0</v>
      </c>
      <c r="X27" s="75"/>
      <c r="Y27" s="75">
        <v>0</v>
      </c>
      <c r="Z27" s="75"/>
      <c r="AA27" s="75">
        <v>0</v>
      </c>
      <c r="AB27" s="75"/>
      <c r="AC27" s="276">
        <v>0</v>
      </c>
      <c r="AD27" s="75"/>
      <c r="AE27" s="4">
        <f>'OA&amp;GRIDCO'!W27+'Day Ahead IEX PXIL'!M27+RTM!M27</f>
        <v>24.490000000000002</v>
      </c>
      <c r="AF27" s="4">
        <f>'OA&amp;GRIDCO'!X27+'Day Ahead IEX PXIL'!N27+RTM!N27</f>
        <v>19.34</v>
      </c>
      <c r="AG27" s="4">
        <f>'OA&amp;GRIDCO'!AC27+'Day Ahead IEX PXIL'!S27+RTM!S27</f>
        <v>2.9899999999999998</v>
      </c>
      <c r="AH27" s="4">
        <f>'OA&amp;GRIDCO'!AD27+'Day Ahead IEX PXIL'!T27+RTM!T27</f>
        <v>0</v>
      </c>
      <c r="AI27" s="4">
        <f>'OA&amp;GRIDCO'!AU27+'Day Ahead IEX PXIL'!Y27+RTM!Y27</f>
        <v>0</v>
      </c>
      <c r="AJ27" s="4">
        <f>'OA&amp;GRIDCO'!AV27+'Day Ahead IEX PXIL'!Z27+RTM!Z27</f>
        <v>0</v>
      </c>
      <c r="AK27" s="4">
        <f>'OA&amp;GRIDCO'!BS27+'Day Ahead IEX PXIL'!AK27+RTM!AK27</f>
        <v>20</v>
      </c>
      <c r="AL27" s="4">
        <f>'OA&amp;GRIDCO'!BT27+'Day Ahead IEX PXIL'!AL27+RTM!AL27</f>
        <v>2.8479999999999999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0</v>
      </c>
      <c r="AR27" s="4">
        <f>'OA&amp;GRIDCO'!CP27+'Day Ahead IEX PXIL'!AX27+RTM!AX27</f>
        <v>0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13.701030927835051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251.80072164948453</v>
      </c>
      <c r="BD27" s="4">
        <f>'OA&amp;GRIDCO'!ER27+'Day Ahead IEX PXIL'!CB27+RTM!CB27</f>
        <v>62.950180412371132</v>
      </c>
      <c r="BE27" s="75">
        <f>'OA&amp;GRIDCO'!OA27+GDAM!U27</f>
        <v>0</v>
      </c>
      <c r="BF27" s="75"/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18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21.4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10.31</v>
      </c>
      <c r="CJ27" s="75">
        <f>'Day Ahead IEX PXIL'!HF27+'OA&amp;GRIDCO'!DJ27</f>
        <v>0</v>
      </c>
      <c r="CK27" s="54">
        <f>'OA&amp;GRIDCO'!KU27+'Day Ahead IEX PXIL'!DE27</f>
        <v>0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2.5</v>
      </c>
      <c r="CZ27" s="4">
        <f>'OA&amp;GRIDCO'!IH27+'Day Ahead IEX PXIL'!EJ27+RTM!ED27</f>
        <v>0.625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9.48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2.78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0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6.56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2.06</v>
      </c>
      <c r="ET27" s="74">
        <f>'OA&amp;GRIDCO'!NP27+RTM!HD27+'Day Ahead IEX PXIL'!IZ27</f>
        <v>0</v>
      </c>
      <c r="EU27" s="74">
        <f>RTM!JG27</f>
        <v>1.67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335">
        <f>GDAM!AK27</f>
        <v>0</v>
      </c>
      <c r="FH27" s="335">
        <f>GDAM!AL27</f>
        <v>0</v>
      </c>
      <c r="FI27" s="335">
        <f>GDAM!AQ27</f>
        <v>0</v>
      </c>
      <c r="FJ27" s="335">
        <f>GDAM!AR27</f>
        <v>0</v>
      </c>
      <c r="FK27" s="335">
        <f>GDAM!AW27</f>
        <v>0</v>
      </c>
      <c r="FL27" s="335">
        <f>GDAM!AX27</f>
        <v>0</v>
      </c>
      <c r="FM27" s="335">
        <f>GDAM!BC27</f>
        <v>0</v>
      </c>
      <c r="FN27" s="335">
        <f>GDAM!BD27</f>
        <v>0</v>
      </c>
      <c r="FO27" s="335">
        <f>GDAM!BI27</f>
        <v>0</v>
      </c>
      <c r="FP27" s="335">
        <f>GDAM!BJ27</f>
        <v>0</v>
      </c>
      <c r="FQ27" s="1">
        <f t="shared" si="0"/>
        <v>1278.2476056701028</v>
      </c>
      <c r="FR27" s="1">
        <f t="shared" si="1"/>
        <v>119.06421134020619</v>
      </c>
    </row>
    <row r="28" spans="1:174">
      <c r="A28" s="48" t="s">
        <v>50</v>
      </c>
      <c r="B28" s="38">
        <v>18</v>
      </c>
      <c r="C28" s="114"/>
      <c r="D28" s="75"/>
      <c r="E28" s="75"/>
      <c r="F28" s="75"/>
      <c r="G28" s="75"/>
      <c r="H28" s="75"/>
      <c r="I28" s="74"/>
      <c r="J28" s="74"/>
      <c r="K28" s="75"/>
      <c r="L28" s="75"/>
      <c r="M28" s="75"/>
      <c r="N28" s="75"/>
      <c r="O28" s="275">
        <v>0</v>
      </c>
      <c r="P28" s="75"/>
      <c r="Q28" s="94">
        <v>6</v>
      </c>
      <c r="R28" s="75">
        <v>0.7</v>
      </c>
      <c r="S28" s="74">
        <v>25</v>
      </c>
      <c r="T28" s="75"/>
      <c r="U28" s="74">
        <v>37</v>
      </c>
      <c r="V28" s="75"/>
      <c r="W28" s="273">
        <v>0</v>
      </c>
      <c r="X28" s="75"/>
      <c r="Y28" s="75">
        <v>0</v>
      </c>
      <c r="Z28" s="75"/>
      <c r="AA28" s="75">
        <v>0</v>
      </c>
      <c r="AB28" s="75"/>
      <c r="AC28" s="276">
        <v>0</v>
      </c>
      <c r="AD28" s="75"/>
      <c r="AE28" s="4">
        <f>'OA&amp;GRIDCO'!W28+'Day Ahead IEX PXIL'!M28+RTM!M28</f>
        <v>24.490000000000002</v>
      </c>
      <c r="AF28" s="4">
        <f>'OA&amp;GRIDCO'!X28+'Day Ahead IEX PXIL'!N28+RTM!N28</f>
        <v>19.34</v>
      </c>
      <c r="AG28" s="4">
        <f>'OA&amp;GRIDCO'!AC28+'Day Ahead IEX PXIL'!S28+RTM!S28</f>
        <v>2.9899999999999998</v>
      </c>
      <c r="AH28" s="4">
        <f>'OA&amp;GRIDCO'!AD28+'Day Ahead IEX PXIL'!T28+RTM!T28</f>
        <v>0</v>
      </c>
      <c r="AI28" s="4">
        <f>'OA&amp;GRIDCO'!AU28+'Day Ahead IEX PXIL'!Y28+RTM!Y28</f>
        <v>0</v>
      </c>
      <c r="AJ28" s="4">
        <f>'OA&amp;GRIDCO'!AV28+'Day Ahead IEX PXIL'!Z28+RTM!Z28</f>
        <v>0</v>
      </c>
      <c r="AK28" s="4">
        <f>'OA&amp;GRIDCO'!BS28+'Day Ahead IEX PXIL'!AK28+RTM!AK28</f>
        <v>20</v>
      </c>
      <c r="AL28" s="4">
        <f>'OA&amp;GRIDCO'!BT28+'Day Ahead IEX PXIL'!AL28+RTM!AL28</f>
        <v>2.8479999999999999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0</v>
      </c>
      <c r="AR28" s="4">
        <f>'OA&amp;GRIDCO'!CP28+'Day Ahead IEX PXIL'!AX28+RTM!AX28</f>
        <v>0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13.701030927835051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251.80072164948453</v>
      </c>
      <c r="BD28" s="4">
        <f>'OA&amp;GRIDCO'!ER28+'Day Ahead IEX PXIL'!CB28+RTM!CB28</f>
        <v>62.950180412371132</v>
      </c>
      <c r="BE28" s="75">
        <f>'OA&amp;GRIDCO'!OA28+GDAM!U28</f>
        <v>0</v>
      </c>
      <c r="BF28" s="75"/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18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21.4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10.31</v>
      </c>
      <c r="CJ28" s="75">
        <f>'Day Ahead IEX PXIL'!HF28+'OA&amp;GRIDCO'!DJ28</f>
        <v>0</v>
      </c>
      <c r="CK28" s="54">
        <f>'OA&amp;GRIDCO'!KU28+'Day Ahead IEX PXIL'!DE28</f>
        <v>0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2.5</v>
      </c>
      <c r="CZ28" s="4">
        <f>'OA&amp;GRIDCO'!IH28+'Day Ahead IEX PXIL'!EJ28+RTM!ED28</f>
        <v>0.625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9.48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2.78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0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6.56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2.06</v>
      </c>
      <c r="ET28" s="74">
        <f>'OA&amp;GRIDCO'!NP28+RTM!HD28+'Day Ahead IEX PXIL'!IZ28</f>
        <v>0</v>
      </c>
      <c r="EU28" s="74">
        <f>RTM!JG28</f>
        <v>1.67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335">
        <f>GDAM!AK28</f>
        <v>0</v>
      </c>
      <c r="FH28" s="335">
        <f>GDAM!AL28</f>
        <v>0</v>
      </c>
      <c r="FI28" s="335">
        <f>GDAM!AQ28</f>
        <v>0</v>
      </c>
      <c r="FJ28" s="335">
        <f>GDAM!AR28</f>
        <v>0</v>
      </c>
      <c r="FK28" s="335">
        <f>GDAM!AW28</f>
        <v>0</v>
      </c>
      <c r="FL28" s="335">
        <f>GDAM!AX28</f>
        <v>0</v>
      </c>
      <c r="FM28" s="335">
        <f>GDAM!BC28</f>
        <v>0</v>
      </c>
      <c r="FN28" s="335">
        <f>GDAM!BD28</f>
        <v>0</v>
      </c>
      <c r="FO28" s="335">
        <f>GDAM!BI28</f>
        <v>0</v>
      </c>
      <c r="FP28" s="335">
        <f>GDAM!BJ28</f>
        <v>0</v>
      </c>
      <c r="FQ28" s="1">
        <f t="shared" si="0"/>
        <v>1278.2476056701028</v>
      </c>
      <c r="FR28" s="1">
        <f t="shared" si="1"/>
        <v>119.06421134020619</v>
      </c>
    </row>
    <row r="29" spans="1:174">
      <c r="A29" s="48" t="s">
        <v>51</v>
      </c>
      <c r="B29" s="38">
        <v>19</v>
      </c>
      <c r="C29" s="114"/>
      <c r="D29" s="75"/>
      <c r="E29" s="75"/>
      <c r="F29" s="75"/>
      <c r="G29" s="75"/>
      <c r="H29" s="75"/>
      <c r="I29" s="74"/>
      <c r="J29" s="74"/>
      <c r="K29" s="75"/>
      <c r="L29" s="75"/>
      <c r="M29" s="75"/>
      <c r="N29" s="75"/>
      <c r="O29" s="275">
        <v>0</v>
      </c>
      <c r="P29" s="75"/>
      <c r="Q29" s="94">
        <v>6</v>
      </c>
      <c r="R29" s="75">
        <v>0.7</v>
      </c>
      <c r="S29" s="74">
        <v>25</v>
      </c>
      <c r="T29" s="75"/>
      <c r="U29" s="74">
        <v>37</v>
      </c>
      <c r="V29" s="75"/>
      <c r="W29" s="273">
        <v>0</v>
      </c>
      <c r="X29" s="75"/>
      <c r="Y29" s="75">
        <v>0</v>
      </c>
      <c r="Z29" s="75"/>
      <c r="AA29" s="75">
        <v>0</v>
      </c>
      <c r="AB29" s="75"/>
      <c r="AC29" s="276">
        <v>0</v>
      </c>
      <c r="AD29" s="75"/>
      <c r="AE29" s="4">
        <f>'OA&amp;GRIDCO'!W29+'Day Ahead IEX PXIL'!M29+RTM!M29</f>
        <v>24.490000000000002</v>
      </c>
      <c r="AF29" s="4">
        <f>'OA&amp;GRIDCO'!X29+'Day Ahead IEX PXIL'!N29+RTM!N29</f>
        <v>19.34</v>
      </c>
      <c r="AG29" s="4">
        <f>'OA&amp;GRIDCO'!AC29+'Day Ahead IEX PXIL'!S29+RTM!S29</f>
        <v>2.9899999999999998</v>
      </c>
      <c r="AH29" s="4">
        <f>'OA&amp;GRIDCO'!AD29+'Day Ahead IEX PXIL'!T29+RTM!T29</f>
        <v>0</v>
      </c>
      <c r="AI29" s="4">
        <f>'OA&amp;GRIDCO'!AU29+'Day Ahead IEX PXIL'!Y29+RTM!Y29</f>
        <v>0</v>
      </c>
      <c r="AJ29" s="4">
        <f>'OA&amp;GRIDCO'!AV29+'Day Ahead IEX PXIL'!Z29+RTM!Z29</f>
        <v>0</v>
      </c>
      <c r="AK29" s="4">
        <f>'OA&amp;GRIDCO'!BS29+'Day Ahead IEX PXIL'!AK29+RTM!AK29</f>
        <v>66.39</v>
      </c>
      <c r="AL29" s="4">
        <f>'OA&amp;GRIDCO'!BT29+'Day Ahead IEX PXIL'!AL29+RTM!AL29</f>
        <v>2.8479999999999999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0</v>
      </c>
      <c r="AR29" s="4">
        <f>'OA&amp;GRIDCO'!CP29+'Day Ahead IEX PXIL'!AX29+RTM!AX29</f>
        <v>0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13.701030927835051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251.80072164948453</v>
      </c>
      <c r="BD29" s="4">
        <f>'OA&amp;GRIDCO'!ER29+'Day Ahead IEX PXIL'!CB29+RTM!CB29</f>
        <v>62.950180412371132</v>
      </c>
      <c r="BE29" s="75">
        <f>'OA&amp;GRIDCO'!OA29+GDAM!U29</f>
        <v>0</v>
      </c>
      <c r="BF29" s="75"/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18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21.4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10.31</v>
      </c>
      <c r="CJ29" s="75">
        <f>'Day Ahead IEX PXIL'!HF29+'OA&amp;GRIDCO'!DJ29</f>
        <v>0</v>
      </c>
      <c r="CK29" s="54">
        <f>'OA&amp;GRIDCO'!KU29+'Day Ahead IEX PXIL'!DE29</f>
        <v>0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2.5</v>
      </c>
      <c r="CZ29" s="4">
        <f>'OA&amp;GRIDCO'!IH29+'Day Ahead IEX PXIL'!EJ29+RTM!ED29</f>
        <v>0.625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9.48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2.78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0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6.56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2.06</v>
      </c>
      <c r="ET29" s="74">
        <f>'OA&amp;GRIDCO'!NP29+RTM!HD29+'Day Ahead IEX PXIL'!IZ29</f>
        <v>0</v>
      </c>
      <c r="EU29" s="74">
        <f>RTM!JG29</f>
        <v>1.67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335">
        <f>GDAM!AK29</f>
        <v>0</v>
      </c>
      <c r="FH29" s="335">
        <f>GDAM!AL29</f>
        <v>0</v>
      </c>
      <c r="FI29" s="335">
        <f>GDAM!AQ29</f>
        <v>0</v>
      </c>
      <c r="FJ29" s="335">
        <f>GDAM!AR29</f>
        <v>0</v>
      </c>
      <c r="FK29" s="335">
        <f>GDAM!AW29</f>
        <v>0</v>
      </c>
      <c r="FL29" s="335">
        <f>GDAM!AX29</f>
        <v>0</v>
      </c>
      <c r="FM29" s="335">
        <f>GDAM!BC29</f>
        <v>0</v>
      </c>
      <c r="FN29" s="335">
        <f>GDAM!BD29</f>
        <v>0</v>
      </c>
      <c r="FO29" s="335">
        <f>GDAM!BI29</f>
        <v>0</v>
      </c>
      <c r="FP29" s="335">
        <f>GDAM!BJ29</f>
        <v>0</v>
      </c>
      <c r="FQ29" s="1">
        <f t="shared" si="0"/>
        <v>1324.6376056701031</v>
      </c>
      <c r="FR29" s="1">
        <f t="shared" si="1"/>
        <v>119.06421134020619</v>
      </c>
    </row>
    <row r="30" spans="1:174">
      <c r="A30" s="48" t="s">
        <v>52</v>
      </c>
      <c r="B30" s="38">
        <v>20</v>
      </c>
      <c r="C30" s="114"/>
      <c r="D30" s="75"/>
      <c r="E30" s="75"/>
      <c r="F30" s="75"/>
      <c r="G30" s="75"/>
      <c r="H30" s="75"/>
      <c r="I30" s="74"/>
      <c r="J30" s="74"/>
      <c r="K30" s="75"/>
      <c r="L30" s="75"/>
      <c r="M30" s="75"/>
      <c r="N30" s="75"/>
      <c r="O30" s="275">
        <v>0</v>
      </c>
      <c r="P30" s="75"/>
      <c r="Q30" s="94">
        <v>6</v>
      </c>
      <c r="R30" s="75">
        <v>0.7</v>
      </c>
      <c r="S30" s="74">
        <v>25</v>
      </c>
      <c r="T30" s="75"/>
      <c r="U30" s="74">
        <v>37</v>
      </c>
      <c r="V30" s="75"/>
      <c r="W30" s="273">
        <v>0</v>
      </c>
      <c r="X30" s="75"/>
      <c r="Y30" s="75">
        <v>0</v>
      </c>
      <c r="Z30" s="75"/>
      <c r="AA30" s="75">
        <v>0</v>
      </c>
      <c r="AB30" s="75"/>
      <c r="AC30" s="276">
        <v>0</v>
      </c>
      <c r="AD30" s="75"/>
      <c r="AE30" s="4">
        <f>'OA&amp;GRIDCO'!W30+'Day Ahead IEX PXIL'!M30+RTM!M30</f>
        <v>24.490000000000002</v>
      </c>
      <c r="AF30" s="4">
        <f>'OA&amp;GRIDCO'!X30+'Day Ahead IEX PXIL'!N30+RTM!N30</f>
        <v>19.34</v>
      </c>
      <c r="AG30" s="4">
        <f>'OA&amp;GRIDCO'!AC30+'Day Ahead IEX PXIL'!S30+RTM!S30</f>
        <v>2.9899999999999998</v>
      </c>
      <c r="AH30" s="4">
        <f>'OA&amp;GRIDCO'!AD30+'Day Ahead IEX PXIL'!T30+RTM!T30</f>
        <v>0</v>
      </c>
      <c r="AI30" s="4">
        <f>'OA&amp;GRIDCO'!AU30+'Day Ahead IEX PXIL'!Y30+RTM!Y30</f>
        <v>0</v>
      </c>
      <c r="AJ30" s="4">
        <f>'OA&amp;GRIDCO'!AV30+'Day Ahead IEX PXIL'!Z30+RTM!Z30</f>
        <v>0</v>
      </c>
      <c r="AK30" s="4">
        <f>'OA&amp;GRIDCO'!BS30+'Day Ahead IEX PXIL'!AK30+RTM!AK30</f>
        <v>20</v>
      </c>
      <c r="AL30" s="4">
        <f>'OA&amp;GRIDCO'!BT30+'Day Ahead IEX PXIL'!AL30+RTM!AL30</f>
        <v>2.8479999999999999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0</v>
      </c>
      <c r="AR30" s="4">
        <f>'OA&amp;GRIDCO'!CP30+'Day Ahead IEX PXIL'!AX30+RTM!AX30</f>
        <v>0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13.701030927835051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251.80072164948453</v>
      </c>
      <c r="BD30" s="4">
        <f>'OA&amp;GRIDCO'!ER30+'Day Ahead IEX PXIL'!CB30+RTM!CB30</f>
        <v>62.950180412371132</v>
      </c>
      <c r="BE30" s="75">
        <f>'OA&amp;GRIDCO'!OA30+GDAM!U30</f>
        <v>0</v>
      </c>
      <c r="BF30" s="75"/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0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18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21.4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10.31</v>
      </c>
      <c r="CJ30" s="75">
        <f>'Day Ahead IEX PXIL'!HF30+'OA&amp;GRIDCO'!DJ30</f>
        <v>0</v>
      </c>
      <c r="CK30" s="54">
        <f>'OA&amp;GRIDCO'!KU30+'Day Ahead IEX PXIL'!DE30</f>
        <v>0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2.5</v>
      </c>
      <c r="CZ30" s="4">
        <f>'OA&amp;GRIDCO'!IH30+'Day Ahead IEX PXIL'!EJ30+RTM!ED30</f>
        <v>0.625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9.48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2.78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0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6.56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2.06</v>
      </c>
      <c r="ET30" s="74">
        <f>'OA&amp;GRIDCO'!NP30+RTM!HD30+'Day Ahead IEX PXIL'!IZ30</f>
        <v>0</v>
      </c>
      <c r="EU30" s="74">
        <f>RTM!JG30</f>
        <v>1.67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335">
        <f>GDAM!AK30</f>
        <v>0</v>
      </c>
      <c r="FH30" s="335">
        <f>GDAM!AL30</f>
        <v>0</v>
      </c>
      <c r="FI30" s="335">
        <f>GDAM!AQ30</f>
        <v>0</v>
      </c>
      <c r="FJ30" s="335">
        <f>GDAM!AR30</f>
        <v>0</v>
      </c>
      <c r="FK30" s="335">
        <f>GDAM!AW30</f>
        <v>0</v>
      </c>
      <c r="FL30" s="335">
        <f>GDAM!AX30</f>
        <v>0</v>
      </c>
      <c r="FM30" s="335">
        <f>GDAM!BC30</f>
        <v>0</v>
      </c>
      <c r="FN30" s="335">
        <f>GDAM!BD30</f>
        <v>0</v>
      </c>
      <c r="FO30" s="335">
        <f>GDAM!BI30</f>
        <v>0</v>
      </c>
      <c r="FP30" s="335">
        <f>GDAM!BJ30</f>
        <v>0</v>
      </c>
      <c r="FQ30" s="1">
        <f t="shared" si="0"/>
        <v>1278.2476056701028</v>
      </c>
      <c r="FR30" s="1">
        <f t="shared" si="1"/>
        <v>119.06421134020619</v>
      </c>
    </row>
    <row r="31" spans="1:174">
      <c r="A31" s="48" t="s">
        <v>53</v>
      </c>
      <c r="B31" s="38">
        <v>21</v>
      </c>
      <c r="C31" s="114"/>
      <c r="D31" s="75"/>
      <c r="E31" s="75"/>
      <c r="F31" s="75"/>
      <c r="G31" s="75"/>
      <c r="H31" s="75"/>
      <c r="I31" s="74"/>
      <c r="J31" s="74"/>
      <c r="K31" s="75"/>
      <c r="L31" s="75"/>
      <c r="M31" s="75"/>
      <c r="N31" s="75"/>
      <c r="O31" s="275">
        <v>0</v>
      </c>
      <c r="P31" s="75"/>
      <c r="Q31" s="94">
        <v>6</v>
      </c>
      <c r="R31" s="75">
        <v>0.7</v>
      </c>
      <c r="S31" s="74">
        <v>25</v>
      </c>
      <c r="T31" s="75"/>
      <c r="U31" s="74">
        <v>37</v>
      </c>
      <c r="V31" s="75"/>
      <c r="W31" s="273">
        <v>0</v>
      </c>
      <c r="X31" s="75"/>
      <c r="Y31" s="75">
        <v>0</v>
      </c>
      <c r="Z31" s="75"/>
      <c r="AA31" s="75">
        <v>0</v>
      </c>
      <c r="AB31" s="75"/>
      <c r="AC31" s="276">
        <v>0</v>
      </c>
      <c r="AD31" s="75"/>
      <c r="AE31" s="4">
        <f>'OA&amp;GRIDCO'!W31+'Day Ahead IEX PXIL'!M31+RTM!M31</f>
        <v>19.34</v>
      </c>
      <c r="AF31" s="4">
        <f>'OA&amp;GRIDCO'!X31+'Day Ahead IEX PXIL'!N31+RTM!N31</f>
        <v>19.34</v>
      </c>
      <c r="AG31" s="4">
        <f>'OA&amp;GRIDCO'!AC31+'Day Ahead IEX PXIL'!S31+RTM!S31</f>
        <v>2.9899999999999998</v>
      </c>
      <c r="AH31" s="4">
        <f>'OA&amp;GRIDCO'!AD31+'Day Ahead IEX PXIL'!T31+RTM!T31</f>
        <v>0</v>
      </c>
      <c r="AI31" s="4">
        <f>'OA&amp;GRIDCO'!AU31+'Day Ahead IEX PXIL'!Y31+RTM!Y31</f>
        <v>0</v>
      </c>
      <c r="AJ31" s="4">
        <f>'OA&amp;GRIDCO'!AV31+'Day Ahead IEX PXIL'!Z31+RTM!Z31</f>
        <v>0</v>
      </c>
      <c r="AK31" s="4">
        <f>'OA&amp;GRIDCO'!BS31+'Day Ahead IEX PXIL'!AK31+RTM!AK31</f>
        <v>40.620000000000005</v>
      </c>
      <c r="AL31" s="4">
        <f>'OA&amp;GRIDCO'!BT31+'Day Ahead IEX PXIL'!AL31+RTM!AL31</f>
        <v>2.8479999999999999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0</v>
      </c>
      <c r="AR31" s="4">
        <f>'OA&amp;GRIDCO'!CP31+'Day Ahead IEX PXIL'!AX31+RTM!AX31</f>
        <v>0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13.701030927835051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251.80072164948453</v>
      </c>
      <c r="BD31" s="4">
        <f>'OA&amp;GRIDCO'!ER31+'Day Ahead IEX PXIL'!CB31+RTM!CB31</f>
        <v>62.950180412371132</v>
      </c>
      <c r="BE31" s="75">
        <f>'OA&amp;GRIDCO'!OA31+GDAM!U31</f>
        <v>0</v>
      </c>
      <c r="BF31" s="75"/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31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21.4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10.31</v>
      </c>
      <c r="CJ31" s="75">
        <f>'Day Ahead IEX PXIL'!HF31+'OA&amp;GRIDCO'!DJ31</f>
        <v>0</v>
      </c>
      <c r="CK31" s="54">
        <f>'OA&amp;GRIDCO'!KU31+'Day Ahead IEX PXIL'!DE31</f>
        <v>0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2.5</v>
      </c>
      <c r="CZ31" s="4">
        <f>'OA&amp;GRIDCO'!IH31+'Day Ahead IEX PXIL'!EJ31+RTM!ED31</f>
        <v>0.625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9.48</v>
      </c>
      <c r="DF31" s="4">
        <f>'Day Ahead IEX PXIL'!FD31+'OA&amp;GRIDCO'!KD31</f>
        <v>0</v>
      </c>
      <c r="DG31" s="4">
        <f>'OA&amp;GRIDCO'!JG31+'Day Ahead IEX PXIL'!EU31+RTM!EO31</f>
        <v>10.31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2.78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0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6.56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4.12</v>
      </c>
      <c r="ET31" s="74">
        <f>'OA&amp;GRIDCO'!NP31+RTM!HD31+'Day Ahead IEX PXIL'!IZ31</f>
        <v>0</v>
      </c>
      <c r="EU31" s="74">
        <f>RTM!JG31</f>
        <v>1.67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335">
        <f>GDAM!AK31</f>
        <v>0</v>
      </c>
      <c r="FH31" s="335">
        <f>GDAM!AL31</f>
        <v>0</v>
      </c>
      <c r="FI31" s="335">
        <f>GDAM!AQ31</f>
        <v>0</v>
      </c>
      <c r="FJ31" s="335">
        <f>GDAM!AR31</f>
        <v>0</v>
      </c>
      <c r="FK31" s="335">
        <f>GDAM!AW31</f>
        <v>0</v>
      </c>
      <c r="FL31" s="335">
        <f>GDAM!AX31</f>
        <v>0</v>
      </c>
      <c r="FM31" s="335">
        <f>GDAM!BC31</f>
        <v>0</v>
      </c>
      <c r="FN31" s="335">
        <f>GDAM!BD31</f>
        <v>0</v>
      </c>
      <c r="FO31" s="335">
        <f>GDAM!BI31</f>
        <v>0</v>
      </c>
      <c r="FP31" s="335">
        <f>GDAM!BJ31</f>
        <v>0</v>
      </c>
      <c r="FQ31" s="1">
        <f t="shared" si="0"/>
        <v>1316.467605670103</v>
      </c>
      <c r="FR31" s="1">
        <f t="shared" si="1"/>
        <v>114.06421134020619</v>
      </c>
    </row>
    <row r="32" spans="1:174">
      <c r="A32" s="48" t="s">
        <v>54</v>
      </c>
      <c r="B32" s="38">
        <v>22</v>
      </c>
      <c r="C32" s="114"/>
      <c r="D32" s="75"/>
      <c r="E32" s="75"/>
      <c r="F32" s="75"/>
      <c r="G32" s="75"/>
      <c r="H32" s="75"/>
      <c r="I32" s="74"/>
      <c r="J32" s="74"/>
      <c r="K32" s="75"/>
      <c r="L32" s="75"/>
      <c r="M32" s="75"/>
      <c r="N32" s="75"/>
      <c r="O32" s="275">
        <v>0</v>
      </c>
      <c r="P32" s="75"/>
      <c r="Q32" s="94">
        <v>6</v>
      </c>
      <c r="R32" s="75">
        <v>0.7</v>
      </c>
      <c r="S32" s="74">
        <v>25</v>
      </c>
      <c r="T32" s="75"/>
      <c r="U32" s="74">
        <v>37</v>
      </c>
      <c r="V32" s="75"/>
      <c r="W32" s="273">
        <v>0</v>
      </c>
      <c r="X32" s="75"/>
      <c r="Y32" s="75">
        <v>-3.8500000000000001E-3</v>
      </c>
      <c r="Z32" s="75"/>
      <c r="AA32" s="75">
        <v>0</v>
      </c>
      <c r="AB32" s="75"/>
      <c r="AC32" s="276">
        <v>0</v>
      </c>
      <c r="AD32" s="75"/>
      <c r="AE32" s="4">
        <f>'OA&amp;GRIDCO'!W32+'Day Ahead IEX PXIL'!M32+RTM!M32</f>
        <v>19.34</v>
      </c>
      <c r="AF32" s="4">
        <f>'OA&amp;GRIDCO'!X32+'Day Ahead IEX PXIL'!N32+RTM!N32</f>
        <v>19.34</v>
      </c>
      <c r="AG32" s="4">
        <f>'OA&amp;GRIDCO'!AC32+'Day Ahead IEX PXIL'!S32+RTM!S32</f>
        <v>2.9899999999999998</v>
      </c>
      <c r="AH32" s="4">
        <f>'OA&amp;GRIDCO'!AD32+'Day Ahead IEX PXIL'!T32+RTM!T32</f>
        <v>0</v>
      </c>
      <c r="AI32" s="4">
        <f>'OA&amp;GRIDCO'!AU32+'Day Ahead IEX PXIL'!Y32+RTM!Y32</f>
        <v>0</v>
      </c>
      <c r="AJ32" s="4">
        <f>'OA&amp;GRIDCO'!AV32+'Day Ahead IEX PXIL'!Z32+RTM!Z32</f>
        <v>0</v>
      </c>
      <c r="AK32" s="4">
        <f>'OA&amp;GRIDCO'!BS32+'Day Ahead IEX PXIL'!AK32+RTM!AK32</f>
        <v>50.93</v>
      </c>
      <c r="AL32" s="4">
        <f>'OA&amp;GRIDCO'!BT32+'Day Ahead IEX PXIL'!AL32+RTM!AL32</f>
        <v>2.8479999999999999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0</v>
      </c>
      <c r="AR32" s="4">
        <f>'OA&amp;GRIDCO'!CP32+'Day Ahead IEX PXIL'!AX32+RTM!AX32</f>
        <v>0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13.701030927835051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251.80072164948453</v>
      </c>
      <c r="BD32" s="4">
        <f>'OA&amp;GRIDCO'!ER32+'Day Ahead IEX PXIL'!CB32+RTM!CB32</f>
        <v>62.950180412371132</v>
      </c>
      <c r="BE32" s="75">
        <f>'OA&amp;GRIDCO'!OA32+GDAM!U32</f>
        <v>0</v>
      </c>
      <c r="BF32" s="75"/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31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21.4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10.31</v>
      </c>
      <c r="CJ32" s="75">
        <f>'Day Ahead IEX PXIL'!HF32+'OA&amp;GRIDCO'!DJ32</f>
        <v>0</v>
      </c>
      <c r="CK32" s="54">
        <f>'OA&amp;GRIDCO'!KU32+'Day Ahead IEX PXIL'!DE32</f>
        <v>0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2.5</v>
      </c>
      <c r="CZ32" s="4">
        <f>'OA&amp;GRIDCO'!IH32+'Day Ahead IEX PXIL'!EJ32+RTM!ED32</f>
        <v>0.625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9.48</v>
      </c>
      <c r="DF32" s="4">
        <f>'Day Ahead IEX PXIL'!FD32+'OA&amp;GRIDCO'!KD32</f>
        <v>0</v>
      </c>
      <c r="DG32" s="4">
        <f>'OA&amp;GRIDCO'!JG32+'Day Ahead IEX PXIL'!EU32+RTM!EO32</f>
        <v>10.31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2.78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0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6.56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4.12</v>
      </c>
      <c r="ET32" s="74">
        <f>'OA&amp;GRIDCO'!NP32+RTM!HD32+'Day Ahead IEX PXIL'!IZ32</f>
        <v>0</v>
      </c>
      <c r="EU32" s="74">
        <f>RTM!JG32</f>
        <v>1.67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335">
        <f>GDAM!AK32</f>
        <v>0</v>
      </c>
      <c r="FH32" s="335">
        <f>GDAM!AL32</f>
        <v>0</v>
      </c>
      <c r="FI32" s="335">
        <f>GDAM!AQ32</f>
        <v>0</v>
      </c>
      <c r="FJ32" s="335">
        <f>GDAM!AR32</f>
        <v>0</v>
      </c>
      <c r="FK32" s="335">
        <f>GDAM!AW32</f>
        <v>0</v>
      </c>
      <c r="FL32" s="335">
        <f>GDAM!AX32</f>
        <v>0</v>
      </c>
      <c r="FM32" s="335">
        <f>GDAM!BC32</f>
        <v>0</v>
      </c>
      <c r="FN32" s="335">
        <f>GDAM!BD32</f>
        <v>0</v>
      </c>
      <c r="FO32" s="335">
        <f>GDAM!BI32</f>
        <v>0</v>
      </c>
      <c r="FP32" s="335">
        <f>GDAM!BJ32</f>
        <v>0</v>
      </c>
      <c r="FQ32" s="1">
        <f t="shared" si="0"/>
        <v>1326.7737556701029</v>
      </c>
      <c r="FR32" s="1">
        <f t="shared" si="1"/>
        <v>114.06421134020619</v>
      </c>
    </row>
    <row r="33" spans="1:174" ht="15" customHeight="1">
      <c r="A33" s="48" t="s">
        <v>55</v>
      </c>
      <c r="B33" s="38">
        <v>23</v>
      </c>
      <c r="C33" s="114"/>
      <c r="D33" s="75"/>
      <c r="E33" s="75"/>
      <c r="F33" s="75"/>
      <c r="G33" s="75"/>
      <c r="H33" s="75"/>
      <c r="I33" s="74"/>
      <c r="J33" s="74"/>
      <c r="K33" s="75"/>
      <c r="L33" s="75"/>
      <c r="M33" s="75"/>
      <c r="N33" s="75"/>
      <c r="O33" s="275">
        <v>0</v>
      </c>
      <c r="P33" s="75"/>
      <c r="Q33" s="94">
        <v>6</v>
      </c>
      <c r="R33" s="75">
        <v>0.7</v>
      </c>
      <c r="S33" s="74">
        <v>25</v>
      </c>
      <c r="T33" s="75"/>
      <c r="U33" s="74">
        <v>37</v>
      </c>
      <c r="V33" s="75"/>
      <c r="W33" s="273">
        <v>0</v>
      </c>
      <c r="X33" s="75"/>
      <c r="Y33" s="75">
        <v>0</v>
      </c>
      <c r="Z33" s="75"/>
      <c r="AA33" s="75">
        <v>0</v>
      </c>
      <c r="AB33" s="75"/>
      <c r="AC33" s="277">
        <v>0</v>
      </c>
      <c r="AD33" s="75"/>
      <c r="AE33" s="4">
        <f>'OA&amp;GRIDCO'!W33+'Day Ahead IEX PXIL'!M33+RTM!M33</f>
        <v>19.34</v>
      </c>
      <c r="AF33" s="4">
        <f>'OA&amp;GRIDCO'!X33+'Day Ahead IEX PXIL'!N33+RTM!N33</f>
        <v>19.34</v>
      </c>
      <c r="AG33" s="4">
        <f>'OA&amp;GRIDCO'!AC33+'Day Ahead IEX PXIL'!S33+RTM!S33</f>
        <v>3.5999999999999996</v>
      </c>
      <c r="AH33" s="4">
        <f>'OA&amp;GRIDCO'!AD33+'Day Ahead IEX PXIL'!T33+RTM!T33</f>
        <v>0</v>
      </c>
      <c r="AI33" s="4">
        <f>'OA&amp;GRIDCO'!AU33+'Day Ahead IEX PXIL'!Y33+RTM!Y33</f>
        <v>0</v>
      </c>
      <c r="AJ33" s="4">
        <f>'OA&amp;GRIDCO'!AV33+'Day Ahead IEX PXIL'!Z33+RTM!Z33</f>
        <v>0</v>
      </c>
      <c r="AK33" s="4">
        <f>'OA&amp;GRIDCO'!BS33+'Day Ahead IEX PXIL'!AK33+RTM!AK33</f>
        <v>20</v>
      </c>
      <c r="AL33" s="4">
        <f>'OA&amp;GRIDCO'!BT33+'Day Ahead IEX PXIL'!AL33+RTM!AL33</f>
        <v>2.8479999999999999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0</v>
      </c>
      <c r="AR33" s="4">
        <f>'OA&amp;GRIDCO'!CP33+'Day Ahead IEX PXIL'!AX33+RTM!AX33</f>
        <v>0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13.701030927835051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251.80072164948453</v>
      </c>
      <c r="BD33" s="4">
        <f>'OA&amp;GRIDCO'!ER33+'Day Ahead IEX PXIL'!CB33+RTM!CB33</f>
        <v>62.950180412371132</v>
      </c>
      <c r="BE33" s="75">
        <f>'OA&amp;GRIDCO'!OA33+GDAM!U33</f>
        <v>0</v>
      </c>
      <c r="BF33" s="75"/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31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21.4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10.31</v>
      </c>
      <c r="CJ33" s="75">
        <f>'Day Ahead IEX PXIL'!HF33+'OA&amp;GRIDCO'!DJ33</f>
        <v>0</v>
      </c>
      <c r="CK33" s="54">
        <f>'OA&amp;GRIDCO'!KU33+'Day Ahead IEX PXIL'!DE33</f>
        <v>0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2.5</v>
      </c>
      <c r="CZ33" s="4">
        <f>'OA&amp;GRIDCO'!IH33+'Day Ahead IEX PXIL'!EJ33+RTM!ED33</f>
        <v>0.625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9.48</v>
      </c>
      <c r="DF33" s="4">
        <f>'Day Ahead IEX PXIL'!FD33+'OA&amp;GRIDCO'!KD33</f>
        <v>0</v>
      </c>
      <c r="DG33" s="4">
        <f>'OA&amp;GRIDCO'!JG33+'Day Ahead IEX PXIL'!EU33+RTM!EO33</f>
        <v>10.31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2.78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0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6.56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4.12</v>
      </c>
      <c r="ET33" s="74">
        <f>'OA&amp;GRIDCO'!NP33+RTM!HD33+'Day Ahead IEX PXIL'!IZ33</f>
        <v>0</v>
      </c>
      <c r="EU33" s="74">
        <f>RTM!JG33</f>
        <v>1.67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335">
        <f>GDAM!AK33</f>
        <v>0</v>
      </c>
      <c r="FH33" s="335">
        <f>GDAM!AL33</f>
        <v>0</v>
      </c>
      <c r="FI33" s="335">
        <f>GDAM!AQ33</f>
        <v>0</v>
      </c>
      <c r="FJ33" s="335">
        <f>GDAM!AR33</f>
        <v>0</v>
      </c>
      <c r="FK33" s="335">
        <f>GDAM!AW33</f>
        <v>0</v>
      </c>
      <c r="FL33" s="335">
        <f>GDAM!AX33</f>
        <v>0</v>
      </c>
      <c r="FM33" s="335">
        <f>GDAM!BC33</f>
        <v>0</v>
      </c>
      <c r="FN33" s="335">
        <f>GDAM!BD33</f>
        <v>0</v>
      </c>
      <c r="FO33" s="335">
        <f>GDAM!BI33</f>
        <v>0</v>
      </c>
      <c r="FP33" s="335">
        <f>GDAM!BJ33</f>
        <v>0</v>
      </c>
      <c r="FQ33" s="1">
        <f t="shared" si="0"/>
        <v>1296.4576056701028</v>
      </c>
      <c r="FR33" s="1">
        <f t="shared" si="1"/>
        <v>114.06421134020619</v>
      </c>
    </row>
    <row r="34" spans="1:174">
      <c r="A34" s="48" t="s">
        <v>56</v>
      </c>
      <c r="B34" s="38">
        <v>24</v>
      </c>
      <c r="C34" s="114"/>
      <c r="D34" s="75"/>
      <c r="E34" s="75"/>
      <c r="F34" s="75"/>
      <c r="G34" s="75"/>
      <c r="H34" s="75"/>
      <c r="I34" s="74"/>
      <c r="J34" s="74"/>
      <c r="K34" s="75"/>
      <c r="L34" s="75"/>
      <c r="M34" s="75"/>
      <c r="N34" s="75"/>
      <c r="O34" s="275">
        <v>0</v>
      </c>
      <c r="P34" s="75"/>
      <c r="Q34" s="94">
        <v>6</v>
      </c>
      <c r="R34" s="75">
        <v>0.7</v>
      </c>
      <c r="S34" s="74">
        <v>25</v>
      </c>
      <c r="T34" s="75"/>
      <c r="U34" s="74">
        <v>37</v>
      </c>
      <c r="V34" s="75"/>
      <c r="W34" s="273">
        <v>0</v>
      </c>
      <c r="X34" s="75"/>
      <c r="Y34" s="75">
        <v>0</v>
      </c>
      <c r="Z34" s="75"/>
      <c r="AA34" s="75">
        <v>0</v>
      </c>
      <c r="AB34" s="75"/>
      <c r="AC34" s="277">
        <v>0</v>
      </c>
      <c r="AD34" s="75"/>
      <c r="AE34" s="4">
        <f>'OA&amp;GRIDCO'!W34+'Day Ahead IEX PXIL'!M34+RTM!M34</f>
        <v>19.34</v>
      </c>
      <c r="AF34" s="4">
        <f>'OA&amp;GRIDCO'!X34+'Day Ahead IEX PXIL'!N34+RTM!N34</f>
        <v>19.34</v>
      </c>
      <c r="AG34" s="4">
        <f>'OA&amp;GRIDCO'!AC34+'Day Ahead IEX PXIL'!S34+RTM!S34</f>
        <v>3.5999999999999996</v>
      </c>
      <c r="AH34" s="4">
        <f>'OA&amp;GRIDCO'!AD34+'Day Ahead IEX PXIL'!T34+RTM!T34</f>
        <v>0</v>
      </c>
      <c r="AI34" s="4">
        <f>'OA&amp;GRIDCO'!AU34+'Day Ahead IEX PXIL'!Y34+RTM!Y34</f>
        <v>0</v>
      </c>
      <c r="AJ34" s="4">
        <f>'OA&amp;GRIDCO'!AV34+'Day Ahead IEX PXIL'!Z34+RTM!Z34</f>
        <v>0</v>
      </c>
      <c r="AK34" s="4">
        <f>'OA&amp;GRIDCO'!BS34+'Day Ahead IEX PXIL'!AK34+RTM!AK34</f>
        <v>40.620000000000005</v>
      </c>
      <c r="AL34" s="4">
        <f>'OA&amp;GRIDCO'!BT34+'Day Ahead IEX PXIL'!AL34+RTM!AL34</f>
        <v>2.8479999999999999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0</v>
      </c>
      <c r="AR34" s="4">
        <f>'OA&amp;GRIDCO'!CP34+'Day Ahead IEX PXIL'!AX34+RTM!AX34</f>
        <v>0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13.701030927835051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251.80072164948453</v>
      </c>
      <c r="BD34" s="4">
        <f>'OA&amp;GRIDCO'!ER34+'Day Ahead IEX PXIL'!CB34+RTM!CB34</f>
        <v>62.950180412371132</v>
      </c>
      <c r="BE34" s="75">
        <f>'OA&amp;GRIDCO'!OA34+GDAM!U34</f>
        <v>0</v>
      </c>
      <c r="BF34" s="75"/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31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21.4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10.31</v>
      </c>
      <c r="CJ34" s="75">
        <f>'Day Ahead IEX PXIL'!HF34+'OA&amp;GRIDCO'!DJ34</f>
        <v>0</v>
      </c>
      <c r="CK34" s="54">
        <f>'OA&amp;GRIDCO'!KU34+'Day Ahead IEX PXIL'!DE34</f>
        <v>0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2.5</v>
      </c>
      <c r="CZ34" s="4">
        <f>'OA&amp;GRIDCO'!IH34+'Day Ahead IEX PXIL'!EJ34+RTM!ED34</f>
        <v>0.625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9.48</v>
      </c>
      <c r="DF34" s="4">
        <f>'Day Ahead IEX PXIL'!FD34+'OA&amp;GRIDCO'!KD34</f>
        <v>0</v>
      </c>
      <c r="DG34" s="4">
        <f>'OA&amp;GRIDCO'!JG34+'Day Ahead IEX PXIL'!EU34+RTM!EO34</f>
        <v>10.31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2.78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0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6.56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4.12</v>
      </c>
      <c r="ET34" s="74">
        <f>'OA&amp;GRIDCO'!NP34+RTM!HD34+'Day Ahead IEX PXIL'!IZ34</f>
        <v>0</v>
      </c>
      <c r="EU34" s="74">
        <f>RTM!JG34</f>
        <v>1.67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9.0000000000000011E-2</v>
      </c>
      <c r="FF34" s="74">
        <f>GDAM!AF34+'OA&amp;GRIDCO'!OT34</f>
        <v>0</v>
      </c>
      <c r="FG34" s="335">
        <f>GDAM!AK34</f>
        <v>0</v>
      </c>
      <c r="FH34" s="335">
        <f>GDAM!AL34</f>
        <v>0</v>
      </c>
      <c r="FI34" s="335">
        <f>GDAM!AQ34</f>
        <v>0</v>
      </c>
      <c r="FJ34" s="335">
        <f>GDAM!AR34</f>
        <v>0</v>
      </c>
      <c r="FK34" s="335">
        <f>GDAM!AW34</f>
        <v>0</v>
      </c>
      <c r="FL34" s="335">
        <f>GDAM!AX34</f>
        <v>0</v>
      </c>
      <c r="FM34" s="335">
        <f>GDAM!BC34</f>
        <v>0</v>
      </c>
      <c r="FN34" s="335">
        <f>GDAM!BD34</f>
        <v>0</v>
      </c>
      <c r="FO34" s="335">
        <f>GDAM!BI34</f>
        <v>0</v>
      </c>
      <c r="FP34" s="335">
        <f>GDAM!BJ34</f>
        <v>0</v>
      </c>
      <c r="FQ34" s="1">
        <f t="shared" si="0"/>
        <v>1317.1676056701026</v>
      </c>
      <c r="FR34" s="1">
        <f t="shared" si="1"/>
        <v>114.06421134020619</v>
      </c>
    </row>
    <row r="35" spans="1:174" ht="15" customHeight="1">
      <c r="A35" s="48" t="s">
        <v>57</v>
      </c>
      <c r="B35" s="38">
        <v>25</v>
      </c>
      <c r="C35" s="114"/>
      <c r="D35" s="75"/>
      <c r="E35" s="75"/>
      <c r="F35" s="75"/>
      <c r="G35" s="75"/>
      <c r="H35" s="75"/>
      <c r="I35" s="74"/>
      <c r="J35" s="74"/>
      <c r="K35" s="75"/>
      <c r="L35" s="75"/>
      <c r="M35" s="75"/>
      <c r="N35" s="75"/>
      <c r="O35" s="275">
        <v>0</v>
      </c>
      <c r="P35" s="75"/>
      <c r="Q35" s="94">
        <v>6</v>
      </c>
      <c r="R35" s="75">
        <v>0.7</v>
      </c>
      <c r="S35" s="74">
        <v>25</v>
      </c>
      <c r="T35" s="75"/>
      <c r="U35" s="74">
        <v>37</v>
      </c>
      <c r="V35" s="75"/>
      <c r="W35" s="273">
        <v>0</v>
      </c>
      <c r="X35" s="75"/>
      <c r="Y35" s="75">
        <v>0.05</v>
      </c>
      <c r="Z35" s="75"/>
      <c r="AA35" s="75">
        <v>0.08</v>
      </c>
      <c r="AB35" s="75"/>
      <c r="AC35" s="277">
        <v>0</v>
      </c>
      <c r="AD35" s="75"/>
      <c r="AE35" s="4">
        <f>'OA&amp;GRIDCO'!W35+'Day Ahead IEX PXIL'!M35+RTM!M35</f>
        <v>14.43</v>
      </c>
      <c r="AF35" s="4">
        <f>'OA&amp;GRIDCO'!X35+'Day Ahead IEX PXIL'!N35+RTM!N35</f>
        <v>0</v>
      </c>
      <c r="AG35" s="4">
        <f>'OA&amp;GRIDCO'!AC35+'Day Ahead IEX PXIL'!S35+RTM!S35</f>
        <v>3.5999999999999996</v>
      </c>
      <c r="AH35" s="4">
        <f>'OA&amp;GRIDCO'!AD35+'Day Ahead IEX PXIL'!T35+RTM!T35</f>
        <v>0</v>
      </c>
      <c r="AI35" s="4">
        <f>'OA&amp;GRIDCO'!AU35+'Day Ahead IEX PXIL'!Y35+RTM!Y35</f>
        <v>0</v>
      </c>
      <c r="AJ35" s="4">
        <f>'OA&amp;GRIDCO'!AV35+'Day Ahead IEX PXIL'!Z35+RTM!Z35</f>
        <v>0</v>
      </c>
      <c r="AK35" s="4">
        <f>'OA&amp;GRIDCO'!BS35+'Day Ahead IEX PXIL'!AK35+RTM!AK35</f>
        <v>71.55</v>
      </c>
      <c r="AL35" s="4">
        <f>'OA&amp;GRIDCO'!BT35+'Day Ahead IEX PXIL'!AL35+RTM!AL35</f>
        <v>2.8479999999999999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0</v>
      </c>
      <c r="AR35" s="4">
        <f>'OA&amp;GRIDCO'!CP35+'Day Ahead IEX PXIL'!AX35+RTM!AX35</f>
        <v>0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13.701030927835051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251.80072164948453</v>
      </c>
      <c r="BD35" s="4">
        <f>'OA&amp;GRIDCO'!ER35+'Day Ahead IEX PXIL'!CB35+RTM!CB35</f>
        <v>62.950180412371132</v>
      </c>
      <c r="BE35" s="75">
        <f>'OA&amp;GRIDCO'!OA35+GDAM!U35</f>
        <v>9.9999999999999992E-2</v>
      </c>
      <c r="BF35" s="75"/>
      <c r="BG35" s="53"/>
      <c r="BH35" s="53"/>
      <c r="BI35" s="4">
        <f>'OA&amp;GRIDCO'!EW35+'Day Ahead IEX PXIL'!CG35+RTM!CG35</f>
        <v>0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31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19.399999999999999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10.31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2.5</v>
      </c>
      <c r="CZ35" s="4">
        <f>'OA&amp;GRIDCO'!IH35+'Day Ahead IEX PXIL'!EJ35+RTM!ED35</f>
        <v>0.625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10.31</v>
      </c>
      <c r="DF35" s="4">
        <f>'Day Ahead IEX PXIL'!FD35+'OA&amp;GRIDCO'!KD35</f>
        <v>0</v>
      </c>
      <c r="DG35" s="4">
        <f>'OA&amp;GRIDCO'!JG35+'Day Ahead IEX PXIL'!EU35+RTM!EO35</f>
        <v>20.62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2.78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0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0.41360666666666701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6.19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4.12</v>
      </c>
      <c r="ET35" s="74">
        <f>'OA&amp;GRIDCO'!NP35+RTM!HD35+'Day Ahead IEX PXIL'!IZ35</f>
        <v>0</v>
      </c>
      <c r="EU35" s="74">
        <f>RTM!JG35</f>
        <v>1.67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GDAM!S35+'OA&amp;GRIDCO'!OK35+RTM!JO35</f>
        <v>0.08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0.2</v>
      </c>
      <c r="FF35" s="74">
        <f>GDAM!AF35+'OA&amp;GRIDCO'!OT35</f>
        <v>0</v>
      </c>
      <c r="FG35" s="335">
        <f>GDAM!AK35</f>
        <v>0</v>
      </c>
      <c r="FH35" s="335">
        <f>GDAM!AL35</f>
        <v>0</v>
      </c>
      <c r="FI35" s="335">
        <f>GDAM!AQ35</f>
        <v>0</v>
      </c>
      <c r="FJ35" s="335">
        <f>GDAM!AR35</f>
        <v>0</v>
      </c>
      <c r="FK35" s="335">
        <f>GDAM!AW35</f>
        <v>0</v>
      </c>
      <c r="FL35" s="335">
        <f>GDAM!AX35</f>
        <v>0</v>
      </c>
      <c r="FM35" s="335">
        <f>GDAM!BC35</f>
        <v>0</v>
      </c>
      <c r="FN35" s="335">
        <f>GDAM!BD35</f>
        <v>0</v>
      </c>
      <c r="FO35" s="335">
        <f>GDAM!BI35</f>
        <v>0</v>
      </c>
      <c r="FP35" s="335">
        <f>GDAM!BJ35</f>
        <v>0</v>
      </c>
      <c r="FQ35" s="1">
        <f t="shared" si="0"/>
        <v>1352.7912123367694</v>
      </c>
      <c r="FR35" s="1">
        <f t="shared" si="1"/>
        <v>93.824211340206176</v>
      </c>
    </row>
    <row r="36" spans="1:174" s="82" customFormat="1">
      <c r="A36" s="80" t="s">
        <v>58</v>
      </c>
      <c r="B36" s="81">
        <v>26</v>
      </c>
      <c r="C36" s="114"/>
      <c r="D36" s="75"/>
      <c r="E36" s="75"/>
      <c r="F36" s="75"/>
      <c r="G36" s="75"/>
      <c r="H36" s="75"/>
      <c r="I36" s="74"/>
      <c r="J36" s="74"/>
      <c r="K36" s="75"/>
      <c r="L36" s="75"/>
      <c r="M36" s="75"/>
      <c r="N36" s="75"/>
      <c r="O36" s="275">
        <v>0</v>
      </c>
      <c r="P36" s="75"/>
      <c r="Q36" s="94">
        <v>6</v>
      </c>
      <c r="R36" s="75">
        <v>0.7</v>
      </c>
      <c r="S36" s="74">
        <v>25</v>
      </c>
      <c r="T36" s="75"/>
      <c r="U36" s="74">
        <v>37</v>
      </c>
      <c r="V36" s="75"/>
      <c r="W36" s="273">
        <v>0</v>
      </c>
      <c r="X36" s="75"/>
      <c r="Y36" s="75">
        <v>0.09</v>
      </c>
      <c r="Z36" s="75"/>
      <c r="AA36" s="75">
        <v>0.14000000000000001</v>
      </c>
      <c r="AB36" s="75"/>
      <c r="AC36" s="277">
        <v>0</v>
      </c>
      <c r="AD36" s="75"/>
      <c r="AE36" s="4">
        <f>'OA&amp;GRIDCO'!W36+'Day Ahead IEX PXIL'!M36+RTM!M36</f>
        <v>14.43</v>
      </c>
      <c r="AF36" s="4">
        <f>'OA&amp;GRIDCO'!X36+'Day Ahead IEX PXIL'!N36+RTM!N36</f>
        <v>0</v>
      </c>
      <c r="AG36" s="74">
        <f>'OA&amp;GRIDCO'!AC36+'Day Ahead IEX PXIL'!S36+RTM!S36</f>
        <v>3.5999999999999996</v>
      </c>
      <c r="AH36" s="74">
        <f>'OA&amp;GRIDCO'!AD36+'Day Ahead IEX PXIL'!T36+RTM!T36</f>
        <v>0</v>
      </c>
      <c r="AI36" s="4">
        <f>'OA&amp;GRIDCO'!AU36+'Day Ahead IEX PXIL'!Y36+RTM!Y36</f>
        <v>0</v>
      </c>
      <c r="AJ36" s="4">
        <f>'OA&amp;GRIDCO'!AV36+'Day Ahead IEX PXIL'!Z36+RTM!Z36</f>
        <v>0</v>
      </c>
      <c r="AK36" s="74">
        <f>'OA&amp;GRIDCO'!BS36+'Day Ahead IEX PXIL'!AK36+RTM!AK36</f>
        <v>30.310000000000002</v>
      </c>
      <c r="AL36" s="74">
        <f>'OA&amp;GRIDCO'!BT36+'Day Ahead IEX PXIL'!AL36+RTM!AL36</f>
        <v>2.8479999999999999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0</v>
      </c>
      <c r="AR36" s="74">
        <f>'OA&amp;GRIDCO'!CP36+'Day Ahead IEX PXIL'!AX36+RTM!AX36</f>
        <v>0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13.701030927835051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251.80072164948453</v>
      </c>
      <c r="BD36" s="74">
        <f>'OA&amp;GRIDCO'!ER36+'Day Ahead IEX PXIL'!CB36+RTM!CB36</f>
        <v>62.950180412371132</v>
      </c>
      <c r="BE36" s="75">
        <f>'OA&amp;GRIDCO'!OA36+GDAM!U36</f>
        <v>0.59</v>
      </c>
      <c r="BF36" s="75"/>
      <c r="BG36" s="53"/>
      <c r="BH36" s="53"/>
      <c r="BI36" s="4">
        <f>'OA&amp;GRIDCO'!EW36+'Day Ahead IEX PXIL'!CG36+RTM!CG36</f>
        <v>0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31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22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19.399999999999999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10.31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2.5</v>
      </c>
      <c r="CZ36" s="74">
        <f>'OA&amp;GRIDCO'!IH36+'Day Ahead IEX PXIL'!EJ36+RTM!ED36</f>
        <v>0.625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10.31</v>
      </c>
      <c r="DF36" s="74">
        <f>'Day Ahead IEX PXIL'!FD36+'OA&amp;GRIDCO'!KD36</f>
        <v>0</v>
      </c>
      <c r="DG36" s="74">
        <f>'OA&amp;GRIDCO'!JG36+'Day Ahead IEX PXIL'!EU36+RTM!EO36</f>
        <v>20.62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2.78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0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0.90000000000000013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6.19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4.12</v>
      </c>
      <c r="ET36" s="74">
        <f>'OA&amp;GRIDCO'!NP36+RTM!HD36+'Day Ahead IEX PXIL'!IZ36</f>
        <v>0</v>
      </c>
      <c r="EU36" s="74">
        <f>RTM!JG36</f>
        <v>1.67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GDAM!S36+'OA&amp;GRIDCO'!OK36+RTM!JO36</f>
        <v>0.24000000000000002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0.35000000000000003</v>
      </c>
      <c r="FF36" s="74">
        <f>GDAM!AF36+'OA&amp;GRIDCO'!OT36</f>
        <v>0</v>
      </c>
      <c r="FG36" s="335">
        <f>GDAM!AK36</f>
        <v>0</v>
      </c>
      <c r="FH36" s="335">
        <f>GDAM!AL36</f>
        <v>0</v>
      </c>
      <c r="FI36" s="335">
        <f>GDAM!AQ36</f>
        <v>0</v>
      </c>
      <c r="FJ36" s="335">
        <f>GDAM!AR36</f>
        <v>0</v>
      </c>
      <c r="FK36" s="335">
        <f>GDAM!AW36</f>
        <v>0</v>
      </c>
      <c r="FL36" s="335">
        <f>GDAM!AX36</f>
        <v>0</v>
      </c>
      <c r="FM36" s="335">
        <f>GDAM!BC36</f>
        <v>0</v>
      </c>
      <c r="FN36" s="335">
        <f>GDAM!BD36</f>
        <v>0</v>
      </c>
      <c r="FO36" s="335">
        <f>GDAM!BI36</f>
        <v>0</v>
      </c>
      <c r="FP36" s="335">
        <f>GDAM!BJ36</f>
        <v>0</v>
      </c>
      <c r="FQ36" s="1">
        <f t="shared" si="0"/>
        <v>1312.937605670103</v>
      </c>
      <c r="FR36" s="1">
        <f t="shared" si="1"/>
        <v>93.824211340206176</v>
      </c>
    </row>
    <row r="37" spans="1:174" s="82" customFormat="1" ht="15" customHeight="1">
      <c r="A37" s="80" t="s">
        <v>59</v>
      </c>
      <c r="B37" s="81">
        <v>27</v>
      </c>
      <c r="C37" s="114"/>
      <c r="D37" s="75"/>
      <c r="E37" s="75"/>
      <c r="F37" s="75"/>
      <c r="G37" s="75"/>
      <c r="H37" s="75"/>
      <c r="I37" s="74"/>
      <c r="J37" s="74"/>
      <c r="K37" s="75"/>
      <c r="L37" s="75"/>
      <c r="M37" s="75"/>
      <c r="N37" s="75"/>
      <c r="O37" s="275">
        <v>0.08</v>
      </c>
      <c r="P37" s="75"/>
      <c r="Q37" s="94">
        <v>6</v>
      </c>
      <c r="R37" s="75">
        <v>0.7</v>
      </c>
      <c r="S37" s="74">
        <v>25</v>
      </c>
      <c r="T37" s="75"/>
      <c r="U37" s="74">
        <v>37</v>
      </c>
      <c r="V37" s="75"/>
      <c r="W37" s="273">
        <v>0</v>
      </c>
      <c r="X37" s="75"/>
      <c r="Y37" s="75">
        <v>0.22</v>
      </c>
      <c r="Z37" s="75"/>
      <c r="AA37" s="75">
        <v>0.34</v>
      </c>
      <c r="AB37" s="75"/>
      <c r="AC37" s="277">
        <v>1.155E-2</v>
      </c>
      <c r="AD37" s="75"/>
      <c r="AE37" s="4">
        <f>'OA&amp;GRIDCO'!W37+'Day Ahead IEX PXIL'!M37+RTM!M37</f>
        <v>24.74</v>
      </c>
      <c r="AF37" s="4">
        <f>'OA&amp;GRIDCO'!X37+'Day Ahead IEX PXIL'!N37+RTM!N37</f>
        <v>0</v>
      </c>
      <c r="AG37" s="74">
        <f>'OA&amp;GRIDCO'!AC37+'Day Ahead IEX PXIL'!S37+RTM!S37</f>
        <v>3.5999999999999996</v>
      </c>
      <c r="AH37" s="74">
        <f>'OA&amp;GRIDCO'!AD37+'Day Ahead IEX PXIL'!T37+RTM!T37</f>
        <v>0</v>
      </c>
      <c r="AI37" s="4">
        <f>'OA&amp;GRIDCO'!AU37+'Day Ahead IEX PXIL'!Y37+RTM!Y37</f>
        <v>0</v>
      </c>
      <c r="AJ37" s="4">
        <f>'OA&amp;GRIDCO'!AV37+'Day Ahead IEX PXIL'!Z37+RTM!Z37</f>
        <v>0</v>
      </c>
      <c r="AK37" s="74">
        <f>'OA&amp;GRIDCO'!BS37+'Day Ahead IEX PXIL'!AK37+RTM!AK37</f>
        <v>30.310000000000002</v>
      </c>
      <c r="AL37" s="74">
        <f>'OA&amp;GRIDCO'!BT37+'Day Ahead IEX PXIL'!AL37+RTM!AL37</f>
        <v>2.8479999999999999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0</v>
      </c>
      <c r="AR37" s="74">
        <f>'OA&amp;GRIDCO'!CP37+'Day Ahead IEX PXIL'!AX37+RTM!AX37</f>
        <v>0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13.701030927835051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251.80072164948453</v>
      </c>
      <c r="BD37" s="74">
        <f>'OA&amp;GRIDCO'!ER37+'Day Ahead IEX PXIL'!CB37+RTM!CB37</f>
        <v>62.950180412371132</v>
      </c>
      <c r="BE37" s="75">
        <f>'OA&amp;GRIDCO'!OA37+GDAM!U37</f>
        <v>1.62</v>
      </c>
      <c r="BF37" s="75"/>
      <c r="BG37" s="53"/>
      <c r="BH37" s="53"/>
      <c r="BI37" s="4">
        <f>'OA&amp;GRIDCO'!EW37+'Day Ahead IEX PXIL'!CG37+RTM!CG37</f>
        <v>0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31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22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19.399999999999999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3.09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5.15</v>
      </c>
      <c r="CH37" s="74">
        <f>'OA&amp;GRIDCO'!HP37+'Day Ahead IEX PXIL'!DX37+RTM!DR37</f>
        <v>0</v>
      </c>
      <c r="CI37" s="75">
        <f>'Day Ahead IEX PXIL'!HE37+'OA&amp;GRIDCO'!DI37+RTM!GY37</f>
        <v>10.31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2.5</v>
      </c>
      <c r="CZ37" s="74">
        <f>'OA&amp;GRIDCO'!IH37+'Day Ahead IEX PXIL'!EJ37+RTM!ED37</f>
        <v>0.625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10.31</v>
      </c>
      <c r="DF37" s="74">
        <f>'Day Ahead IEX PXIL'!FD37+'OA&amp;GRIDCO'!KD37</f>
        <v>0</v>
      </c>
      <c r="DG37" s="74">
        <f>'OA&amp;GRIDCO'!JG37+'Day Ahead IEX PXIL'!EU37+RTM!EO37</f>
        <v>20.62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2.78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0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1.2817400000000001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6.19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4.12</v>
      </c>
      <c r="ET37" s="74">
        <f>'OA&amp;GRIDCO'!NP37+RTM!HD37+'Day Ahead IEX PXIL'!IZ37</f>
        <v>0</v>
      </c>
      <c r="EU37" s="74">
        <f>RTM!JG37</f>
        <v>1.67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GDAM!S37+'OA&amp;GRIDCO'!OK37+RTM!JO37</f>
        <v>0.56000000000000005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0.72000000000000008</v>
      </c>
      <c r="FF37" s="74">
        <f>GDAM!AF37+'OA&amp;GRIDCO'!OT37</f>
        <v>0</v>
      </c>
      <c r="FG37" s="335">
        <f>GDAM!AK37</f>
        <v>0</v>
      </c>
      <c r="FH37" s="335">
        <f>GDAM!AL37</f>
        <v>0</v>
      </c>
      <c r="FI37" s="335">
        <f>GDAM!AQ37</f>
        <v>0</v>
      </c>
      <c r="FJ37" s="335">
        <f>GDAM!AR37</f>
        <v>0</v>
      </c>
      <c r="FK37" s="335">
        <f>GDAM!AW37</f>
        <v>0</v>
      </c>
      <c r="FL37" s="335">
        <f>GDAM!AX37</f>
        <v>0</v>
      </c>
      <c r="FM37" s="335">
        <f>GDAM!BC37</f>
        <v>0</v>
      </c>
      <c r="FN37" s="335">
        <f>GDAM!BD37</f>
        <v>0</v>
      </c>
      <c r="FO37" s="335">
        <f>GDAM!BI37</f>
        <v>0</v>
      </c>
      <c r="FP37" s="335">
        <f>GDAM!BJ37</f>
        <v>0</v>
      </c>
      <c r="FQ37" s="1">
        <f t="shared" si="0"/>
        <v>1334.0108956701029</v>
      </c>
      <c r="FR37" s="1">
        <f t="shared" si="1"/>
        <v>93.824211340206176</v>
      </c>
    </row>
    <row r="38" spans="1:174" s="82" customFormat="1">
      <c r="A38" s="80" t="s">
        <v>60</v>
      </c>
      <c r="B38" s="81">
        <v>28</v>
      </c>
      <c r="C38" s="114"/>
      <c r="D38" s="75"/>
      <c r="E38" s="75"/>
      <c r="F38" s="75"/>
      <c r="G38" s="75"/>
      <c r="H38" s="75"/>
      <c r="I38" s="74"/>
      <c r="J38" s="74"/>
      <c r="K38" s="75"/>
      <c r="L38" s="75"/>
      <c r="M38" s="75"/>
      <c r="N38" s="75"/>
      <c r="O38" s="275">
        <v>0.12</v>
      </c>
      <c r="P38" s="75"/>
      <c r="Q38" s="94">
        <v>6</v>
      </c>
      <c r="R38" s="75">
        <v>0.7</v>
      </c>
      <c r="S38" s="74">
        <v>25</v>
      </c>
      <c r="T38" s="75"/>
      <c r="U38" s="74">
        <v>37</v>
      </c>
      <c r="V38" s="75"/>
      <c r="W38" s="273">
        <v>0</v>
      </c>
      <c r="X38" s="75"/>
      <c r="Y38" s="75">
        <v>0.22</v>
      </c>
      <c r="Z38" s="75"/>
      <c r="AA38" s="75">
        <v>0.33</v>
      </c>
      <c r="AB38" s="75"/>
      <c r="AC38" s="277">
        <v>3.4999999999999996E-2</v>
      </c>
      <c r="AD38" s="75"/>
      <c r="AE38" s="4">
        <f>'OA&amp;GRIDCO'!W38+'Day Ahead IEX PXIL'!M38+RTM!M38</f>
        <v>5.15</v>
      </c>
      <c r="AF38" s="4">
        <f>'OA&amp;GRIDCO'!X38+'Day Ahead IEX PXIL'!N38+RTM!N38</f>
        <v>0</v>
      </c>
      <c r="AG38" s="74">
        <f>'OA&amp;GRIDCO'!AC38+'Day Ahead IEX PXIL'!S38+RTM!S38</f>
        <v>3.5999999999999996</v>
      </c>
      <c r="AH38" s="74">
        <f>'OA&amp;GRIDCO'!AD38+'Day Ahead IEX PXIL'!T38+RTM!T38</f>
        <v>0</v>
      </c>
      <c r="AI38" s="4">
        <f>'OA&amp;GRIDCO'!AU38+'Day Ahead IEX PXIL'!Y38+RTM!Y38</f>
        <v>0</v>
      </c>
      <c r="AJ38" s="4">
        <f>'OA&amp;GRIDCO'!AV38+'Day Ahead IEX PXIL'!Z38+RTM!Z38</f>
        <v>0</v>
      </c>
      <c r="AK38" s="74">
        <f>'OA&amp;GRIDCO'!BS38+'Day Ahead IEX PXIL'!AK38+RTM!AK38</f>
        <v>71.55</v>
      </c>
      <c r="AL38" s="74">
        <f>'OA&amp;GRIDCO'!BT38+'Day Ahead IEX PXIL'!AL38+RTM!AL38</f>
        <v>2.8479999999999999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0</v>
      </c>
      <c r="AR38" s="74">
        <f>'OA&amp;GRIDCO'!CP38+'Day Ahead IEX PXIL'!AX38+RTM!AX38</f>
        <v>0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13.701030927835051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251.80072164948453</v>
      </c>
      <c r="BD38" s="74">
        <f>'OA&amp;GRIDCO'!ER38+'Day Ahead IEX PXIL'!CB38+RTM!CB38</f>
        <v>62.950180412371132</v>
      </c>
      <c r="BE38" s="75">
        <f>'OA&amp;GRIDCO'!OA38+GDAM!U38</f>
        <v>2.34</v>
      </c>
      <c r="BF38" s="75"/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31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22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19.399999999999999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3.09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5.15</v>
      </c>
      <c r="CH38" s="74">
        <f>'OA&amp;GRIDCO'!HP38+'Day Ahead IEX PXIL'!DX38+RTM!DR38</f>
        <v>0</v>
      </c>
      <c r="CI38" s="75">
        <f>'Day Ahead IEX PXIL'!HE38+'OA&amp;GRIDCO'!DI38+RTM!GY38</f>
        <v>10.31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2.5</v>
      </c>
      <c r="CZ38" s="74">
        <f>'OA&amp;GRIDCO'!IH38+'Day Ahead IEX PXIL'!EJ38+RTM!ED38</f>
        <v>0.625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10.31</v>
      </c>
      <c r="DF38" s="74">
        <f>'Day Ahead IEX PXIL'!FD38+'OA&amp;GRIDCO'!KD38</f>
        <v>0</v>
      </c>
      <c r="DG38" s="74">
        <f>'OA&amp;GRIDCO'!JG38+'Day Ahead IEX PXIL'!EU38+RTM!EO38</f>
        <v>20.62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2.78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0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1.9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6.19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4.12</v>
      </c>
      <c r="ET38" s="74">
        <f>'OA&amp;GRIDCO'!NP38+RTM!HD38+'Day Ahead IEX PXIL'!IZ38</f>
        <v>0</v>
      </c>
      <c r="EU38" s="74">
        <f>RTM!JG38</f>
        <v>1.67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GDAM!S38+'OA&amp;GRIDCO'!OK38+RTM!JO38</f>
        <v>0.47000000000000003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1.05</v>
      </c>
      <c r="FF38" s="74">
        <f>GDAM!AF38+'OA&amp;GRIDCO'!OT38</f>
        <v>0</v>
      </c>
      <c r="FG38" s="335">
        <f>GDAM!AK38</f>
        <v>0</v>
      </c>
      <c r="FH38" s="335">
        <f>GDAM!AL38</f>
        <v>0</v>
      </c>
      <c r="FI38" s="335">
        <f>GDAM!AQ38</f>
        <v>0</v>
      </c>
      <c r="FJ38" s="335">
        <f>GDAM!AR38</f>
        <v>0</v>
      </c>
      <c r="FK38" s="335">
        <f>GDAM!AW38</f>
        <v>0</v>
      </c>
      <c r="FL38" s="335">
        <f>GDAM!AX38</f>
        <v>0</v>
      </c>
      <c r="FM38" s="335">
        <f>GDAM!BC38</f>
        <v>0</v>
      </c>
      <c r="FN38" s="335">
        <f>GDAM!BD38</f>
        <v>0</v>
      </c>
      <c r="FO38" s="335">
        <f>GDAM!BI38</f>
        <v>0</v>
      </c>
      <c r="FP38" s="335">
        <f>GDAM!BJ38</f>
        <v>0</v>
      </c>
      <c r="FQ38" s="1">
        <f t="shared" si="0"/>
        <v>1357.2926056701028</v>
      </c>
      <c r="FR38" s="1">
        <f t="shared" si="1"/>
        <v>93.824211340206176</v>
      </c>
    </row>
    <row r="39" spans="1:174" s="82" customFormat="1" ht="15" customHeight="1">
      <c r="A39" s="80" t="s">
        <v>61</v>
      </c>
      <c r="B39" s="81">
        <v>29</v>
      </c>
      <c r="C39" s="114"/>
      <c r="D39" s="75"/>
      <c r="E39" s="75"/>
      <c r="F39" s="75"/>
      <c r="G39" s="75"/>
      <c r="H39" s="75"/>
      <c r="I39" s="74"/>
      <c r="J39" s="74"/>
      <c r="K39" s="75"/>
      <c r="L39" s="75"/>
      <c r="M39" s="75"/>
      <c r="N39" s="75"/>
      <c r="O39" s="275">
        <v>0.13</v>
      </c>
      <c r="P39" s="75"/>
      <c r="Q39" s="94">
        <v>6</v>
      </c>
      <c r="R39" s="75">
        <v>0.7</v>
      </c>
      <c r="S39" s="74">
        <v>25</v>
      </c>
      <c r="T39" s="75"/>
      <c r="U39" s="74">
        <v>37</v>
      </c>
      <c r="V39" s="75"/>
      <c r="W39" s="273">
        <v>0.27</v>
      </c>
      <c r="X39" s="75"/>
      <c r="Y39" s="75">
        <v>0.28999999999999998</v>
      </c>
      <c r="Z39" s="75"/>
      <c r="AA39" s="75">
        <v>0.43</v>
      </c>
      <c r="AB39" s="75"/>
      <c r="AC39" s="278">
        <v>6.3E-2</v>
      </c>
      <c r="AD39" s="75"/>
      <c r="AE39" s="4">
        <f>'OA&amp;GRIDCO'!W39+'Day Ahead IEX PXIL'!M39+RTM!M39</f>
        <v>5.15</v>
      </c>
      <c r="AF39" s="4">
        <f>'OA&amp;GRIDCO'!X39+'Day Ahead IEX PXIL'!N39+RTM!N39</f>
        <v>0</v>
      </c>
      <c r="AG39" s="74">
        <f>'OA&amp;GRIDCO'!AC39+'Day Ahead IEX PXIL'!S39+RTM!S39</f>
        <v>3.19</v>
      </c>
      <c r="AH39" s="74">
        <f>'OA&amp;GRIDCO'!AD39+'Day Ahead IEX PXIL'!T39+RTM!T39</f>
        <v>0</v>
      </c>
      <c r="AI39" s="4">
        <f>'OA&amp;GRIDCO'!AU39+'Day Ahead IEX PXIL'!Y39+RTM!Y39</f>
        <v>0</v>
      </c>
      <c r="AJ39" s="4">
        <f>'OA&amp;GRIDCO'!AV39+'Day Ahead IEX PXIL'!Z39+RTM!Z39</f>
        <v>0</v>
      </c>
      <c r="AK39" s="74">
        <f>'OA&amp;GRIDCO'!BS39+'Day Ahead IEX PXIL'!AK39+RTM!AK39</f>
        <v>20</v>
      </c>
      <c r="AL39" s="74">
        <f>'OA&amp;GRIDCO'!BT39+'Day Ahead IEX PXIL'!AL39+RTM!AL39</f>
        <v>2.8479999999999999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0</v>
      </c>
      <c r="AR39" s="74">
        <f>'OA&amp;GRIDCO'!CP39+'Day Ahead IEX PXIL'!AX39+RTM!AX39</f>
        <v>0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13.701030927835051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251.80072164948453</v>
      </c>
      <c r="BD39" s="74">
        <f>'OA&amp;GRIDCO'!ER39+'Day Ahead IEX PXIL'!CB39+RTM!CB39</f>
        <v>62.950180412371132</v>
      </c>
      <c r="BE39" s="75">
        <f>'OA&amp;GRIDCO'!OA39+GDAM!U39</f>
        <v>2.3199999999999998</v>
      </c>
      <c r="BF39" s="75"/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31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22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16.399999999999999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3.09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5.15</v>
      </c>
      <c r="CH39" s="74">
        <f>'OA&amp;GRIDCO'!HP39+'Day Ahead IEX PXIL'!DX39+RTM!DR39</f>
        <v>0</v>
      </c>
      <c r="CI39" s="75">
        <f>'Day Ahead IEX PXIL'!HE39+'OA&amp;GRIDCO'!DI39+RTM!GY39</f>
        <v>10.31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2.5</v>
      </c>
      <c r="CZ39" s="74">
        <f>'OA&amp;GRIDCO'!IH39+'Day Ahead IEX PXIL'!EJ39+RTM!ED39</f>
        <v>0.625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10.31</v>
      </c>
      <c r="DF39" s="74">
        <f>'Day Ahead IEX PXIL'!FD39+'OA&amp;GRIDCO'!KD39</f>
        <v>0</v>
      </c>
      <c r="DG39" s="74">
        <f>'OA&amp;GRIDCO'!JG39+'Day Ahead IEX PXIL'!EU39+RTM!EO39</f>
        <v>20.62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2.78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0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2.6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6.19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2.06</v>
      </c>
      <c r="ET39" s="74">
        <f>'OA&amp;GRIDCO'!NP39+RTM!HD39+'Day Ahead IEX PXIL'!IZ39</f>
        <v>0</v>
      </c>
      <c r="EU39" s="74">
        <f>RTM!JG39</f>
        <v>1.67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GDAM!S39+'OA&amp;GRIDCO'!OK39+RTM!JO39</f>
        <v>0.75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1.3900000000000001</v>
      </c>
      <c r="FF39" s="74">
        <f>GDAM!AF39+'OA&amp;GRIDCO'!OT39</f>
        <v>0</v>
      </c>
      <c r="FG39" s="335">
        <f>GDAM!AK39</f>
        <v>0</v>
      </c>
      <c r="FH39" s="335">
        <f>GDAM!AL39</f>
        <v>0</v>
      </c>
      <c r="FI39" s="335">
        <f>GDAM!AQ39</f>
        <v>0</v>
      </c>
      <c r="FJ39" s="335">
        <f>GDAM!AR39</f>
        <v>0</v>
      </c>
      <c r="FK39" s="335">
        <f>GDAM!AW39</f>
        <v>0</v>
      </c>
      <c r="FL39" s="335">
        <f>GDAM!AX39</f>
        <v>0</v>
      </c>
      <c r="FM39" s="335">
        <f>GDAM!BC39</f>
        <v>0</v>
      </c>
      <c r="FN39" s="335">
        <f>GDAM!BD39</f>
        <v>0</v>
      </c>
      <c r="FO39" s="335">
        <f>GDAM!BI39</f>
        <v>0</v>
      </c>
      <c r="FP39" s="335">
        <f>GDAM!BJ39</f>
        <v>0</v>
      </c>
      <c r="FQ39" s="1">
        <f t="shared" si="0"/>
        <v>1302.0506056701029</v>
      </c>
      <c r="FR39" s="1">
        <f t="shared" si="1"/>
        <v>93.824211340206176</v>
      </c>
    </row>
    <row r="40" spans="1:174" s="82" customFormat="1">
      <c r="A40" s="80" t="s">
        <v>62</v>
      </c>
      <c r="B40" s="81">
        <v>30</v>
      </c>
      <c r="C40" s="114"/>
      <c r="D40" s="75"/>
      <c r="E40" s="75"/>
      <c r="F40" s="75"/>
      <c r="G40" s="75"/>
      <c r="H40" s="75"/>
      <c r="I40" s="74"/>
      <c r="J40" s="74"/>
      <c r="K40" s="75"/>
      <c r="L40" s="75"/>
      <c r="M40" s="75"/>
      <c r="N40" s="75"/>
      <c r="O40" s="275">
        <v>0.18</v>
      </c>
      <c r="P40" s="75"/>
      <c r="Q40" s="94">
        <v>6</v>
      </c>
      <c r="R40" s="75">
        <v>0.7</v>
      </c>
      <c r="S40" s="74">
        <v>25</v>
      </c>
      <c r="T40" s="75"/>
      <c r="U40" s="74">
        <v>37</v>
      </c>
      <c r="V40" s="75"/>
      <c r="W40" s="273">
        <v>0.67</v>
      </c>
      <c r="X40" s="75"/>
      <c r="Y40" s="75">
        <v>0.41</v>
      </c>
      <c r="Z40" s="75"/>
      <c r="AA40" s="75">
        <v>0.63</v>
      </c>
      <c r="AB40" s="75"/>
      <c r="AC40" s="278">
        <v>0.105</v>
      </c>
      <c r="AD40" s="75"/>
      <c r="AE40" s="4">
        <f>'OA&amp;GRIDCO'!W40+'Day Ahead IEX PXIL'!M40+RTM!M40</f>
        <v>5.15</v>
      </c>
      <c r="AF40" s="4">
        <f>'OA&amp;GRIDCO'!X40+'Day Ahead IEX PXIL'!N40+RTM!N40</f>
        <v>0</v>
      </c>
      <c r="AG40" s="74">
        <f>'OA&amp;GRIDCO'!AC40+'Day Ahead IEX PXIL'!S40+RTM!S40</f>
        <v>3.19</v>
      </c>
      <c r="AH40" s="74">
        <f>'OA&amp;GRIDCO'!AD40+'Day Ahead IEX PXIL'!T40+RTM!T40</f>
        <v>0</v>
      </c>
      <c r="AI40" s="4">
        <f>'OA&amp;GRIDCO'!AU40+'Day Ahead IEX PXIL'!Y40+RTM!Y40</f>
        <v>0</v>
      </c>
      <c r="AJ40" s="4">
        <f>'OA&amp;GRIDCO'!AV40+'Day Ahead IEX PXIL'!Z40+RTM!Z40</f>
        <v>0</v>
      </c>
      <c r="AK40" s="74">
        <f>'OA&amp;GRIDCO'!BS40+'Day Ahead IEX PXIL'!AK40+RTM!AK40</f>
        <v>40.620000000000005</v>
      </c>
      <c r="AL40" s="74">
        <f>'OA&amp;GRIDCO'!BT40+'Day Ahead IEX PXIL'!AL40+RTM!AL40</f>
        <v>2.8479999999999999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0</v>
      </c>
      <c r="AR40" s="74">
        <f>'OA&amp;GRIDCO'!CP40+'Day Ahead IEX PXIL'!AX40+RTM!AX40</f>
        <v>0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13.701030927835051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251.80072164948453</v>
      </c>
      <c r="BD40" s="74">
        <f>'OA&amp;GRIDCO'!ER40+'Day Ahead IEX PXIL'!CB40+RTM!CB40</f>
        <v>62.950180412371132</v>
      </c>
      <c r="BE40" s="75">
        <f>'OA&amp;GRIDCO'!OA40+GDAM!U40</f>
        <v>2.69</v>
      </c>
      <c r="BF40" s="75"/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31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22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16.399999999999999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3.09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5.15</v>
      </c>
      <c r="CH40" s="74">
        <f>'OA&amp;GRIDCO'!HP40+'Day Ahead IEX PXIL'!DX40+RTM!DR40</f>
        <v>0</v>
      </c>
      <c r="CI40" s="75">
        <f>'Day Ahead IEX PXIL'!HE40+'OA&amp;GRIDCO'!DI40+RTM!GY40</f>
        <v>10.31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2.5</v>
      </c>
      <c r="CZ40" s="74">
        <f>'OA&amp;GRIDCO'!IH40+'Day Ahead IEX PXIL'!EJ40+RTM!ED40</f>
        <v>0.625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10.31</v>
      </c>
      <c r="DF40" s="74">
        <f>'Day Ahead IEX PXIL'!FD40+'OA&amp;GRIDCO'!KD40</f>
        <v>0</v>
      </c>
      <c r="DG40" s="74">
        <f>'OA&amp;GRIDCO'!JG40+'Day Ahead IEX PXIL'!EU40+RTM!EO40</f>
        <v>20.62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2.78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0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3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6.19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2.06</v>
      </c>
      <c r="ET40" s="74">
        <f>'OA&amp;GRIDCO'!NP40+RTM!HD40+'Day Ahead IEX PXIL'!IZ40</f>
        <v>0</v>
      </c>
      <c r="EU40" s="74">
        <f>RTM!JG40</f>
        <v>1.67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GDAM!S40+'OA&amp;GRIDCO'!OK40+RTM!JO40</f>
        <v>0.5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1.77</v>
      </c>
      <c r="FF40" s="74">
        <f>GDAM!AF40+'OA&amp;GRIDCO'!OT40</f>
        <v>0</v>
      </c>
      <c r="FG40" s="335">
        <f>GDAM!AK40</f>
        <v>0</v>
      </c>
      <c r="FH40" s="335">
        <f>GDAM!AL40</f>
        <v>0</v>
      </c>
      <c r="FI40" s="335">
        <f>GDAM!AQ40</f>
        <v>0</v>
      </c>
      <c r="FJ40" s="335">
        <f>GDAM!AR40</f>
        <v>0</v>
      </c>
      <c r="FK40" s="335">
        <f>GDAM!AW40</f>
        <v>0</v>
      </c>
      <c r="FL40" s="335">
        <f>GDAM!AX40</f>
        <v>0</v>
      </c>
      <c r="FM40" s="335">
        <f>GDAM!BC40</f>
        <v>0</v>
      </c>
      <c r="FN40" s="335">
        <f>GDAM!BD40</f>
        <v>0</v>
      </c>
      <c r="FO40" s="335">
        <f>GDAM!BI40</f>
        <v>0</v>
      </c>
      <c r="FP40" s="335">
        <f>GDAM!BJ40</f>
        <v>0</v>
      </c>
      <c r="FQ40" s="1">
        <f t="shared" si="0"/>
        <v>1324.382605670103</v>
      </c>
      <c r="FR40" s="1">
        <f t="shared" si="1"/>
        <v>93.824211340206176</v>
      </c>
    </row>
    <row r="41" spans="1:174" s="82" customFormat="1" ht="15" customHeight="1">
      <c r="A41" s="80" t="s">
        <v>63</v>
      </c>
      <c r="B41" s="81">
        <v>31</v>
      </c>
      <c r="C41" s="114"/>
      <c r="D41" s="75"/>
      <c r="E41" s="75"/>
      <c r="F41" s="75"/>
      <c r="G41" s="75"/>
      <c r="H41" s="75"/>
      <c r="I41" s="74"/>
      <c r="J41" s="74"/>
      <c r="K41" s="75"/>
      <c r="L41" s="75"/>
      <c r="M41" s="75"/>
      <c r="N41" s="75"/>
      <c r="O41" s="275">
        <v>0.2</v>
      </c>
      <c r="P41" s="75"/>
      <c r="Q41" s="94">
        <v>6</v>
      </c>
      <c r="R41" s="75">
        <v>0.7</v>
      </c>
      <c r="S41" s="74">
        <v>25</v>
      </c>
      <c r="T41" s="75"/>
      <c r="U41" s="74">
        <v>37</v>
      </c>
      <c r="V41" s="75"/>
      <c r="W41" s="273">
        <v>0.82</v>
      </c>
      <c r="X41" s="75"/>
      <c r="Y41" s="75">
        <v>0.55000000000000004</v>
      </c>
      <c r="Z41" s="75"/>
      <c r="AA41" s="75">
        <v>0.84</v>
      </c>
      <c r="AB41" s="75"/>
      <c r="AC41" s="278">
        <v>0.14699999999999999</v>
      </c>
      <c r="AD41" s="75"/>
      <c r="AE41" s="4">
        <f>'OA&amp;GRIDCO'!W41+'Day Ahead IEX PXIL'!M41+RTM!M41</f>
        <v>2.06</v>
      </c>
      <c r="AF41" s="4">
        <f>'OA&amp;GRIDCO'!X41+'Day Ahead IEX PXIL'!N41+RTM!N41</f>
        <v>0</v>
      </c>
      <c r="AG41" s="74">
        <f>'OA&amp;GRIDCO'!AC41+'Day Ahead IEX PXIL'!S41+RTM!S41</f>
        <v>3.19</v>
      </c>
      <c r="AH41" s="74">
        <f>'OA&amp;GRIDCO'!AD41+'Day Ahead IEX PXIL'!T41+RTM!T41</f>
        <v>0</v>
      </c>
      <c r="AI41" s="4">
        <f>'OA&amp;GRIDCO'!AU41+'Day Ahead IEX PXIL'!Y41+RTM!Y41</f>
        <v>0</v>
      </c>
      <c r="AJ41" s="4">
        <f>'OA&amp;GRIDCO'!AV41+'Day Ahead IEX PXIL'!Z41+RTM!Z41</f>
        <v>0</v>
      </c>
      <c r="AK41" s="74">
        <f>'OA&amp;GRIDCO'!BS41+'Day Ahead IEX PXIL'!AK41+RTM!AK41</f>
        <v>71.55</v>
      </c>
      <c r="AL41" s="74">
        <f>'OA&amp;GRIDCO'!BT41+'Day Ahead IEX PXIL'!AL41+RTM!AL41</f>
        <v>2.8479999999999999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0</v>
      </c>
      <c r="AR41" s="74">
        <f>'OA&amp;GRIDCO'!CP41+'Day Ahead IEX PXIL'!AX41+RTM!AX41</f>
        <v>0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13.701030927835051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251.80072164948453</v>
      </c>
      <c r="BD41" s="74">
        <f>'OA&amp;GRIDCO'!ER41+'Day Ahead IEX PXIL'!CB41+RTM!CB41</f>
        <v>62.950180412371132</v>
      </c>
      <c r="BE41" s="75">
        <f>'OA&amp;GRIDCO'!OA41+GDAM!U41</f>
        <v>2.4900000000000002</v>
      </c>
      <c r="BF41" s="75"/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31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22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16.399999999999999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3.09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5.15</v>
      </c>
      <c r="CH41" s="74">
        <f>'OA&amp;GRIDCO'!HP41+'Day Ahead IEX PXIL'!DX41+RTM!DR41</f>
        <v>0</v>
      </c>
      <c r="CI41" s="75">
        <f>'Day Ahead IEX PXIL'!HE41+'OA&amp;GRIDCO'!DI41+RTM!GY41</f>
        <v>12.37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2.5</v>
      </c>
      <c r="CZ41" s="74">
        <f>'OA&amp;GRIDCO'!IH41+'Day Ahead IEX PXIL'!EJ41+RTM!ED41</f>
        <v>0.625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10.31</v>
      </c>
      <c r="DF41" s="74">
        <f>'Day Ahead IEX PXIL'!FD41+'OA&amp;GRIDCO'!KD41</f>
        <v>0</v>
      </c>
      <c r="DG41" s="74">
        <f>'OA&amp;GRIDCO'!JG41+'Day Ahead IEX PXIL'!EU41+RTM!EO41</f>
        <v>20.62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2.78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0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3.5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0.23</v>
      </c>
      <c r="EH41" s="74">
        <f>'OA&amp;GRIDCO'!MZ41+'Day Ahead IEX PXIL'!IN41+RTM!IJ41+GDAM!H41</f>
        <v>0</v>
      </c>
      <c r="EI41" s="74">
        <f>'Day Ahead IEX PXIL'!IQ41+RTM!IM41+'OA&amp;GRIDCO'!NC41</f>
        <v>6.19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2.06</v>
      </c>
      <c r="ET41" s="74">
        <f>'OA&amp;GRIDCO'!NP41+RTM!HD41+'Day Ahead IEX PXIL'!IZ41</f>
        <v>0</v>
      </c>
      <c r="EU41" s="74">
        <f>RTM!JG41</f>
        <v>1.67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GDAM!S41+'OA&amp;GRIDCO'!OK41+RTM!JO41</f>
        <v>0.55000000000000004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1.99</v>
      </c>
      <c r="FF41" s="74">
        <f>GDAM!AF41+'OA&amp;GRIDCO'!OT41</f>
        <v>0</v>
      </c>
      <c r="FG41" s="335">
        <f>GDAM!AK41</f>
        <v>0</v>
      </c>
      <c r="FH41" s="335">
        <f>GDAM!AL41</f>
        <v>0</v>
      </c>
      <c r="FI41" s="335">
        <f>GDAM!AQ41</f>
        <v>0</v>
      </c>
      <c r="FJ41" s="335">
        <f>GDAM!AR41</f>
        <v>0</v>
      </c>
      <c r="FK41" s="335">
        <f>GDAM!AW41</f>
        <v>0</v>
      </c>
      <c r="FL41" s="335">
        <f>GDAM!AX41</f>
        <v>0</v>
      </c>
      <c r="FM41" s="335">
        <f>GDAM!BC41</f>
        <v>0</v>
      </c>
      <c r="FN41" s="335">
        <f>GDAM!BD41</f>
        <v>0</v>
      </c>
      <c r="FO41" s="335">
        <f>GDAM!BI41</f>
        <v>0</v>
      </c>
      <c r="FP41" s="335">
        <f>GDAM!BJ41</f>
        <v>0</v>
      </c>
      <c r="FQ41" s="1">
        <f t="shared" si="0"/>
        <v>1355.6446056701029</v>
      </c>
      <c r="FR41" s="1">
        <f t="shared" si="1"/>
        <v>93.824211340206176</v>
      </c>
    </row>
    <row r="42" spans="1:174" s="82" customFormat="1">
      <c r="A42" s="80" t="s">
        <v>64</v>
      </c>
      <c r="B42" s="81">
        <v>32</v>
      </c>
      <c r="C42" s="114"/>
      <c r="D42" s="75"/>
      <c r="E42" s="75"/>
      <c r="F42" s="75"/>
      <c r="G42" s="75"/>
      <c r="H42" s="75"/>
      <c r="I42" s="74"/>
      <c r="J42" s="74"/>
      <c r="K42" s="75"/>
      <c r="L42" s="75"/>
      <c r="M42" s="75"/>
      <c r="N42" s="75"/>
      <c r="O42" s="275">
        <v>0.22</v>
      </c>
      <c r="P42" s="75"/>
      <c r="Q42" s="94">
        <v>6</v>
      </c>
      <c r="R42" s="75">
        <v>0.7</v>
      </c>
      <c r="S42" s="74">
        <v>25</v>
      </c>
      <c r="T42" s="75"/>
      <c r="U42" s="74">
        <v>37</v>
      </c>
      <c r="V42" s="75"/>
      <c r="W42" s="273">
        <v>0.96</v>
      </c>
      <c r="X42" s="75"/>
      <c r="Y42" s="75">
        <v>0.56000000000000005</v>
      </c>
      <c r="Z42" s="75"/>
      <c r="AA42" s="75">
        <v>0.85</v>
      </c>
      <c r="AB42" s="75"/>
      <c r="AC42" s="278">
        <v>0.27299999999999996</v>
      </c>
      <c r="AD42" s="75"/>
      <c r="AE42" s="4">
        <f>'OA&amp;GRIDCO'!W42+'Day Ahead IEX PXIL'!M42+RTM!M42</f>
        <v>14.43</v>
      </c>
      <c r="AF42" s="4">
        <f>'OA&amp;GRIDCO'!X42+'Day Ahead IEX PXIL'!N42+RTM!N42</f>
        <v>0</v>
      </c>
      <c r="AG42" s="74">
        <f>'OA&amp;GRIDCO'!AC42+'Day Ahead IEX PXIL'!S42+RTM!S42</f>
        <v>3.19</v>
      </c>
      <c r="AH42" s="74">
        <f>'OA&amp;GRIDCO'!AD42+'Day Ahead IEX PXIL'!T42+RTM!T42</f>
        <v>0</v>
      </c>
      <c r="AI42" s="4">
        <f>'OA&amp;GRIDCO'!AU42+'Day Ahead IEX PXIL'!Y42+RTM!Y42</f>
        <v>0</v>
      </c>
      <c r="AJ42" s="4">
        <f>'OA&amp;GRIDCO'!AV42+'Day Ahead IEX PXIL'!Z42+RTM!Z42</f>
        <v>0</v>
      </c>
      <c r="AK42" s="74">
        <f>'OA&amp;GRIDCO'!BS42+'Day Ahead IEX PXIL'!AK42+RTM!AK42</f>
        <v>40.620000000000005</v>
      </c>
      <c r="AL42" s="74">
        <f>'OA&amp;GRIDCO'!BT42+'Day Ahead IEX PXIL'!AL42+RTM!AL42</f>
        <v>2.8479999999999999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0</v>
      </c>
      <c r="AR42" s="74">
        <f>'OA&amp;GRIDCO'!CP42+'Day Ahead IEX PXIL'!AX42+RTM!AX42</f>
        <v>0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13.701030927835051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251.80072164948453</v>
      </c>
      <c r="BD42" s="74">
        <f>'OA&amp;GRIDCO'!ER42+'Day Ahead IEX PXIL'!CB42+RTM!CB42</f>
        <v>62.950180412371132</v>
      </c>
      <c r="BE42" s="75">
        <f>'OA&amp;GRIDCO'!OA42+GDAM!U42</f>
        <v>4.34</v>
      </c>
      <c r="BF42" s="75"/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31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22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16.399999999999999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3.09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5.15</v>
      </c>
      <c r="CH42" s="74">
        <f>'OA&amp;GRIDCO'!HP42+'Day Ahead IEX PXIL'!DX42+RTM!DR42</f>
        <v>0</v>
      </c>
      <c r="CI42" s="75">
        <f>'Day Ahead IEX PXIL'!HE42+'OA&amp;GRIDCO'!DI42+RTM!GY42</f>
        <v>12.37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2.5</v>
      </c>
      <c r="CZ42" s="74">
        <f>'OA&amp;GRIDCO'!IH42+'Day Ahead IEX PXIL'!EJ42+RTM!ED42</f>
        <v>0.625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10.31</v>
      </c>
      <c r="DF42" s="74">
        <f>'Day Ahead IEX PXIL'!FD42+'OA&amp;GRIDCO'!KD42</f>
        <v>0</v>
      </c>
      <c r="DG42" s="74">
        <f>'OA&amp;GRIDCO'!JG42+'Day Ahead IEX PXIL'!EU42+RTM!EO42</f>
        <v>20.62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2.78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0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4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0.23</v>
      </c>
      <c r="EH42" s="74">
        <f>'OA&amp;GRIDCO'!MZ42+'Day Ahead IEX PXIL'!IN42+RTM!IJ42+GDAM!H42</f>
        <v>0</v>
      </c>
      <c r="EI42" s="74">
        <f>'Day Ahead IEX PXIL'!IQ42+RTM!IM42+'OA&amp;GRIDCO'!NC42</f>
        <v>6.19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2.06</v>
      </c>
      <c r="ET42" s="74">
        <f>'OA&amp;GRIDCO'!NP42+RTM!HD42+'Day Ahead IEX PXIL'!IZ42</f>
        <v>0</v>
      </c>
      <c r="EU42" s="74">
        <f>RTM!JG42</f>
        <v>1.67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GDAM!S42+'OA&amp;GRIDCO'!OK42+RTM!JO42</f>
        <v>1.05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2.16</v>
      </c>
      <c r="FF42" s="74">
        <f>GDAM!AF42+'OA&amp;GRIDCO'!OT42</f>
        <v>0</v>
      </c>
      <c r="FG42" s="335">
        <f>GDAM!AK42</f>
        <v>0</v>
      </c>
      <c r="FH42" s="335">
        <f>GDAM!AL42</f>
        <v>0</v>
      </c>
      <c r="FI42" s="335">
        <f>GDAM!AQ42</f>
        <v>0</v>
      </c>
      <c r="FJ42" s="335">
        <f>GDAM!AR42</f>
        <v>0</v>
      </c>
      <c r="FK42" s="335">
        <f>GDAM!AW42</f>
        <v>0</v>
      </c>
      <c r="FL42" s="335">
        <f>GDAM!AX42</f>
        <v>0</v>
      </c>
      <c r="FM42" s="335">
        <f>GDAM!BC42</f>
        <v>0</v>
      </c>
      <c r="FN42" s="335">
        <f>GDAM!BD42</f>
        <v>0</v>
      </c>
      <c r="FO42" s="335">
        <f>GDAM!BI42</f>
        <v>0</v>
      </c>
      <c r="FP42" s="335">
        <f>GDAM!BJ42</f>
        <v>0</v>
      </c>
      <c r="FQ42" s="1">
        <f t="shared" si="0"/>
        <v>1340.410605670103</v>
      </c>
      <c r="FR42" s="1">
        <f t="shared" si="1"/>
        <v>93.824211340206176</v>
      </c>
    </row>
    <row r="43" spans="1:174" s="82" customFormat="1" ht="15" customHeight="1">
      <c r="A43" s="80" t="s">
        <v>65</v>
      </c>
      <c r="B43" s="81">
        <v>33</v>
      </c>
      <c r="C43" s="114"/>
      <c r="D43" s="75"/>
      <c r="E43" s="75"/>
      <c r="F43" s="75"/>
      <c r="G43" s="75"/>
      <c r="H43" s="75"/>
      <c r="I43" s="74"/>
      <c r="J43" s="74"/>
      <c r="K43" s="75"/>
      <c r="L43" s="75"/>
      <c r="M43" s="75"/>
      <c r="N43" s="75"/>
      <c r="O43" s="275">
        <v>0.3</v>
      </c>
      <c r="P43" s="75"/>
      <c r="Q43" s="94">
        <v>6</v>
      </c>
      <c r="R43" s="75">
        <v>0.7</v>
      </c>
      <c r="S43" s="74">
        <v>25</v>
      </c>
      <c r="T43" s="75"/>
      <c r="U43" s="74">
        <v>37</v>
      </c>
      <c r="V43" s="75"/>
      <c r="W43" s="273">
        <v>0.98</v>
      </c>
      <c r="X43" s="75"/>
      <c r="Y43" s="75">
        <v>0.38</v>
      </c>
      <c r="Z43" s="75"/>
      <c r="AA43" s="75">
        <v>0.56999999999999995</v>
      </c>
      <c r="AB43" s="75"/>
      <c r="AC43" s="278">
        <v>0.39200000000000002</v>
      </c>
      <c r="AD43" s="75"/>
      <c r="AE43" s="4">
        <f>'OA&amp;GRIDCO'!W43+'Day Ahead IEX PXIL'!M43+RTM!M43</f>
        <v>14.43</v>
      </c>
      <c r="AF43" s="4">
        <f>'OA&amp;GRIDCO'!X43+'Day Ahead IEX PXIL'!N43+RTM!N43</f>
        <v>0</v>
      </c>
      <c r="AG43" s="74">
        <f>'OA&amp;GRIDCO'!AC43+'Day Ahead IEX PXIL'!S43+RTM!S43</f>
        <v>3.19</v>
      </c>
      <c r="AH43" s="74">
        <f>'OA&amp;GRIDCO'!AD43+'Day Ahead IEX PXIL'!T43+RTM!T43</f>
        <v>0</v>
      </c>
      <c r="AI43" s="4">
        <f>'OA&amp;GRIDCO'!AU43+'Day Ahead IEX PXIL'!Y43+RTM!Y43</f>
        <v>0</v>
      </c>
      <c r="AJ43" s="4">
        <f>'OA&amp;GRIDCO'!AV43+'Day Ahead IEX PXIL'!Z43+RTM!Z43</f>
        <v>0</v>
      </c>
      <c r="AK43" s="74">
        <f>'OA&amp;GRIDCO'!BS43+'Day Ahead IEX PXIL'!AK43+RTM!AK43</f>
        <v>30.310000000000002</v>
      </c>
      <c r="AL43" s="74">
        <f>'OA&amp;GRIDCO'!BT43+'Day Ahead IEX PXIL'!AL43+RTM!AL43</f>
        <v>2.8479999999999999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0</v>
      </c>
      <c r="AR43" s="74">
        <f>'OA&amp;GRIDCO'!CP43+'Day Ahead IEX PXIL'!AX43+RTM!AX43</f>
        <v>0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13.701030927835051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251.80072164948453</v>
      </c>
      <c r="BD43" s="74">
        <f>'OA&amp;GRIDCO'!ER43+'Day Ahead IEX PXIL'!CB43+RTM!CB43</f>
        <v>62.950180412371132</v>
      </c>
      <c r="BE43" s="75">
        <f>'OA&amp;GRIDCO'!OA43+GDAM!U43</f>
        <v>3.95</v>
      </c>
      <c r="BF43" s="75"/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2.06</v>
      </c>
      <c r="BR43" s="4">
        <f>'OA&amp;GRIDCO'!FR43+'Day Ahead IEX PXIL'!CT43+RTM!CT43</f>
        <v>0</v>
      </c>
      <c r="BS43" s="122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16.399999999999999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3.09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3.09</v>
      </c>
      <c r="CH43" s="74">
        <f>'OA&amp;GRIDCO'!HP43+'Day Ahead IEX PXIL'!DX43+RTM!DR43</f>
        <v>0</v>
      </c>
      <c r="CI43" s="75">
        <f>'Day Ahead IEX PXIL'!HE43+'OA&amp;GRIDCO'!DI43+RTM!GY43</f>
        <v>12.37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2.5</v>
      </c>
      <c r="CZ43" s="74">
        <f>'OA&amp;GRIDCO'!IH43+'Day Ahead IEX PXIL'!EJ43+RTM!ED43</f>
        <v>0.625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10.31</v>
      </c>
      <c r="DF43" s="74">
        <f>'Day Ahead IEX PXIL'!FD43+'OA&amp;GRIDCO'!KD43</f>
        <v>0</v>
      </c>
      <c r="DG43" s="74">
        <f>'OA&amp;GRIDCO'!JG43+'Day Ahead IEX PXIL'!EU43+RTM!EO43</f>
        <v>10.31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2.78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0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4.5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0.11</v>
      </c>
      <c r="EH43" s="74">
        <f>'OA&amp;GRIDCO'!MZ43+'Day Ahead IEX PXIL'!IN43+RTM!IJ43+GDAM!H43</f>
        <v>0</v>
      </c>
      <c r="EI43" s="74">
        <f>'Day Ahead IEX PXIL'!IQ43+RTM!IM43+'OA&amp;GRIDCO'!NC43</f>
        <v>6.19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4.12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GDAM!S43+'OA&amp;GRIDCO'!OK43+RTM!JO43</f>
        <v>1.06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2.37</v>
      </c>
      <c r="FF43" s="74">
        <f>GDAM!AF43+'OA&amp;GRIDCO'!OT43</f>
        <v>0</v>
      </c>
      <c r="FG43" s="335">
        <f>GDAM!AK43</f>
        <v>0</v>
      </c>
      <c r="FH43" s="335">
        <f>GDAM!AL43</f>
        <v>0</v>
      </c>
      <c r="FI43" s="335">
        <f>GDAM!AQ43</f>
        <v>0</v>
      </c>
      <c r="FJ43" s="335">
        <f>GDAM!AR43</f>
        <v>0</v>
      </c>
      <c r="FK43" s="335">
        <f>GDAM!AW43</f>
        <v>0</v>
      </c>
      <c r="FL43" s="335">
        <f>GDAM!AX43</f>
        <v>0</v>
      </c>
      <c r="FM43" s="335">
        <f>GDAM!BC43</f>
        <v>0</v>
      </c>
      <c r="FN43" s="335">
        <f>GDAM!BD43</f>
        <v>0</v>
      </c>
      <c r="FO43" s="335">
        <f>GDAM!BI43</f>
        <v>0</v>
      </c>
      <c r="FP43" s="335">
        <f>GDAM!BJ43</f>
        <v>0</v>
      </c>
      <c r="FQ43" s="1">
        <f t="shared" si="0"/>
        <v>1282.1466056701029</v>
      </c>
      <c r="FR43" s="1">
        <f t="shared" si="1"/>
        <v>93.824211340206176</v>
      </c>
    </row>
    <row r="44" spans="1:174" s="82" customFormat="1">
      <c r="A44" s="80" t="s">
        <v>66</v>
      </c>
      <c r="B44" s="81">
        <v>34</v>
      </c>
      <c r="C44" s="114"/>
      <c r="D44" s="75"/>
      <c r="E44" s="75"/>
      <c r="F44" s="75"/>
      <c r="G44" s="75"/>
      <c r="H44" s="75"/>
      <c r="I44" s="74"/>
      <c r="J44" s="74"/>
      <c r="K44" s="75"/>
      <c r="L44" s="75"/>
      <c r="M44" s="75"/>
      <c r="N44" s="75"/>
      <c r="O44" s="275">
        <v>0.42</v>
      </c>
      <c r="P44" s="75"/>
      <c r="Q44" s="94">
        <v>6</v>
      </c>
      <c r="R44" s="75">
        <v>0.7</v>
      </c>
      <c r="S44" s="74">
        <v>25</v>
      </c>
      <c r="T44" s="75"/>
      <c r="U44" s="74">
        <v>37</v>
      </c>
      <c r="V44" s="75"/>
      <c r="W44" s="273">
        <v>1.26</v>
      </c>
      <c r="X44" s="75"/>
      <c r="Y44" s="75">
        <v>0.28999999999999998</v>
      </c>
      <c r="Z44" s="75"/>
      <c r="AA44" s="75">
        <v>0.44</v>
      </c>
      <c r="AB44" s="75"/>
      <c r="AC44" s="278">
        <v>0.57399999999999995</v>
      </c>
      <c r="AD44" s="75"/>
      <c r="AE44" s="4">
        <f>'OA&amp;GRIDCO'!W44+'Day Ahead IEX PXIL'!M44+RTM!M44</f>
        <v>2.06</v>
      </c>
      <c r="AF44" s="4">
        <f>'OA&amp;GRIDCO'!X44+'Day Ahead IEX PXIL'!N44+RTM!N44</f>
        <v>0</v>
      </c>
      <c r="AG44" s="74">
        <f>'OA&amp;GRIDCO'!AC44+'Day Ahead IEX PXIL'!S44+RTM!S44</f>
        <v>3.19</v>
      </c>
      <c r="AH44" s="74">
        <f>'OA&amp;GRIDCO'!AD44+'Day Ahead IEX PXIL'!T44+RTM!T44</f>
        <v>0</v>
      </c>
      <c r="AI44" s="4">
        <f>'OA&amp;GRIDCO'!AU44+'Day Ahead IEX PXIL'!Y44+RTM!Y44</f>
        <v>0</v>
      </c>
      <c r="AJ44" s="4">
        <f>'OA&amp;GRIDCO'!AV44+'Day Ahead IEX PXIL'!Z44+RTM!Z44</f>
        <v>0</v>
      </c>
      <c r="AK44" s="74">
        <f>'OA&amp;GRIDCO'!BS44+'Day Ahead IEX PXIL'!AK44+RTM!AK44</f>
        <v>30.310000000000002</v>
      </c>
      <c r="AL44" s="74">
        <f>'OA&amp;GRIDCO'!BT44+'Day Ahead IEX PXIL'!AL44+RTM!AL44</f>
        <v>2.8479999999999999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0</v>
      </c>
      <c r="AR44" s="74">
        <f>'OA&amp;GRIDCO'!CP44+'Day Ahead IEX PXIL'!AX44+RTM!AX44</f>
        <v>0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13.701030927835051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251.80072164948453</v>
      </c>
      <c r="BD44" s="74">
        <f>'OA&amp;GRIDCO'!ER44+'Day Ahead IEX PXIL'!CB44+RTM!CB44</f>
        <v>62.950180412371132</v>
      </c>
      <c r="BE44" s="75">
        <f>'OA&amp;GRIDCO'!OA44+GDAM!U44</f>
        <v>3.36</v>
      </c>
      <c r="BF44" s="75"/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2.06</v>
      </c>
      <c r="BR44" s="4">
        <f>'OA&amp;GRIDCO'!FR44+'Day Ahead IEX PXIL'!CT44+RTM!CT44</f>
        <v>0</v>
      </c>
      <c r="BS44" s="122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16.399999999999999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3.09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3.09</v>
      </c>
      <c r="CH44" s="74">
        <f>'OA&amp;GRIDCO'!HP44+'Day Ahead IEX PXIL'!DX44+RTM!DR44</f>
        <v>0</v>
      </c>
      <c r="CI44" s="75">
        <f>'Day Ahead IEX PXIL'!HE44+'OA&amp;GRIDCO'!DI44+RTM!GY44</f>
        <v>12.37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2.5</v>
      </c>
      <c r="CZ44" s="74">
        <f>'OA&amp;GRIDCO'!IH44+'Day Ahead IEX PXIL'!EJ44+RTM!ED44</f>
        <v>0.625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10.31</v>
      </c>
      <c r="DF44" s="74">
        <f>'Day Ahead IEX PXIL'!FD44+'OA&amp;GRIDCO'!KD44</f>
        <v>0</v>
      </c>
      <c r="DG44" s="74">
        <f>'OA&amp;GRIDCO'!JG44+'Day Ahead IEX PXIL'!EU44+RTM!EO44</f>
        <v>10.31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2.78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0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5.5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6.19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4.12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GDAM!S44+'OA&amp;GRIDCO'!OK44+RTM!JO44</f>
        <v>2.44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2.78</v>
      </c>
      <c r="FF44" s="74">
        <f>GDAM!AF44+'OA&amp;GRIDCO'!OT44</f>
        <v>0</v>
      </c>
      <c r="FG44" s="335">
        <f>GDAM!AK44</f>
        <v>0</v>
      </c>
      <c r="FH44" s="335">
        <f>GDAM!AL44</f>
        <v>0</v>
      </c>
      <c r="FI44" s="335">
        <f>GDAM!AQ44</f>
        <v>0</v>
      </c>
      <c r="FJ44" s="335">
        <f>GDAM!AR44</f>
        <v>0</v>
      </c>
      <c r="FK44" s="335">
        <f>GDAM!AW44</f>
        <v>0</v>
      </c>
      <c r="FL44" s="335">
        <f>GDAM!AX44</f>
        <v>0</v>
      </c>
      <c r="FM44" s="335">
        <f>GDAM!BC44</f>
        <v>0</v>
      </c>
      <c r="FN44" s="335">
        <f>GDAM!BD44</f>
        <v>0</v>
      </c>
      <c r="FO44" s="335">
        <f>GDAM!BI44</f>
        <v>0</v>
      </c>
      <c r="FP44" s="335">
        <f>GDAM!BJ44</f>
        <v>0</v>
      </c>
      <c r="FQ44" s="1">
        <f t="shared" si="0"/>
        <v>1266.3656056701029</v>
      </c>
      <c r="FR44" s="1">
        <f t="shared" si="1"/>
        <v>93.824211340206176</v>
      </c>
    </row>
    <row r="45" spans="1:174" s="82" customFormat="1" ht="15" customHeight="1">
      <c r="A45" s="80" t="s">
        <v>67</v>
      </c>
      <c r="B45" s="81">
        <v>35</v>
      </c>
      <c r="C45" s="114"/>
      <c r="D45" s="75"/>
      <c r="E45" s="75"/>
      <c r="F45" s="75"/>
      <c r="G45" s="75"/>
      <c r="H45" s="75"/>
      <c r="I45" s="74"/>
      <c r="J45" s="74"/>
      <c r="K45" s="75"/>
      <c r="L45" s="75"/>
      <c r="M45" s="75"/>
      <c r="N45" s="75"/>
      <c r="O45" s="275">
        <v>0.51</v>
      </c>
      <c r="P45" s="75"/>
      <c r="Q45" s="94">
        <v>6</v>
      </c>
      <c r="R45" s="75">
        <v>0.7</v>
      </c>
      <c r="S45" s="74">
        <v>25</v>
      </c>
      <c r="T45" s="75"/>
      <c r="U45" s="74">
        <v>37</v>
      </c>
      <c r="V45" s="75"/>
      <c r="W45" s="273">
        <v>2.0499999999999998</v>
      </c>
      <c r="X45" s="75"/>
      <c r="Y45" s="75">
        <v>0.36</v>
      </c>
      <c r="Z45" s="75"/>
      <c r="AA45" s="75">
        <v>0.54</v>
      </c>
      <c r="AB45" s="75"/>
      <c r="AC45" s="278">
        <v>0.69299999999999995</v>
      </c>
      <c r="AD45" s="75"/>
      <c r="AE45" s="4">
        <f>'OA&amp;GRIDCO'!W45+'Day Ahead IEX PXIL'!M45+RTM!M45</f>
        <v>2.06</v>
      </c>
      <c r="AF45" s="4">
        <f>'OA&amp;GRIDCO'!X45+'Day Ahead IEX PXIL'!N45+RTM!N45</f>
        <v>0</v>
      </c>
      <c r="AG45" s="74">
        <f>'OA&amp;GRIDCO'!AC45+'Day Ahead IEX PXIL'!S45+RTM!S45</f>
        <v>3.19</v>
      </c>
      <c r="AH45" s="74">
        <f>'OA&amp;GRIDCO'!AD45+'Day Ahead IEX PXIL'!T45+RTM!T45</f>
        <v>0</v>
      </c>
      <c r="AI45" s="4">
        <f>'OA&amp;GRIDCO'!AU45+'Day Ahead IEX PXIL'!Y45+RTM!Y45</f>
        <v>0</v>
      </c>
      <c r="AJ45" s="4">
        <f>'OA&amp;GRIDCO'!AV45+'Day Ahead IEX PXIL'!Z45+RTM!Z45</f>
        <v>0</v>
      </c>
      <c r="AK45" s="74">
        <f>'OA&amp;GRIDCO'!BS45+'Day Ahead IEX PXIL'!AK45+RTM!AK45</f>
        <v>20</v>
      </c>
      <c r="AL45" s="74">
        <f>'OA&amp;GRIDCO'!BT45+'Day Ahead IEX PXIL'!AL45+RTM!AL45</f>
        <v>2.8479999999999999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0</v>
      </c>
      <c r="AR45" s="74">
        <f>'OA&amp;GRIDCO'!CP45+'Day Ahead IEX PXIL'!AX45+RTM!AX45</f>
        <v>0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13.701030927835051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251.80072164948453</v>
      </c>
      <c r="BD45" s="74">
        <f>'OA&amp;GRIDCO'!ER45+'Day Ahead IEX PXIL'!CB45+RTM!CB45</f>
        <v>62.950180412371132</v>
      </c>
      <c r="BE45" s="75">
        <f>'OA&amp;GRIDCO'!OA45+GDAM!U45</f>
        <v>3.1399999999999997</v>
      </c>
      <c r="BF45" s="75"/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2.06</v>
      </c>
      <c r="BR45" s="4">
        <f>'OA&amp;GRIDCO'!FR45+'Day Ahead IEX PXIL'!CT45+RTM!CT45</f>
        <v>0</v>
      </c>
      <c r="BS45" s="122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16.399999999999999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3.09</v>
      </c>
      <c r="CH45" s="74">
        <f>'OA&amp;GRIDCO'!HP45+'Day Ahead IEX PXIL'!DX45+RTM!DR45</f>
        <v>0</v>
      </c>
      <c r="CI45" s="75">
        <f>'Day Ahead IEX PXIL'!HE45+'OA&amp;GRIDCO'!DI45+RTM!GY45</f>
        <v>12.37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2.5</v>
      </c>
      <c r="CZ45" s="74">
        <f>'OA&amp;GRIDCO'!IH45+'Day Ahead IEX PXIL'!EJ45+RTM!ED45</f>
        <v>0.625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10.31</v>
      </c>
      <c r="DF45" s="74">
        <f>'Day Ahead IEX PXIL'!FD45+'OA&amp;GRIDCO'!KD45</f>
        <v>0</v>
      </c>
      <c r="DG45" s="74">
        <f>'OA&amp;GRIDCO'!JG45+'Day Ahead IEX PXIL'!EU45+RTM!EO45</f>
        <v>10.31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2.78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0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5.5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0.11</v>
      </c>
      <c r="EH45" s="74">
        <f>'OA&amp;GRIDCO'!MZ45+'Day Ahead IEX PXIL'!IN45+RTM!IJ45+GDAM!H45</f>
        <v>0</v>
      </c>
      <c r="EI45" s="74">
        <f>'Day Ahead IEX PXIL'!IQ45+RTM!IM45+'OA&amp;GRIDCO'!NC45</f>
        <v>6.19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4.12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GDAM!S45+'OA&amp;GRIDCO'!OK45+RTM!JO45</f>
        <v>3.86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3.1</v>
      </c>
      <c r="FF45" s="74">
        <f>GDAM!AF45+'OA&amp;GRIDCO'!OT45</f>
        <v>0</v>
      </c>
      <c r="FG45" s="335">
        <f>GDAM!AK45</f>
        <v>0</v>
      </c>
      <c r="FH45" s="335">
        <f>GDAM!AL45</f>
        <v>0</v>
      </c>
      <c r="FI45" s="335">
        <f>GDAM!AQ45</f>
        <v>0</v>
      </c>
      <c r="FJ45" s="335">
        <f>GDAM!AR45</f>
        <v>0</v>
      </c>
      <c r="FK45" s="335">
        <f>GDAM!AW45</f>
        <v>0</v>
      </c>
      <c r="FL45" s="335">
        <f>GDAM!AX45</f>
        <v>0</v>
      </c>
      <c r="FM45" s="335">
        <f>GDAM!BC45</f>
        <v>0</v>
      </c>
      <c r="FN45" s="335">
        <f>GDAM!BD45</f>
        <v>0</v>
      </c>
      <c r="FO45" s="335">
        <f>GDAM!BI45</f>
        <v>0</v>
      </c>
      <c r="FP45" s="335">
        <f>GDAM!BJ45</f>
        <v>0</v>
      </c>
      <c r="FQ45" s="1">
        <f t="shared" si="0"/>
        <v>1249.9116056701025</v>
      </c>
      <c r="FR45" s="1">
        <f t="shared" si="1"/>
        <v>93.824211340206176</v>
      </c>
    </row>
    <row r="46" spans="1:174" s="82" customFormat="1">
      <c r="A46" s="80" t="s">
        <v>68</v>
      </c>
      <c r="B46" s="81">
        <v>36</v>
      </c>
      <c r="C46" s="114"/>
      <c r="D46" s="75"/>
      <c r="E46" s="75"/>
      <c r="F46" s="75"/>
      <c r="G46" s="75"/>
      <c r="H46" s="75"/>
      <c r="I46" s="74"/>
      <c r="J46" s="74"/>
      <c r="K46" s="75"/>
      <c r="L46" s="75"/>
      <c r="M46" s="75"/>
      <c r="N46" s="75"/>
      <c r="O46" s="275">
        <v>0.8</v>
      </c>
      <c r="P46" s="75"/>
      <c r="Q46" s="94">
        <v>6</v>
      </c>
      <c r="R46" s="75">
        <v>0.7</v>
      </c>
      <c r="S46" s="74">
        <v>25</v>
      </c>
      <c r="T46" s="75"/>
      <c r="U46" s="74">
        <v>37</v>
      </c>
      <c r="V46" s="75"/>
      <c r="W46" s="273">
        <v>4.75</v>
      </c>
      <c r="X46" s="75"/>
      <c r="Y46" s="75">
        <v>0.41</v>
      </c>
      <c r="Z46" s="75"/>
      <c r="AA46" s="75">
        <v>0.62</v>
      </c>
      <c r="AB46" s="75"/>
      <c r="AC46" s="278">
        <v>0.84699999999999998</v>
      </c>
      <c r="AD46" s="75"/>
      <c r="AE46" s="4">
        <f>'OA&amp;GRIDCO'!W46+'Day Ahead IEX PXIL'!M46+RTM!M46</f>
        <v>2.06</v>
      </c>
      <c r="AF46" s="4">
        <f>'OA&amp;GRIDCO'!X46+'Day Ahead IEX PXIL'!N46+RTM!N46</f>
        <v>0</v>
      </c>
      <c r="AG46" s="74">
        <f>'OA&amp;GRIDCO'!AC46+'Day Ahead IEX PXIL'!S46+RTM!S46</f>
        <v>3.19</v>
      </c>
      <c r="AH46" s="74">
        <f>'OA&amp;GRIDCO'!AD46+'Day Ahead IEX PXIL'!T46+RTM!T46</f>
        <v>0</v>
      </c>
      <c r="AI46" s="4">
        <f>'OA&amp;GRIDCO'!AU46+'Day Ahead IEX PXIL'!Y46+RTM!Y46</f>
        <v>0</v>
      </c>
      <c r="AJ46" s="4">
        <f>'OA&amp;GRIDCO'!AV46+'Day Ahead IEX PXIL'!Z46+RTM!Z46</f>
        <v>0</v>
      </c>
      <c r="AK46" s="74">
        <f>'OA&amp;GRIDCO'!BS46+'Day Ahead IEX PXIL'!AK46+RTM!AK46</f>
        <v>20</v>
      </c>
      <c r="AL46" s="74">
        <f>'OA&amp;GRIDCO'!BT46+'Day Ahead IEX PXIL'!AL46+RTM!AL46</f>
        <v>2.8479999999999999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0</v>
      </c>
      <c r="AR46" s="74">
        <f>'OA&amp;GRIDCO'!CP46+'Day Ahead IEX PXIL'!AX46+RTM!AX46</f>
        <v>0</v>
      </c>
      <c r="AS46" s="74">
        <f>'OA&amp;GRIDCO'!DA46+'Day Ahead IEX PXIL'!BC46+RTM!BC46</f>
        <v>329.77738402061857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13.701030927835051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251.80072164948453</v>
      </c>
      <c r="BD46" s="74">
        <f>'OA&amp;GRIDCO'!ER46+'Day Ahead IEX PXIL'!CB46+RTM!CB46</f>
        <v>62.950180412371132</v>
      </c>
      <c r="BE46" s="75">
        <f>'OA&amp;GRIDCO'!OA46+GDAM!U46</f>
        <v>3.82</v>
      </c>
      <c r="BF46" s="75"/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2.06</v>
      </c>
      <c r="BR46" s="4">
        <f>'OA&amp;GRIDCO'!FR46+'Day Ahead IEX PXIL'!CT46+RTM!CT46</f>
        <v>0</v>
      </c>
      <c r="BS46" s="122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16.399999999999999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3.09</v>
      </c>
      <c r="CH46" s="74">
        <f>'OA&amp;GRIDCO'!HP46+'Day Ahead IEX PXIL'!DX46+RTM!DR46</f>
        <v>0</v>
      </c>
      <c r="CI46" s="75">
        <f>'Day Ahead IEX PXIL'!HE46+'OA&amp;GRIDCO'!DI46+RTM!GY46</f>
        <v>12.37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2.5</v>
      </c>
      <c r="CZ46" s="74">
        <f>'OA&amp;GRIDCO'!IH46+'Day Ahead IEX PXIL'!EJ46+RTM!ED46</f>
        <v>0.625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10.31</v>
      </c>
      <c r="DF46" s="74">
        <f>'Day Ahead IEX PXIL'!FD46+'OA&amp;GRIDCO'!KD46</f>
        <v>0</v>
      </c>
      <c r="DG46" s="74">
        <f>'OA&amp;GRIDCO'!JG46+'Day Ahead IEX PXIL'!EU46+RTM!EO46</f>
        <v>10.31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2.78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0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5.6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0.11</v>
      </c>
      <c r="EH46" s="74">
        <f>'OA&amp;GRIDCO'!MZ46+'Day Ahead IEX PXIL'!IN46+RTM!IJ46+GDAM!H46</f>
        <v>0</v>
      </c>
      <c r="EI46" s="74">
        <f>'Day Ahead IEX PXIL'!IQ46+RTM!IM46+'OA&amp;GRIDCO'!NC46</f>
        <v>6.19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4.12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GDAM!S46+'OA&amp;GRIDCO'!OK46+RTM!JO46</f>
        <v>4.7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3.16</v>
      </c>
      <c r="FF46" s="74">
        <f>GDAM!AF46+'OA&amp;GRIDCO'!OT46</f>
        <v>0</v>
      </c>
      <c r="FG46" s="335">
        <f>GDAM!AK46</f>
        <v>0</v>
      </c>
      <c r="FH46" s="335">
        <f>GDAM!AL46</f>
        <v>0</v>
      </c>
      <c r="FI46" s="335">
        <f>GDAM!AQ46</f>
        <v>0</v>
      </c>
      <c r="FJ46" s="335">
        <f>GDAM!AR46</f>
        <v>0</v>
      </c>
      <c r="FK46" s="335">
        <f>GDAM!AW46</f>
        <v>0</v>
      </c>
      <c r="FL46" s="335">
        <f>GDAM!AX46</f>
        <v>0</v>
      </c>
      <c r="FM46" s="335">
        <f>GDAM!BC46</f>
        <v>0</v>
      </c>
      <c r="FN46" s="335">
        <f>GDAM!BD46</f>
        <v>0</v>
      </c>
      <c r="FO46" s="335">
        <f>GDAM!BI46</f>
        <v>0</v>
      </c>
      <c r="FP46" s="335">
        <f>GDAM!BJ46</f>
        <v>0</v>
      </c>
      <c r="FQ46" s="1">
        <f t="shared" si="0"/>
        <v>1249.0026056701029</v>
      </c>
      <c r="FR46" s="1">
        <f t="shared" si="1"/>
        <v>93.824211340206176</v>
      </c>
    </row>
    <row r="47" spans="1:174" ht="15" customHeight="1">
      <c r="A47" s="48" t="s">
        <v>69</v>
      </c>
      <c r="B47" s="38">
        <v>37</v>
      </c>
      <c r="C47" s="114"/>
      <c r="D47" s="75"/>
      <c r="E47" s="75"/>
      <c r="F47" s="75"/>
      <c r="G47" s="75"/>
      <c r="H47" s="75"/>
      <c r="I47" s="74"/>
      <c r="J47" s="74"/>
      <c r="K47" s="75"/>
      <c r="L47" s="75"/>
      <c r="M47" s="75"/>
      <c r="N47" s="75"/>
      <c r="O47" s="275">
        <v>0.93</v>
      </c>
      <c r="P47" s="75"/>
      <c r="Q47" s="94">
        <v>6</v>
      </c>
      <c r="R47" s="75">
        <v>0.7</v>
      </c>
      <c r="S47" s="74">
        <v>25</v>
      </c>
      <c r="T47" s="75"/>
      <c r="U47" s="74">
        <v>37</v>
      </c>
      <c r="V47" s="75"/>
      <c r="W47" s="273">
        <v>5.26</v>
      </c>
      <c r="X47" s="75"/>
      <c r="Y47" s="75">
        <v>0.52</v>
      </c>
      <c r="Z47" s="75"/>
      <c r="AA47" s="75">
        <v>0.79</v>
      </c>
      <c r="AB47" s="75"/>
      <c r="AC47" s="278">
        <v>1.2109999999999999</v>
      </c>
      <c r="AD47" s="75"/>
      <c r="AE47" s="4">
        <f>'OA&amp;GRIDCO'!W47+'Day Ahead IEX PXIL'!M47+RTM!M47</f>
        <v>2.06</v>
      </c>
      <c r="AF47" s="4">
        <f>'OA&amp;GRIDCO'!X47+'Day Ahead IEX PXIL'!N47+RTM!N47</f>
        <v>0</v>
      </c>
      <c r="AG47" s="4">
        <f>'OA&amp;GRIDCO'!AC47+'Day Ahead IEX PXIL'!S47+RTM!S47</f>
        <v>3.19</v>
      </c>
      <c r="AH47" s="4">
        <f>'OA&amp;GRIDCO'!AD47+'Day Ahead IEX PXIL'!T47+RTM!T47</f>
        <v>0</v>
      </c>
      <c r="AI47" s="4">
        <f>'OA&amp;GRIDCO'!AU47+'Day Ahead IEX PXIL'!Y47+RTM!Y47</f>
        <v>0</v>
      </c>
      <c r="AJ47" s="4">
        <f>'OA&amp;GRIDCO'!AV47+'Day Ahead IEX PXIL'!Z47+RTM!Z47</f>
        <v>0</v>
      </c>
      <c r="AK47" s="4">
        <f>'OA&amp;GRIDCO'!BS47+'Day Ahead IEX PXIL'!AK47+RTM!AK47</f>
        <v>40.620000000000005</v>
      </c>
      <c r="AL47" s="4">
        <f>'OA&amp;GRIDCO'!BT47+'Day Ahead IEX PXIL'!AL47+RTM!AL47</f>
        <v>2.8479999999999999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0</v>
      </c>
      <c r="AR47" s="4">
        <f>'OA&amp;GRIDCO'!CP47+'Day Ahead IEX PXIL'!AX47+RTM!AX47</f>
        <v>0</v>
      </c>
      <c r="AS47" s="4">
        <f>'OA&amp;GRIDCO'!DA47+'Day Ahead IEX PXIL'!BC47+RTM!BC47</f>
        <v>329.77738402061857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13.701030927835051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251.80072164948453</v>
      </c>
      <c r="BD47" s="4">
        <f>'OA&amp;GRIDCO'!ER47+'Day Ahead IEX PXIL'!CB47+RTM!CB47</f>
        <v>62.950180412371132</v>
      </c>
      <c r="BE47" s="75">
        <f>'OA&amp;GRIDCO'!OA47+GDAM!U47</f>
        <v>4.0999999999999996</v>
      </c>
      <c r="BF47" s="75"/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2.06</v>
      </c>
      <c r="BR47" s="4">
        <f>'OA&amp;GRIDCO'!FR47+'Day Ahead IEX PXIL'!CT47+RTM!CT47</f>
        <v>0</v>
      </c>
      <c r="BS47" s="1">
        <f>'OA&amp;GRIDCO'!JW47+'Day Ahead IEX PXIL'!FA47+RTM!EU47</f>
        <v>108.9545</v>
      </c>
      <c r="BT47" s="4">
        <f>'OA&amp;GRIDCO'!JX47+'Day Ahead IEX PXIL'!FB47+RTM!EV47</f>
        <v>13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14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3.09</v>
      </c>
      <c r="CH47" s="74">
        <f>'OA&amp;GRIDCO'!HP47+'Day Ahead IEX PXIL'!DX47+RTM!DR47</f>
        <v>0</v>
      </c>
      <c r="CI47" s="75">
        <f>'Day Ahead IEX PXIL'!HE47+'OA&amp;GRIDCO'!DI47+RTM!GY47</f>
        <v>12.37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2.5</v>
      </c>
      <c r="CZ47" s="4">
        <f>'OA&amp;GRIDCO'!IH47+'Day Ahead IEX PXIL'!EJ47+RTM!ED47</f>
        <v>0.625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10.31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32.272999999999996</v>
      </c>
      <c r="DP47" s="74">
        <f>'OA&amp;GRIDCO'!LV47+'Day Ahead IEX PXIL'!HP47+RTM!IV47</f>
        <v>0</v>
      </c>
      <c r="DQ47" s="74">
        <f>RTM!HK47</f>
        <v>2.78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0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5.7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0.23</v>
      </c>
      <c r="EH47" s="74">
        <f>'OA&amp;GRIDCO'!MZ47+'Day Ahead IEX PXIL'!IN47+RTM!IJ47+GDAM!H47</f>
        <v>0</v>
      </c>
      <c r="EI47" s="74">
        <f>'Day Ahead IEX PXIL'!IQ47+RTM!IM47+'OA&amp;GRIDCO'!NC47</f>
        <v>6.19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6.19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GDAM!S47+'OA&amp;GRIDCO'!OK47+RTM!JO47</f>
        <v>5.03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3.42</v>
      </c>
      <c r="FF47" s="74">
        <f>GDAM!AF47+'OA&amp;GRIDCO'!OT47</f>
        <v>0</v>
      </c>
      <c r="FG47" s="335">
        <f>GDAM!AK47</f>
        <v>0</v>
      </c>
      <c r="FH47" s="335">
        <f>GDAM!AL47</f>
        <v>0</v>
      </c>
      <c r="FI47" s="335">
        <f>GDAM!AQ47</f>
        <v>0</v>
      </c>
      <c r="FJ47" s="335">
        <f>GDAM!AR47</f>
        <v>0</v>
      </c>
      <c r="FK47" s="335">
        <f>GDAM!AW47</f>
        <v>0</v>
      </c>
      <c r="FL47" s="335">
        <f>GDAM!AX47</f>
        <v>0</v>
      </c>
      <c r="FM47" s="335">
        <f>GDAM!BC47</f>
        <v>0</v>
      </c>
      <c r="FN47" s="335">
        <f>GDAM!BD47</f>
        <v>0</v>
      </c>
      <c r="FO47" s="335">
        <f>GDAM!BI47</f>
        <v>0</v>
      </c>
      <c r="FP47" s="335">
        <f>GDAM!BJ47</f>
        <v>0</v>
      </c>
      <c r="FQ47" s="1">
        <f t="shared" si="0"/>
        <v>1271.6666056701031</v>
      </c>
      <c r="FR47" s="1">
        <f t="shared" si="1"/>
        <v>93.824211340206176</v>
      </c>
    </row>
    <row r="48" spans="1:174">
      <c r="A48" s="48" t="s">
        <v>70</v>
      </c>
      <c r="B48" s="38">
        <v>38</v>
      </c>
      <c r="C48" s="114"/>
      <c r="D48" s="75"/>
      <c r="E48" s="75"/>
      <c r="F48" s="75"/>
      <c r="G48" s="75"/>
      <c r="H48" s="75"/>
      <c r="I48" s="74"/>
      <c r="J48" s="74"/>
      <c r="K48" s="75"/>
      <c r="L48" s="75"/>
      <c r="M48" s="75"/>
      <c r="N48" s="75"/>
      <c r="O48" s="275">
        <v>0.95</v>
      </c>
      <c r="P48" s="75"/>
      <c r="Q48" s="94">
        <v>6</v>
      </c>
      <c r="R48" s="75">
        <v>0.7</v>
      </c>
      <c r="S48" s="74">
        <v>25</v>
      </c>
      <c r="T48" s="75"/>
      <c r="U48" s="74">
        <v>37</v>
      </c>
      <c r="V48" s="75"/>
      <c r="W48" s="273">
        <v>3.94</v>
      </c>
      <c r="X48" s="75"/>
      <c r="Y48" s="75">
        <v>0.59</v>
      </c>
      <c r="Z48" s="75"/>
      <c r="AA48" s="75">
        <v>0.89</v>
      </c>
      <c r="AB48" s="75"/>
      <c r="AC48" s="278">
        <v>1.5559265389011214</v>
      </c>
      <c r="AD48" s="75"/>
      <c r="AE48" s="4">
        <f>'OA&amp;GRIDCO'!W48+'Day Ahead IEX PXIL'!M48+RTM!M48</f>
        <v>14.43</v>
      </c>
      <c r="AF48" s="4">
        <f>'OA&amp;GRIDCO'!X48+'Day Ahead IEX PXIL'!N48+RTM!N48</f>
        <v>0</v>
      </c>
      <c r="AG48" s="4">
        <f>'OA&amp;GRIDCO'!AC48+'Day Ahead IEX PXIL'!S48+RTM!S48</f>
        <v>3.19</v>
      </c>
      <c r="AH48" s="4">
        <f>'OA&amp;GRIDCO'!AD48+'Day Ahead IEX PXIL'!T48+RTM!T48</f>
        <v>0</v>
      </c>
      <c r="AI48" s="4">
        <f>'OA&amp;GRIDCO'!AU48+'Day Ahead IEX PXIL'!Y48+RTM!Y48</f>
        <v>0</v>
      </c>
      <c r="AJ48" s="4">
        <f>'OA&amp;GRIDCO'!AV48+'Day Ahead IEX PXIL'!Z48+RTM!Z48</f>
        <v>0</v>
      </c>
      <c r="AK48" s="4">
        <f>'OA&amp;GRIDCO'!BS48+'Day Ahead IEX PXIL'!AK48+RTM!AK48</f>
        <v>20</v>
      </c>
      <c r="AL48" s="4">
        <f>'OA&amp;GRIDCO'!BT48+'Day Ahead IEX PXIL'!AL48+RTM!AL48</f>
        <v>2.8479999999999999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0</v>
      </c>
      <c r="AR48" s="4">
        <f>'OA&amp;GRIDCO'!CP48+'Day Ahead IEX PXIL'!AX48+RTM!AX48</f>
        <v>0</v>
      </c>
      <c r="AS48" s="4">
        <f>'OA&amp;GRIDCO'!DA48+'Day Ahead IEX PXIL'!BC48+RTM!BC48</f>
        <v>329.77738402061857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13.701030927835051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251.80072164948453</v>
      </c>
      <c r="BD48" s="4">
        <f>'OA&amp;GRIDCO'!ER48+'Day Ahead IEX PXIL'!CB48+RTM!CB48</f>
        <v>62.950180412371132</v>
      </c>
      <c r="BE48" s="75">
        <f>'OA&amp;GRIDCO'!OA48+GDAM!U48</f>
        <v>7.19</v>
      </c>
      <c r="BF48" s="75"/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2.06</v>
      </c>
      <c r="BR48" s="4">
        <f>'OA&amp;GRIDCO'!FR48+'Day Ahead IEX PXIL'!CT48+RTM!CT48</f>
        <v>0</v>
      </c>
      <c r="BS48" s="1">
        <f>'OA&amp;GRIDCO'!JW48+'Day Ahead IEX PXIL'!FA48+RTM!EU48</f>
        <v>108.9545</v>
      </c>
      <c r="BT48" s="4">
        <f>'OA&amp;GRIDCO'!JX48+'Day Ahead IEX PXIL'!FB48+RTM!EV48</f>
        <v>13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14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2.06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3.09</v>
      </c>
      <c r="CH48" s="74">
        <f>'OA&amp;GRIDCO'!HP48+'Day Ahead IEX PXIL'!DX48+RTM!DR48</f>
        <v>0</v>
      </c>
      <c r="CI48" s="75">
        <f>'Day Ahead IEX PXIL'!HE48+'OA&amp;GRIDCO'!DI48+RTM!GY48</f>
        <v>12.37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2.5</v>
      </c>
      <c r="CZ48" s="4">
        <f>'OA&amp;GRIDCO'!IH48+'Day Ahead IEX PXIL'!EJ48+RTM!ED48</f>
        <v>0.625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10.31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32.272999999999996</v>
      </c>
      <c r="DP48" s="74">
        <f>'OA&amp;GRIDCO'!LV48+'Day Ahead IEX PXIL'!HP48+RTM!IV48</f>
        <v>0</v>
      </c>
      <c r="DQ48" s="74">
        <f>RTM!HK48</f>
        <v>2.78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0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5.8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0.23</v>
      </c>
      <c r="EH48" s="74">
        <f>'OA&amp;GRIDCO'!MZ48+'Day Ahead IEX PXIL'!IN48+RTM!IJ48+GDAM!H48</f>
        <v>0</v>
      </c>
      <c r="EI48" s="74">
        <f>'Day Ahead IEX PXIL'!IQ48+RTM!IM48+'OA&amp;GRIDCO'!NC48</f>
        <v>6.19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6.19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GDAM!S48+'OA&amp;GRIDCO'!OK48+RTM!JO48</f>
        <v>5.14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3.6399999999999997</v>
      </c>
      <c r="FF48" s="74">
        <f>GDAM!AF48+'OA&amp;GRIDCO'!OT48</f>
        <v>0</v>
      </c>
      <c r="FG48" s="335">
        <f>GDAM!AK48</f>
        <v>0</v>
      </c>
      <c r="FH48" s="335">
        <f>GDAM!AL48</f>
        <v>0</v>
      </c>
      <c r="FI48" s="335">
        <f>GDAM!AQ48</f>
        <v>0</v>
      </c>
      <c r="FJ48" s="335">
        <f>GDAM!AR48</f>
        <v>0</v>
      </c>
      <c r="FK48" s="335">
        <f>GDAM!AW48</f>
        <v>0</v>
      </c>
      <c r="FL48" s="335">
        <f>GDAM!AX48</f>
        <v>0</v>
      </c>
      <c r="FM48" s="335">
        <f>GDAM!BC48</f>
        <v>0</v>
      </c>
      <c r="FN48" s="335">
        <f>GDAM!BD48</f>
        <v>0</v>
      </c>
      <c r="FO48" s="335">
        <f>GDAM!BI48</f>
        <v>0</v>
      </c>
      <c r="FP48" s="335">
        <f>GDAM!BJ48</f>
        <v>0</v>
      </c>
      <c r="FQ48" s="1">
        <f t="shared" si="0"/>
        <v>1268.2115322090042</v>
      </c>
      <c r="FR48" s="1">
        <f t="shared" si="1"/>
        <v>93.824211340206176</v>
      </c>
    </row>
    <row r="49" spans="1:174" ht="15" customHeight="1">
      <c r="A49" s="48" t="s">
        <v>71</v>
      </c>
      <c r="B49" s="38">
        <v>39</v>
      </c>
      <c r="C49" s="114"/>
      <c r="D49" s="75"/>
      <c r="E49" s="75"/>
      <c r="F49" s="75"/>
      <c r="G49" s="75"/>
      <c r="H49" s="75"/>
      <c r="I49" s="74"/>
      <c r="J49" s="74"/>
      <c r="K49" s="75"/>
      <c r="L49" s="75"/>
      <c r="M49" s="75"/>
      <c r="N49" s="75"/>
      <c r="O49" s="275">
        <v>1.1000000000000001</v>
      </c>
      <c r="P49" s="75"/>
      <c r="Q49" s="94">
        <v>6</v>
      </c>
      <c r="R49" s="75">
        <v>0.7</v>
      </c>
      <c r="S49" s="74">
        <v>25</v>
      </c>
      <c r="T49" s="75"/>
      <c r="U49" s="74">
        <v>37</v>
      </c>
      <c r="V49" s="75"/>
      <c r="W49" s="273">
        <v>3.14</v>
      </c>
      <c r="X49" s="75"/>
      <c r="Y49" s="75">
        <v>0.63</v>
      </c>
      <c r="Z49" s="75"/>
      <c r="AA49" s="75">
        <v>0.96</v>
      </c>
      <c r="AB49" s="75"/>
      <c r="AC49" s="278">
        <v>1.8059999999999998</v>
      </c>
      <c r="AD49" s="75"/>
      <c r="AE49" s="4">
        <f>'OA&amp;GRIDCO'!W49+'Day Ahead IEX PXIL'!M49+RTM!M49</f>
        <v>14.43</v>
      </c>
      <c r="AF49" s="4">
        <f>'OA&amp;GRIDCO'!X49+'Day Ahead IEX PXIL'!N49+RTM!N49</f>
        <v>0</v>
      </c>
      <c r="AG49" s="4">
        <f>'OA&amp;GRIDCO'!AC49+'Day Ahead IEX PXIL'!S49+RTM!S49</f>
        <v>3.19</v>
      </c>
      <c r="AH49" s="4">
        <f>'OA&amp;GRIDCO'!AD49+'Day Ahead IEX PXIL'!T49+RTM!T49</f>
        <v>0</v>
      </c>
      <c r="AI49" s="4">
        <f>'OA&amp;GRIDCO'!AU49+'Day Ahead IEX PXIL'!Y49+RTM!Y49</f>
        <v>0</v>
      </c>
      <c r="AJ49" s="4">
        <f>'OA&amp;GRIDCO'!AV49+'Day Ahead IEX PXIL'!Z49+RTM!Z49</f>
        <v>0</v>
      </c>
      <c r="AK49" s="4">
        <f>'OA&amp;GRIDCO'!BS49+'Day Ahead IEX PXIL'!AK49+RTM!AK49</f>
        <v>61.24</v>
      </c>
      <c r="AL49" s="4">
        <f>'OA&amp;GRIDCO'!BT49+'Day Ahead IEX PXIL'!AL49+RTM!AL49</f>
        <v>2.8479999999999999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0</v>
      </c>
      <c r="AR49" s="4">
        <f>'OA&amp;GRIDCO'!CP49+'Day Ahead IEX PXIL'!AX49+RTM!AX49</f>
        <v>0</v>
      </c>
      <c r="AS49" s="4">
        <f>'OA&amp;GRIDCO'!DA49+'Day Ahead IEX PXIL'!BC49+RTM!BC49</f>
        <v>329.77738402061857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13.701030927835051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251.80072164948453</v>
      </c>
      <c r="BD49" s="4">
        <f>'OA&amp;GRIDCO'!ER49+'Day Ahead IEX PXIL'!CB49+RTM!CB49</f>
        <v>62.950180412371132</v>
      </c>
      <c r="BE49" s="75">
        <f>'OA&amp;GRIDCO'!OA49+GDAM!U49</f>
        <v>7.12</v>
      </c>
      <c r="BF49" s="75"/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2.06</v>
      </c>
      <c r="BR49" s="4">
        <f>'OA&amp;GRIDCO'!FR49+'Day Ahead IEX PXIL'!CT49+RTM!CT49</f>
        <v>0</v>
      </c>
      <c r="BS49" s="1">
        <f>'OA&amp;GRIDCO'!JW49+'Day Ahead IEX PXIL'!FA49+RTM!EU49</f>
        <v>108.9545</v>
      </c>
      <c r="BT49" s="4">
        <f>'OA&amp;GRIDCO'!JX49+'Day Ahead IEX PXIL'!FB49+RTM!EV49</f>
        <v>13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14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2.06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3.09</v>
      </c>
      <c r="CH49" s="74">
        <f>'OA&amp;GRIDCO'!HP49+'Day Ahead IEX PXIL'!DX49+RTM!DR49</f>
        <v>0</v>
      </c>
      <c r="CI49" s="75">
        <f>'Day Ahead IEX PXIL'!HE49+'OA&amp;GRIDCO'!DI49+RTM!GY49</f>
        <v>12.37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2.5</v>
      </c>
      <c r="CZ49" s="4">
        <f>'OA&amp;GRIDCO'!IH49+'Day Ahead IEX PXIL'!EJ49+RTM!ED49</f>
        <v>0.625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10.31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32.272999999999996</v>
      </c>
      <c r="DP49" s="74">
        <f>'OA&amp;GRIDCO'!LV49+'Day Ahead IEX PXIL'!HP49+RTM!IV49</f>
        <v>0</v>
      </c>
      <c r="DQ49" s="74">
        <f>RTM!HK49</f>
        <v>2.78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0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5.9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1.1100000000000001</v>
      </c>
      <c r="EH49" s="74">
        <f>'OA&amp;GRIDCO'!MZ49+'Day Ahead IEX PXIL'!IN49+RTM!IJ49+GDAM!H49</f>
        <v>0</v>
      </c>
      <c r="EI49" s="74">
        <f>'Day Ahead IEX PXIL'!IQ49+RTM!IM49+'OA&amp;GRIDCO'!NC49</f>
        <v>6.19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6.19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GDAM!S49+'OA&amp;GRIDCO'!OK49+RTM!JO49</f>
        <v>7.45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4.4800000000000004</v>
      </c>
      <c r="FF49" s="74">
        <f>GDAM!AF49+'OA&amp;GRIDCO'!OT49</f>
        <v>0</v>
      </c>
      <c r="FG49" s="335">
        <f>GDAM!AK49</f>
        <v>0</v>
      </c>
      <c r="FH49" s="335">
        <f>GDAM!AL49</f>
        <v>0</v>
      </c>
      <c r="FI49" s="335">
        <f>GDAM!AQ49</f>
        <v>0</v>
      </c>
      <c r="FJ49" s="335">
        <f>GDAM!AR49</f>
        <v>0</v>
      </c>
      <c r="FK49" s="335">
        <f>GDAM!AW49</f>
        <v>0</v>
      </c>
      <c r="FL49" s="335">
        <f>GDAM!AX49</f>
        <v>0</v>
      </c>
      <c r="FM49" s="335">
        <f>GDAM!BC49</f>
        <v>0</v>
      </c>
      <c r="FN49" s="335">
        <f>GDAM!BD49</f>
        <v>0</v>
      </c>
      <c r="FO49" s="335">
        <f>GDAM!BI49</f>
        <v>0</v>
      </c>
      <c r="FP49" s="335">
        <f>GDAM!BJ49</f>
        <v>0</v>
      </c>
      <c r="FQ49" s="1">
        <f t="shared" si="0"/>
        <v>1313.2216056701029</v>
      </c>
      <c r="FR49" s="1">
        <f t="shared" si="1"/>
        <v>93.824211340206176</v>
      </c>
    </row>
    <row r="50" spans="1:174">
      <c r="A50" s="48" t="s">
        <v>72</v>
      </c>
      <c r="B50" s="38">
        <v>40</v>
      </c>
      <c r="C50" s="114"/>
      <c r="D50" s="75"/>
      <c r="E50" s="75"/>
      <c r="F50" s="75"/>
      <c r="G50" s="75"/>
      <c r="H50" s="75"/>
      <c r="I50" s="74"/>
      <c r="J50" s="74"/>
      <c r="K50" s="75"/>
      <c r="L50" s="75"/>
      <c r="M50" s="75"/>
      <c r="N50" s="75"/>
      <c r="O50" s="275">
        <v>1.7</v>
      </c>
      <c r="P50" s="75"/>
      <c r="Q50" s="94">
        <v>6</v>
      </c>
      <c r="R50" s="75">
        <v>0.7</v>
      </c>
      <c r="S50" s="74">
        <v>25</v>
      </c>
      <c r="T50" s="75"/>
      <c r="U50" s="74">
        <v>37</v>
      </c>
      <c r="V50" s="75"/>
      <c r="W50" s="273">
        <v>3.01</v>
      </c>
      <c r="X50" s="75"/>
      <c r="Y50" s="75">
        <v>0.79</v>
      </c>
      <c r="Z50" s="75"/>
      <c r="AA50" s="75">
        <v>1.2</v>
      </c>
      <c r="AB50" s="75"/>
      <c r="AC50" s="278">
        <v>1.8479999999999999</v>
      </c>
      <c r="AD50" s="75"/>
      <c r="AE50" s="4">
        <f>'OA&amp;GRIDCO'!W50+'Day Ahead IEX PXIL'!M50+RTM!M50</f>
        <v>2.06</v>
      </c>
      <c r="AF50" s="4">
        <f>'OA&amp;GRIDCO'!X50+'Day Ahead IEX PXIL'!N50+RTM!N50</f>
        <v>0</v>
      </c>
      <c r="AG50" s="4">
        <f>'OA&amp;GRIDCO'!AC50+'Day Ahead IEX PXIL'!S50+RTM!S50</f>
        <v>3.19</v>
      </c>
      <c r="AH50" s="4">
        <f>'OA&amp;GRIDCO'!AD50+'Day Ahead IEX PXIL'!T50+RTM!T50</f>
        <v>0</v>
      </c>
      <c r="AI50" s="4">
        <f>'OA&amp;GRIDCO'!AU50+'Day Ahead IEX PXIL'!Y50+RTM!Y50</f>
        <v>0</v>
      </c>
      <c r="AJ50" s="4">
        <f>'OA&amp;GRIDCO'!AV50+'Day Ahead IEX PXIL'!Z50+RTM!Z50</f>
        <v>0</v>
      </c>
      <c r="AK50" s="4">
        <f>'OA&amp;GRIDCO'!BS50+'Day Ahead IEX PXIL'!AK50+RTM!AK50</f>
        <v>40.620000000000005</v>
      </c>
      <c r="AL50" s="4">
        <f>'OA&amp;GRIDCO'!BT50+'Day Ahead IEX PXIL'!AL50+RTM!AL50</f>
        <v>2.8479999999999999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0</v>
      </c>
      <c r="AR50" s="4">
        <f>'OA&amp;GRIDCO'!CP50+'Day Ahead IEX PXIL'!AX50+RTM!AX50</f>
        <v>0</v>
      </c>
      <c r="AS50" s="4">
        <f>'OA&amp;GRIDCO'!DA50+'Day Ahead IEX PXIL'!BC50+RTM!BC50</f>
        <v>329.77738402061857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13.701030927835051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251.80072164948453</v>
      </c>
      <c r="BD50" s="4">
        <f>'OA&amp;GRIDCO'!ER50+'Day Ahead IEX PXIL'!CB50+RTM!CB50</f>
        <v>62.950180412371132</v>
      </c>
      <c r="BE50" s="75">
        <f>'OA&amp;GRIDCO'!OA50+GDAM!U50</f>
        <v>9.43</v>
      </c>
      <c r="BF50" s="75"/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2.06</v>
      </c>
      <c r="BR50" s="4">
        <f>'OA&amp;GRIDCO'!FR50+'Day Ahead IEX PXIL'!CT50+RTM!CT50</f>
        <v>0</v>
      </c>
      <c r="BS50" s="1">
        <f>'OA&amp;GRIDCO'!JW50+'Day Ahead IEX PXIL'!FA50+RTM!EU50</f>
        <v>108.9545</v>
      </c>
      <c r="BT50" s="4">
        <f>'OA&amp;GRIDCO'!JX50+'Day Ahead IEX PXIL'!FB50+RTM!EV50</f>
        <v>13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14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2.06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3.09</v>
      </c>
      <c r="CH50" s="74">
        <f>'OA&amp;GRIDCO'!HP50+'Day Ahead IEX PXIL'!DX50+RTM!DR50</f>
        <v>0</v>
      </c>
      <c r="CI50" s="75">
        <f>'Day Ahead IEX PXIL'!HE50+'OA&amp;GRIDCO'!DI50+RTM!GY50</f>
        <v>12.37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2.5</v>
      </c>
      <c r="CZ50" s="4">
        <f>'OA&amp;GRIDCO'!IH50+'Day Ahead IEX PXIL'!EJ50+RTM!ED50</f>
        <v>0.625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10.31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29.7</v>
      </c>
      <c r="DP50" s="74">
        <f>'OA&amp;GRIDCO'!LV50+'Day Ahead IEX PXIL'!HP50+RTM!IV50</f>
        <v>0</v>
      </c>
      <c r="DQ50" s="74">
        <f>RTM!HK50</f>
        <v>2.78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0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6.1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1.22</v>
      </c>
      <c r="EH50" s="74">
        <f>'OA&amp;GRIDCO'!MZ50+'Day Ahead IEX PXIL'!IN50+RTM!IJ50+GDAM!H50</f>
        <v>0</v>
      </c>
      <c r="EI50" s="74">
        <f>'Day Ahead IEX PXIL'!IQ50+RTM!IM50+'OA&amp;GRIDCO'!NC50</f>
        <v>6.19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6.19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GDAM!S50+'OA&amp;GRIDCO'!OK50+RTM!JO50</f>
        <v>12.48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4.3099999999999996</v>
      </c>
      <c r="FF50" s="74">
        <f>GDAM!AF50+'OA&amp;GRIDCO'!OT50</f>
        <v>0</v>
      </c>
      <c r="FG50" s="335">
        <f>GDAM!AK50</f>
        <v>0</v>
      </c>
      <c r="FH50" s="335">
        <f>GDAM!AL50</f>
        <v>0</v>
      </c>
      <c r="FI50" s="335">
        <f>GDAM!AQ50</f>
        <v>0</v>
      </c>
      <c r="FJ50" s="335">
        <f>GDAM!AR50</f>
        <v>0</v>
      </c>
      <c r="FK50" s="335">
        <f>GDAM!AW50</f>
        <v>0</v>
      </c>
      <c r="FL50" s="335">
        <f>GDAM!AX50</f>
        <v>0</v>
      </c>
      <c r="FM50" s="335">
        <f>GDAM!BC50</f>
        <v>0</v>
      </c>
      <c r="FN50" s="335">
        <f>GDAM!BD50</f>
        <v>0</v>
      </c>
      <c r="FO50" s="335">
        <f>GDAM!BI50</f>
        <v>0</v>
      </c>
      <c r="FP50" s="335">
        <f>GDAM!BJ50</f>
        <v>0</v>
      </c>
      <c r="FQ50" s="1">
        <f t="shared" si="0"/>
        <v>1286.0506056701029</v>
      </c>
      <c r="FR50" s="1">
        <f t="shared" si="1"/>
        <v>93.824211340206176</v>
      </c>
    </row>
    <row r="51" spans="1:174">
      <c r="A51" s="48" t="s">
        <v>73</v>
      </c>
      <c r="B51" s="38">
        <v>41</v>
      </c>
      <c r="C51" s="114"/>
      <c r="D51" s="75"/>
      <c r="E51" s="75"/>
      <c r="F51" s="75"/>
      <c r="G51" s="75"/>
      <c r="H51" s="75"/>
      <c r="I51" s="74"/>
      <c r="J51" s="74"/>
      <c r="K51" s="75"/>
      <c r="L51" s="75"/>
      <c r="M51" s="75"/>
      <c r="N51" s="75"/>
      <c r="O51" s="275">
        <v>2.5</v>
      </c>
      <c r="P51" s="75"/>
      <c r="Q51" s="94">
        <v>6</v>
      </c>
      <c r="R51" s="75">
        <v>0.7</v>
      </c>
      <c r="S51" s="74">
        <v>25</v>
      </c>
      <c r="T51" s="75"/>
      <c r="U51" s="74">
        <v>37</v>
      </c>
      <c r="V51" s="75"/>
      <c r="W51" s="273">
        <v>3.61</v>
      </c>
      <c r="X51" s="75"/>
      <c r="Y51" s="75">
        <v>0.65</v>
      </c>
      <c r="Z51" s="75"/>
      <c r="AA51" s="75">
        <v>0.99</v>
      </c>
      <c r="AB51" s="75"/>
      <c r="AC51" s="278">
        <v>2.093</v>
      </c>
      <c r="AD51" s="75"/>
      <c r="AE51" s="4">
        <f>'OA&amp;GRIDCO'!W51+'Day Ahead IEX PXIL'!M51+RTM!M51</f>
        <v>2.06</v>
      </c>
      <c r="AF51" s="4">
        <f>'OA&amp;GRIDCO'!X51+'Day Ahead IEX PXIL'!N51+RTM!N51</f>
        <v>0</v>
      </c>
      <c r="AG51" s="4">
        <f>'OA&amp;GRIDCO'!AC51+'Day Ahead IEX PXIL'!S51+RTM!S51</f>
        <v>3.19</v>
      </c>
      <c r="AH51" s="4">
        <f>'OA&amp;GRIDCO'!AD51+'Day Ahead IEX PXIL'!T51+RTM!T51</f>
        <v>0</v>
      </c>
      <c r="AI51" s="4">
        <f>'OA&amp;GRIDCO'!AU51+'Day Ahead IEX PXIL'!Y51+RTM!Y51</f>
        <v>0</v>
      </c>
      <c r="AJ51" s="4">
        <f>'OA&amp;GRIDCO'!AV51+'Day Ahead IEX PXIL'!Z51+RTM!Z51</f>
        <v>0</v>
      </c>
      <c r="AK51" s="4">
        <f>'OA&amp;GRIDCO'!BS51+'Day Ahead IEX PXIL'!AK51+RTM!AK51</f>
        <v>20</v>
      </c>
      <c r="AL51" s="4">
        <f>'OA&amp;GRIDCO'!BT51+'Day Ahead IEX PXIL'!AL51+RTM!AL51</f>
        <v>2.8479999999999999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0</v>
      </c>
      <c r="AR51" s="4">
        <f>'OA&amp;GRIDCO'!CP51+'Day Ahead IEX PXIL'!AX51+RTM!AX51</f>
        <v>0</v>
      </c>
      <c r="AS51" s="4">
        <f>'OA&amp;GRIDCO'!DA51+'Day Ahead IEX PXIL'!BC51+RTM!BC51</f>
        <v>329.77738402061857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13.701030927835051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251.80072164948453</v>
      </c>
      <c r="BD51" s="4">
        <f>'OA&amp;GRIDCO'!ER51+'Day Ahead IEX PXIL'!CB51+RTM!CB51</f>
        <v>62.950180412371132</v>
      </c>
      <c r="BE51" s="75">
        <f>'OA&amp;GRIDCO'!OA51+GDAM!U51</f>
        <v>9.58</v>
      </c>
      <c r="BF51" s="75"/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97.238599999999991</v>
      </c>
      <c r="BT51" s="4">
        <f>'OA&amp;GRIDCO'!JX51+'Day Ahead IEX PXIL'!FB51+RTM!EV51</f>
        <v>13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14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2.06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10.31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2.5</v>
      </c>
      <c r="CZ51" s="4">
        <f>'OA&amp;GRIDCO'!IH51+'Day Ahead IEX PXIL'!EJ51+RTM!ED51</f>
        <v>0.625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10.31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29.7</v>
      </c>
      <c r="DP51" s="74">
        <f>'OA&amp;GRIDCO'!LV51+'Day Ahead IEX PXIL'!HP51+RTM!IV51</f>
        <v>0</v>
      </c>
      <c r="DQ51" s="74">
        <f>RTM!HK51</f>
        <v>2.78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0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6.3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1.77</v>
      </c>
      <c r="EH51" s="74">
        <f>'OA&amp;GRIDCO'!MZ51+'Day Ahead IEX PXIL'!IN51+RTM!IJ51+GDAM!H51</f>
        <v>0</v>
      </c>
      <c r="EI51" s="74">
        <f>'Day Ahead IEX PXIL'!IQ51+RTM!IM51+'OA&amp;GRIDCO'!NC51</f>
        <v>6.19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0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GDAM!S51+'OA&amp;GRIDCO'!OK51+RTM!JO51</f>
        <v>13.17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4.66</v>
      </c>
      <c r="FF51" s="74">
        <f>GDAM!AF51+'OA&amp;GRIDCO'!OT51</f>
        <v>0</v>
      </c>
      <c r="FG51" s="335">
        <f>GDAM!AK51</f>
        <v>0</v>
      </c>
      <c r="FH51" s="335">
        <f>GDAM!AL51</f>
        <v>0</v>
      </c>
      <c r="FI51" s="335">
        <f>GDAM!AQ51</f>
        <v>0</v>
      </c>
      <c r="FJ51" s="335">
        <f>GDAM!AR51</f>
        <v>0</v>
      </c>
      <c r="FK51" s="335">
        <f>GDAM!AW51</f>
        <v>0</v>
      </c>
      <c r="FL51" s="335">
        <f>GDAM!AX51</f>
        <v>0</v>
      </c>
      <c r="FM51" s="335">
        <f>GDAM!BC51</f>
        <v>0</v>
      </c>
      <c r="FN51" s="335">
        <f>GDAM!BD51</f>
        <v>0</v>
      </c>
      <c r="FO51" s="335">
        <f>GDAM!BI51</f>
        <v>0</v>
      </c>
      <c r="FP51" s="335">
        <f>GDAM!BJ51</f>
        <v>0</v>
      </c>
      <c r="FQ51" s="1">
        <f t="shared" si="0"/>
        <v>1244.5797056701031</v>
      </c>
      <c r="FR51" s="1">
        <f t="shared" si="1"/>
        <v>93.824211340206176</v>
      </c>
    </row>
    <row r="52" spans="1:174">
      <c r="A52" s="48" t="s">
        <v>74</v>
      </c>
      <c r="B52" s="38">
        <v>42</v>
      </c>
      <c r="C52" s="114"/>
      <c r="D52" s="75"/>
      <c r="E52" s="75"/>
      <c r="F52" s="75"/>
      <c r="G52" s="75"/>
      <c r="H52" s="75"/>
      <c r="I52" s="74"/>
      <c r="J52" s="74"/>
      <c r="K52" s="75"/>
      <c r="L52" s="75"/>
      <c r="M52" s="75"/>
      <c r="N52" s="75"/>
      <c r="O52" s="275">
        <v>2.7</v>
      </c>
      <c r="P52" s="75"/>
      <c r="Q52" s="94">
        <v>6</v>
      </c>
      <c r="R52" s="75">
        <v>0.7</v>
      </c>
      <c r="S52" s="74">
        <v>25</v>
      </c>
      <c r="T52" s="75"/>
      <c r="U52" s="74">
        <v>37</v>
      </c>
      <c r="V52" s="75"/>
      <c r="W52" s="273">
        <v>3.95</v>
      </c>
      <c r="X52" s="75"/>
      <c r="Y52" s="75">
        <v>1.3</v>
      </c>
      <c r="Z52" s="75"/>
      <c r="AA52" s="75">
        <v>1.97</v>
      </c>
      <c r="AB52" s="75"/>
      <c r="AC52" s="278">
        <v>2.7894804079636937</v>
      </c>
      <c r="AD52" s="75"/>
      <c r="AE52" s="4">
        <f>'OA&amp;GRIDCO'!W52+'Day Ahead IEX PXIL'!M52+RTM!M52</f>
        <v>2.06</v>
      </c>
      <c r="AF52" s="4">
        <f>'OA&amp;GRIDCO'!X52+'Day Ahead IEX PXIL'!N52+RTM!N52</f>
        <v>0</v>
      </c>
      <c r="AG52" s="4">
        <f>'OA&amp;GRIDCO'!AC52+'Day Ahead IEX PXIL'!S52+RTM!S52</f>
        <v>3.19</v>
      </c>
      <c r="AH52" s="4">
        <f>'OA&amp;GRIDCO'!AD52+'Day Ahead IEX PXIL'!T52+RTM!T52</f>
        <v>0</v>
      </c>
      <c r="AI52" s="4">
        <f>'OA&amp;GRIDCO'!AU52+'Day Ahead IEX PXIL'!Y52+RTM!Y52</f>
        <v>0</v>
      </c>
      <c r="AJ52" s="4">
        <f>'OA&amp;GRIDCO'!AV52+'Day Ahead IEX PXIL'!Z52+RTM!Z52</f>
        <v>0</v>
      </c>
      <c r="AK52" s="4">
        <f>'OA&amp;GRIDCO'!BS52+'Day Ahead IEX PXIL'!AK52+RTM!AK52</f>
        <v>40.620000000000005</v>
      </c>
      <c r="AL52" s="4">
        <f>'OA&amp;GRIDCO'!BT52+'Day Ahead IEX PXIL'!AL52+RTM!AL52</f>
        <v>2.8479999999999999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0</v>
      </c>
      <c r="AR52" s="4">
        <f>'OA&amp;GRIDCO'!CP52+'Day Ahead IEX PXIL'!AX52+RTM!AX52</f>
        <v>0</v>
      </c>
      <c r="AS52" s="4">
        <f>'OA&amp;GRIDCO'!DA52+'Day Ahead IEX PXIL'!BC52+RTM!BC52</f>
        <v>329.77738402061857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13.701030927835051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251.80072164948453</v>
      </c>
      <c r="BD52" s="4">
        <f>'OA&amp;GRIDCO'!ER52+'Day Ahead IEX PXIL'!CB52+RTM!CB52</f>
        <v>62.950180412371132</v>
      </c>
      <c r="BE52" s="75">
        <f>'OA&amp;GRIDCO'!OA52+GDAM!U52</f>
        <v>9.4700000000000006</v>
      </c>
      <c r="BF52" s="75"/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79.670400000000001</v>
      </c>
      <c r="BT52" s="4">
        <f>'OA&amp;GRIDCO'!JX52+'Day Ahead IEX PXIL'!FB52+RTM!EV52</f>
        <v>13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14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2.06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10.31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2.5</v>
      </c>
      <c r="CZ52" s="4">
        <f>'OA&amp;GRIDCO'!IH52+'Day Ahead IEX PXIL'!EJ52+RTM!ED52</f>
        <v>0.625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10.31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29.7</v>
      </c>
      <c r="DP52" s="74">
        <f>'OA&amp;GRIDCO'!LV52+'Day Ahead IEX PXIL'!HP52+RTM!IV52</f>
        <v>0</v>
      </c>
      <c r="DQ52" s="74">
        <f>RTM!HK52</f>
        <v>2.78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0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7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1.55</v>
      </c>
      <c r="EH52" s="74">
        <f>'OA&amp;GRIDCO'!MZ52+'Day Ahead IEX PXIL'!IN52+RTM!IJ52+GDAM!H52</f>
        <v>0</v>
      </c>
      <c r="EI52" s="74">
        <f>'Day Ahead IEX PXIL'!IQ52+RTM!IM52+'OA&amp;GRIDCO'!NC52</f>
        <v>6.19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0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GDAM!S52+'OA&amp;GRIDCO'!OK52+RTM!JO52</f>
        <v>10.44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5.23</v>
      </c>
      <c r="FF52" s="74">
        <f>GDAM!AF52+'OA&amp;GRIDCO'!OT52</f>
        <v>0</v>
      </c>
      <c r="FG52" s="335">
        <f>GDAM!AK52</f>
        <v>0</v>
      </c>
      <c r="FH52" s="335">
        <f>GDAM!AL52</f>
        <v>0</v>
      </c>
      <c r="FI52" s="335">
        <f>GDAM!AQ52</f>
        <v>0</v>
      </c>
      <c r="FJ52" s="335">
        <f>GDAM!AR52</f>
        <v>0</v>
      </c>
      <c r="FK52" s="335">
        <f>GDAM!AW52</f>
        <v>0</v>
      </c>
      <c r="FL52" s="335">
        <f>GDAM!AX52</f>
        <v>0</v>
      </c>
      <c r="FM52" s="335">
        <f>GDAM!BC52</f>
        <v>0</v>
      </c>
      <c r="FN52" s="335">
        <f>GDAM!BD52</f>
        <v>0</v>
      </c>
      <c r="FO52" s="335">
        <f>GDAM!BI52</f>
        <v>0</v>
      </c>
      <c r="FP52" s="335">
        <f>GDAM!BJ52</f>
        <v>0</v>
      </c>
      <c r="FQ52" s="1">
        <f t="shared" si="0"/>
        <v>1248.7079860780666</v>
      </c>
      <c r="FR52" s="1">
        <f t="shared" si="1"/>
        <v>93.824211340206176</v>
      </c>
    </row>
    <row r="53" spans="1:174">
      <c r="A53" s="48" t="s">
        <v>75</v>
      </c>
      <c r="B53" s="38">
        <v>43</v>
      </c>
      <c r="C53" s="114"/>
      <c r="D53" s="75"/>
      <c r="E53" s="75"/>
      <c r="F53" s="75"/>
      <c r="G53" s="75"/>
      <c r="H53" s="75"/>
      <c r="I53" s="74"/>
      <c r="J53" s="74"/>
      <c r="K53" s="75"/>
      <c r="L53" s="75"/>
      <c r="M53" s="75"/>
      <c r="N53" s="75"/>
      <c r="O53" s="275">
        <v>3</v>
      </c>
      <c r="P53" s="75"/>
      <c r="Q53" s="94">
        <v>6</v>
      </c>
      <c r="R53" s="75">
        <v>0.7</v>
      </c>
      <c r="S53" s="74">
        <v>25</v>
      </c>
      <c r="T53" s="75"/>
      <c r="U53" s="74">
        <v>37</v>
      </c>
      <c r="V53" s="75"/>
      <c r="W53" s="273">
        <v>5.24</v>
      </c>
      <c r="X53" s="75"/>
      <c r="Y53" s="75">
        <v>1.81</v>
      </c>
      <c r="Z53" s="75"/>
      <c r="AA53" s="75">
        <v>2.75</v>
      </c>
      <c r="AB53" s="75"/>
      <c r="AC53" s="278">
        <v>2.8630814741368789</v>
      </c>
      <c r="AD53" s="75"/>
      <c r="AE53" s="4">
        <f>'OA&amp;GRIDCO'!W53+'Day Ahead IEX PXIL'!M53+RTM!M53</f>
        <v>2.06</v>
      </c>
      <c r="AF53" s="4">
        <f>'OA&amp;GRIDCO'!X53+'Day Ahead IEX PXIL'!N53+RTM!N53</f>
        <v>0</v>
      </c>
      <c r="AG53" s="4">
        <f>'OA&amp;GRIDCO'!AC53+'Day Ahead IEX PXIL'!S53+RTM!S53</f>
        <v>3.19</v>
      </c>
      <c r="AH53" s="4">
        <f>'OA&amp;GRIDCO'!AD53+'Day Ahead IEX PXIL'!T53+RTM!T53</f>
        <v>0</v>
      </c>
      <c r="AI53" s="4">
        <f>'OA&amp;GRIDCO'!AU53+'Day Ahead IEX PXIL'!Y53+RTM!Y53</f>
        <v>0</v>
      </c>
      <c r="AJ53" s="4">
        <f>'OA&amp;GRIDCO'!AV53+'Day Ahead IEX PXIL'!Z53+RTM!Z53</f>
        <v>0</v>
      </c>
      <c r="AK53" s="4">
        <f>'OA&amp;GRIDCO'!BS53+'Day Ahead IEX PXIL'!AK53+RTM!AK53</f>
        <v>45.769999999999996</v>
      </c>
      <c r="AL53" s="4">
        <f>'OA&amp;GRIDCO'!BT53+'Day Ahead IEX PXIL'!AL53+RTM!AL53</f>
        <v>2.8479999999999999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0</v>
      </c>
      <c r="AR53" s="4">
        <f>'OA&amp;GRIDCO'!CP53+'Day Ahead IEX PXIL'!AX53+RTM!AX53</f>
        <v>0</v>
      </c>
      <c r="AS53" s="4">
        <f>'OA&amp;GRIDCO'!DA53+'Day Ahead IEX PXIL'!BC53+RTM!BC53</f>
        <v>329.77738402061857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13.701030927835051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251.80072164948453</v>
      </c>
      <c r="BD53" s="4">
        <f>'OA&amp;GRIDCO'!ER53+'Day Ahead IEX PXIL'!CB53+RTM!CB53</f>
        <v>62.950180412371132</v>
      </c>
      <c r="BE53" s="75">
        <f>'OA&amp;GRIDCO'!OA53+GDAM!U53</f>
        <v>11.97</v>
      </c>
      <c r="BF53" s="75"/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79.670400000000001</v>
      </c>
      <c r="BT53" s="4">
        <f>'OA&amp;GRIDCO'!JX53+'Day Ahead IEX PXIL'!FB53+RTM!EV53</f>
        <v>13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14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10.31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2.5</v>
      </c>
      <c r="CZ53" s="4">
        <f>'OA&amp;GRIDCO'!IH53+'Day Ahead IEX PXIL'!EJ53+RTM!ED53</f>
        <v>0.625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10.31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29.7</v>
      </c>
      <c r="DP53" s="74">
        <f>'OA&amp;GRIDCO'!LV53+'Day Ahead IEX PXIL'!HP53+RTM!IV53</f>
        <v>0</v>
      </c>
      <c r="DQ53" s="74">
        <f>RTM!HK53</f>
        <v>2.78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0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8.5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1.67</v>
      </c>
      <c r="EH53" s="74">
        <f>'OA&amp;GRIDCO'!MZ53+'Day Ahead IEX PXIL'!IN53+RTM!IJ53+GDAM!H53</f>
        <v>0</v>
      </c>
      <c r="EI53" s="74">
        <f>'Day Ahead IEX PXIL'!IQ53+RTM!IM53+'OA&amp;GRIDCO'!NC53</f>
        <v>6.19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4.12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GDAM!S53+'OA&amp;GRIDCO'!OK53+RTM!JO53</f>
        <v>10.38</v>
      </c>
      <c r="EZ53" s="74">
        <f>GDAM!T53+'OA&amp;GRIDCO'!OB53+RTM!JP53</f>
        <v>0</v>
      </c>
      <c r="FA53" s="74">
        <f>GDAM!Y53+RTM!JS53</f>
        <v>0.1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5.66</v>
      </c>
      <c r="FF53" s="74">
        <f>GDAM!AF53+'OA&amp;GRIDCO'!OT53</f>
        <v>0</v>
      </c>
      <c r="FG53" s="335">
        <f>GDAM!AK53</f>
        <v>0</v>
      </c>
      <c r="FH53" s="335">
        <f>GDAM!AL53</f>
        <v>0</v>
      </c>
      <c r="FI53" s="335">
        <f>GDAM!AQ53</f>
        <v>0</v>
      </c>
      <c r="FJ53" s="335">
        <f>GDAM!AR53</f>
        <v>0</v>
      </c>
      <c r="FK53" s="335">
        <f>GDAM!AW53</f>
        <v>0</v>
      </c>
      <c r="FL53" s="335">
        <f>GDAM!AX53</f>
        <v>0</v>
      </c>
      <c r="FM53" s="335">
        <f>GDAM!BC53</f>
        <v>0</v>
      </c>
      <c r="FN53" s="335">
        <f>GDAM!BD53</f>
        <v>0</v>
      </c>
      <c r="FO53" s="335">
        <f>GDAM!BI53</f>
        <v>0</v>
      </c>
      <c r="FP53" s="335">
        <f>GDAM!BJ53</f>
        <v>0</v>
      </c>
      <c r="FQ53" s="1">
        <f t="shared" si="0"/>
        <v>1263.46158714424</v>
      </c>
      <c r="FR53" s="1">
        <f t="shared" si="1"/>
        <v>93.824211340206176</v>
      </c>
    </row>
    <row r="54" spans="1:174">
      <c r="A54" s="48" t="s">
        <v>76</v>
      </c>
      <c r="B54" s="38">
        <v>44</v>
      </c>
      <c r="C54" s="114"/>
      <c r="D54" s="75"/>
      <c r="E54" s="75"/>
      <c r="F54" s="75"/>
      <c r="G54" s="75"/>
      <c r="H54" s="75"/>
      <c r="I54" s="74"/>
      <c r="J54" s="74"/>
      <c r="K54" s="75"/>
      <c r="L54" s="75"/>
      <c r="M54" s="75"/>
      <c r="N54" s="75"/>
      <c r="O54" s="275">
        <v>3</v>
      </c>
      <c r="P54" s="75"/>
      <c r="Q54" s="94">
        <v>6</v>
      </c>
      <c r="R54" s="75">
        <v>0.7</v>
      </c>
      <c r="S54" s="74">
        <v>25</v>
      </c>
      <c r="T54" s="75"/>
      <c r="U54" s="74">
        <v>37</v>
      </c>
      <c r="V54" s="75"/>
      <c r="W54" s="273">
        <v>5.89</v>
      </c>
      <c r="X54" s="75"/>
      <c r="Y54" s="75">
        <v>2.16</v>
      </c>
      <c r="Z54" s="75"/>
      <c r="AA54" s="75">
        <v>3.27</v>
      </c>
      <c r="AB54" s="75"/>
      <c r="AC54" s="278">
        <v>2.9293224336927453</v>
      </c>
      <c r="AD54" s="75"/>
      <c r="AE54" s="4">
        <f>'OA&amp;GRIDCO'!W54+'Day Ahead IEX PXIL'!M54+RTM!M54</f>
        <v>2.06</v>
      </c>
      <c r="AF54" s="4">
        <f>'OA&amp;GRIDCO'!X54+'Day Ahead IEX PXIL'!N54+RTM!N54</f>
        <v>0</v>
      </c>
      <c r="AG54" s="4">
        <f>'OA&amp;GRIDCO'!AC54+'Day Ahead IEX PXIL'!S54+RTM!S54</f>
        <v>3.19</v>
      </c>
      <c r="AH54" s="4">
        <f>'OA&amp;GRIDCO'!AD54+'Day Ahead IEX PXIL'!T54+RTM!T54</f>
        <v>0</v>
      </c>
      <c r="AI54" s="4">
        <f>'OA&amp;GRIDCO'!AU54+'Day Ahead IEX PXIL'!Y54+RTM!Y54</f>
        <v>0</v>
      </c>
      <c r="AJ54" s="4">
        <f>'OA&amp;GRIDCO'!AV54+'Day Ahead IEX PXIL'!Z54+RTM!Z54</f>
        <v>0</v>
      </c>
      <c r="AK54" s="4">
        <f>'OA&amp;GRIDCO'!BS54+'Day Ahead IEX PXIL'!AK54+RTM!AK54</f>
        <v>20</v>
      </c>
      <c r="AL54" s="4">
        <f>'OA&amp;GRIDCO'!BT54+'Day Ahead IEX PXIL'!AL54+RTM!AL54</f>
        <v>2.8479999999999999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0</v>
      </c>
      <c r="AR54" s="4">
        <f>'OA&amp;GRIDCO'!CP54+'Day Ahead IEX PXIL'!AX54+RTM!AX54</f>
        <v>0</v>
      </c>
      <c r="AS54" s="4">
        <f>'OA&amp;GRIDCO'!DA54+'Day Ahead IEX PXIL'!BC54+RTM!BC54</f>
        <v>329.77738402061857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13.701030927835051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251.80072164948453</v>
      </c>
      <c r="BD54" s="4">
        <f>'OA&amp;GRIDCO'!ER54+'Day Ahead IEX PXIL'!CB54+RTM!CB54</f>
        <v>62.950180412371132</v>
      </c>
      <c r="BE54" s="75">
        <f>'OA&amp;GRIDCO'!OA54+GDAM!U54</f>
        <v>13.830000000000002</v>
      </c>
      <c r="BF54" s="75"/>
      <c r="BG54" s="53"/>
      <c r="BH54" s="53"/>
      <c r="BI54" s="4">
        <f>'OA&amp;GRIDCO'!EW54+'Day Ahead IEX PXIL'!CG54+RTM!CG54</f>
        <v>0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79.670400000000001</v>
      </c>
      <c r="BT54" s="4">
        <f>'OA&amp;GRIDCO'!JX54+'Day Ahead IEX PXIL'!FB54+RTM!EV54</f>
        <v>13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14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10.31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2.5</v>
      </c>
      <c r="CZ54" s="4">
        <f>'OA&amp;GRIDCO'!IH54+'Day Ahead IEX PXIL'!EJ54+RTM!ED54</f>
        <v>0.625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10.31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29.7</v>
      </c>
      <c r="DP54" s="74">
        <f>'OA&amp;GRIDCO'!LV54+'Day Ahead IEX PXIL'!HP54+RTM!IV54</f>
        <v>0</v>
      </c>
      <c r="DQ54" s="74">
        <f>RTM!HK54</f>
        <v>2.78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0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9.9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1.67</v>
      </c>
      <c r="EH54" s="74">
        <f>'OA&amp;GRIDCO'!MZ54+'Day Ahead IEX PXIL'!IN54+RTM!IJ54+GDAM!H54</f>
        <v>0</v>
      </c>
      <c r="EI54" s="74">
        <f>'Day Ahead IEX PXIL'!IQ54+RTM!IM54+'OA&amp;GRIDCO'!NC54</f>
        <v>6.19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4.12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GDAM!S54+'OA&amp;GRIDCO'!OK54+RTM!JO54</f>
        <v>9.629999999999999</v>
      </c>
      <c r="EZ54" s="74">
        <f>GDAM!T54+'OA&amp;GRIDCO'!OB54+RTM!JP54</f>
        <v>0</v>
      </c>
      <c r="FA54" s="74">
        <f>GDAM!Y54+RTM!JS54</f>
        <v>1.96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6.29</v>
      </c>
      <c r="FF54" s="74">
        <f>GDAM!AF54+'OA&amp;GRIDCO'!OT54</f>
        <v>0</v>
      </c>
      <c r="FG54" s="335">
        <f>GDAM!AK54</f>
        <v>0</v>
      </c>
      <c r="FH54" s="335">
        <f>GDAM!AL54</f>
        <v>0</v>
      </c>
      <c r="FI54" s="335">
        <f>GDAM!AQ54</f>
        <v>0</v>
      </c>
      <c r="FJ54" s="335">
        <f>GDAM!AR54</f>
        <v>0</v>
      </c>
      <c r="FK54" s="335">
        <f>GDAM!AW54</f>
        <v>0</v>
      </c>
      <c r="FL54" s="335">
        <f>GDAM!AX54</f>
        <v>0</v>
      </c>
      <c r="FM54" s="335">
        <f>GDAM!BC54</f>
        <v>0</v>
      </c>
      <c r="FN54" s="335">
        <f>GDAM!BD54</f>
        <v>0</v>
      </c>
      <c r="FO54" s="335">
        <f>GDAM!BI54</f>
        <v>0</v>
      </c>
      <c r="FP54" s="335">
        <f>GDAM!BJ54</f>
        <v>0</v>
      </c>
      <c r="FQ54" s="1">
        <f t="shared" si="0"/>
        <v>1244.2778281037959</v>
      </c>
      <c r="FR54" s="1">
        <f t="shared" si="1"/>
        <v>93.824211340206176</v>
      </c>
    </row>
    <row r="55" spans="1:174" ht="15" customHeight="1">
      <c r="A55" s="48" t="s">
        <v>77</v>
      </c>
      <c r="B55" s="38">
        <v>45</v>
      </c>
      <c r="C55" s="114"/>
      <c r="D55" s="75"/>
      <c r="E55" s="75"/>
      <c r="F55" s="75"/>
      <c r="G55" s="75"/>
      <c r="H55" s="75"/>
      <c r="I55" s="74"/>
      <c r="J55" s="74"/>
      <c r="K55" s="75"/>
      <c r="L55" s="75"/>
      <c r="M55" s="75"/>
      <c r="N55" s="75"/>
      <c r="O55" s="275">
        <v>3</v>
      </c>
      <c r="P55" s="75"/>
      <c r="Q55" s="94">
        <v>6</v>
      </c>
      <c r="R55" s="75">
        <v>0.7</v>
      </c>
      <c r="S55" s="74">
        <v>25</v>
      </c>
      <c r="T55" s="75"/>
      <c r="U55" s="74">
        <v>37</v>
      </c>
      <c r="V55" s="75"/>
      <c r="W55" s="273">
        <v>7.39</v>
      </c>
      <c r="X55" s="75"/>
      <c r="Y55" s="75">
        <v>3.42</v>
      </c>
      <c r="Z55" s="75"/>
      <c r="AA55" s="75">
        <v>5.18</v>
      </c>
      <c r="AB55" s="75"/>
      <c r="AC55" s="278">
        <v>3.0102836064832488</v>
      </c>
      <c r="AD55" s="75"/>
      <c r="AE55" s="4">
        <f>'OA&amp;GRIDCO'!W55+'Day Ahead IEX PXIL'!M55+RTM!M55</f>
        <v>2.06</v>
      </c>
      <c r="AF55" s="4">
        <f>'OA&amp;GRIDCO'!X55+'Day Ahead IEX PXIL'!N55+RTM!N55</f>
        <v>0</v>
      </c>
      <c r="AG55" s="4">
        <f>'OA&amp;GRIDCO'!AC55+'Day Ahead IEX PXIL'!S55+RTM!S55</f>
        <v>3.19</v>
      </c>
      <c r="AH55" s="4">
        <f>'OA&amp;GRIDCO'!AD55+'Day Ahead IEX PXIL'!T55+RTM!T55</f>
        <v>0</v>
      </c>
      <c r="AI55" s="4">
        <f>'OA&amp;GRIDCO'!AU55+'Day Ahead IEX PXIL'!Y55+RTM!Y55</f>
        <v>0</v>
      </c>
      <c r="AJ55" s="4">
        <f>'OA&amp;GRIDCO'!AV55+'Day Ahead IEX PXIL'!Z55+RTM!Z55</f>
        <v>0</v>
      </c>
      <c r="AK55" s="4">
        <f>'OA&amp;GRIDCO'!BS55+'Day Ahead IEX PXIL'!AK55+RTM!AK55</f>
        <v>50.93</v>
      </c>
      <c r="AL55" s="4">
        <f>'OA&amp;GRIDCO'!BT55+'Day Ahead IEX PXIL'!AL55+RTM!AL55</f>
        <v>2.8479999999999999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0</v>
      </c>
      <c r="AR55" s="4">
        <f>'OA&amp;GRIDCO'!CP55+'Day Ahead IEX PXIL'!AX55+RTM!AX55</f>
        <v>0</v>
      </c>
      <c r="AS55" s="4">
        <f>'OA&amp;GRIDCO'!DA55+'Day Ahead IEX PXIL'!BC55+RTM!BC55</f>
        <v>329.77738402061857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13.701030927835051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251.80072164948453</v>
      </c>
      <c r="BD55" s="4">
        <f>'OA&amp;GRIDCO'!ER55+'Day Ahead IEX PXIL'!CB55+RTM!CB55</f>
        <v>62.950180412371132</v>
      </c>
      <c r="BE55" s="75">
        <f>'OA&amp;GRIDCO'!OA55+GDAM!U55</f>
        <v>14.030000000000001</v>
      </c>
      <c r="BF55" s="75"/>
      <c r="BG55" s="53"/>
      <c r="BH55" s="53"/>
      <c r="BI55" s="4">
        <f>'OA&amp;GRIDCO'!EW55+'Day Ahead IEX PXIL'!CG55+RTM!CG55</f>
        <v>0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79.670400000000001</v>
      </c>
      <c r="BT55" s="4">
        <f>'OA&amp;GRIDCO'!JX55+'Day Ahead IEX PXIL'!FB55+RTM!EV55</f>
        <v>13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14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10.31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2.5</v>
      </c>
      <c r="CZ55" s="4">
        <f>'OA&amp;GRIDCO'!IH55+'Day Ahead IEX PXIL'!EJ55+RTM!ED55</f>
        <v>0.625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10.31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29.7</v>
      </c>
      <c r="DP55" s="74">
        <f>'OA&amp;GRIDCO'!LV55+'Day Ahead IEX PXIL'!HP55+RTM!IV55</f>
        <v>0</v>
      </c>
      <c r="DQ55" s="74">
        <f>RTM!HK55</f>
        <v>2.78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0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11.8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1.55</v>
      </c>
      <c r="EH55" s="74">
        <f>'OA&amp;GRIDCO'!MZ55+'Day Ahead IEX PXIL'!IN55+RTM!IJ55+GDAM!H55</f>
        <v>0</v>
      </c>
      <c r="EI55" s="74">
        <f>'Day Ahead IEX PXIL'!IQ55+RTM!IM55+'OA&amp;GRIDCO'!NC55</f>
        <v>6.19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4.12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1.03</v>
      </c>
      <c r="EX55" s="74">
        <f>RTM!JL55</f>
        <v>0</v>
      </c>
      <c r="EY55" s="74">
        <f>GDAM!S55+'OA&amp;GRIDCO'!OK55+RTM!JO55</f>
        <v>11.55</v>
      </c>
      <c r="EZ55" s="74">
        <f>GDAM!T55+'OA&amp;GRIDCO'!OB55+RTM!JP55</f>
        <v>0</v>
      </c>
      <c r="FA55" s="74">
        <f>GDAM!Y55+RTM!JS55</f>
        <v>2.16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6.9300000000000006</v>
      </c>
      <c r="FF55" s="74">
        <f>GDAM!AF55+'OA&amp;GRIDCO'!OT55</f>
        <v>0</v>
      </c>
      <c r="FG55" s="335">
        <f>GDAM!AK55</f>
        <v>0</v>
      </c>
      <c r="FH55" s="335">
        <f>GDAM!AL55</f>
        <v>0</v>
      </c>
      <c r="FI55" s="335">
        <f>GDAM!AQ55</f>
        <v>0</v>
      </c>
      <c r="FJ55" s="335">
        <f>GDAM!AR55</f>
        <v>0</v>
      </c>
      <c r="FK55" s="335">
        <f>GDAM!AW55</f>
        <v>0</v>
      </c>
      <c r="FL55" s="335">
        <f>GDAM!AX55</f>
        <v>0</v>
      </c>
      <c r="FM55" s="335">
        <f>GDAM!BC55</f>
        <v>0</v>
      </c>
      <c r="FN55" s="335">
        <f>GDAM!BD55</f>
        <v>0</v>
      </c>
      <c r="FO55" s="335">
        <f>GDAM!BI55</f>
        <v>0</v>
      </c>
      <c r="FP55" s="335">
        <f>GDAM!BJ55</f>
        <v>0</v>
      </c>
      <c r="FQ55" s="1">
        <f t="shared" si="0"/>
        <v>1285.7287892765862</v>
      </c>
      <c r="FR55" s="1">
        <f t="shared" si="1"/>
        <v>93.824211340206176</v>
      </c>
    </row>
    <row r="56" spans="1:174">
      <c r="A56" s="48" t="s">
        <v>78</v>
      </c>
      <c r="B56" s="38">
        <v>46</v>
      </c>
      <c r="C56" s="114"/>
      <c r="D56" s="75"/>
      <c r="E56" s="75"/>
      <c r="F56" s="75"/>
      <c r="G56" s="75"/>
      <c r="H56" s="75"/>
      <c r="I56" s="74"/>
      <c r="J56" s="74"/>
      <c r="K56" s="75"/>
      <c r="L56" s="75"/>
      <c r="M56" s="75"/>
      <c r="N56" s="75"/>
      <c r="O56" s="275">
        <v>3</v>
      </c>
      <c r="P56" s="75"/>
      <c r="Q56" s="94">
        <v>6</v>
      </c>
      <c r="R56" s="75">
        <v>0.7</v>
      </c>
      <c r="S56" s="74">
        <v>25</v>
      </c>
      <c r="T56" s="75"/>
      <c r="U56" s="74">
        <v>37</v>
      </c>
      <c r="V56" s="75"/>
      <c r="W56" s="273">
        <v>7.97</v>
      </c>
      <c r="X56" s="75"/>
      <c r="Y56" s="75">
        <v>3.51</v>
      </c>
      <c r="Z56" s="75"/>
      <c r="AA56" s="75">
        <v>5.33</v>
      </c>
      <c r="AB56" s="75"/>
      <c r="AC56" s="278">
        <v>3.0544442461871593</v>
      </c>
      <c r="AD56" s="75"/>
      <c r="AE56" s="4">
        <f>'OA&amp;GRIDCO'!W56+'Day Ahead IEX PXIL'!M56+RTM!M56</f>
        <v>2.06</v>
      </c>
      <c r="AF56" s="4">
        <f>'OA&amp;GRIDCO'!X56+'Day Ahead IEX PXIL'!N56+RTM!N56</f>
        <v>0</v>
      </c>
      <c r="AG56" s="4">
        <f>'OA&amp;GRIDCO'!AC56+'Day Ahead IEX PXIL'!S56+RTM!S56</f>
        <v>3.19</v>
      </c>
      <c r="AH56" s="4">
        <f>'OA&amp;GRIDCO'!AD56+'Day Ahead IEX PXIL'!T56+RTM!T56</f>
        <v>0</v>
      </c>
      <c r="AI56" s="4">
        <f>'OA&amp;GRIDCO'!AU56+'Day Ahead IEX PXIL'!Y56+RTM!Y56</f>
        <v>0</v>
      </c>
      <c r="AJ56" s="4">
        <f>'OA&amp;GRIDCO'!AV56+'Day Ahead IEX PXIL'!Z56+RTM!Z56</f>
        <v>0</v>
      </c>
      <c r="AK56" s="4">
        <f>'OA&amp;GRIDCO'!BS56+'Day Ahead IEX PXIL'!AK56+RTM!AK56</f>
        <v>20</v>
      </c>
      <c r="AL56" s="4">
        <f>'OA&amp;GRIDCO'!BT56+'Day Ahead IEX PXIL'!AL56+RTM!AL56</f>
        <v>2.8479999999999999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0</v>
      </c>
      <c r="AR56" s="4">
        <f>'OA&amp;GRIDCO'!CP56+'Day Ahead IEX PXIL'!AX56+RTM!AX56</f>
        <v>0</v>
      </c>
      <c r="AS56" s="4">
        <f>'OA&amp;GRIDCO'!DA56+'Day Ahead IEX PXIL'!BC56+RTM!BC56</f>
        <v>329.77738402061857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13.701030927835051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251.80072164948453</v>
      </c>
      <c r="BD56" s="4">
        <f>'OA&amp;GRIDCO'!ER56+'Day Ahead IEX PXIL'!CB56+RTM!CB56</f>
        <v>62.950180412371132</v>
      </c>
      <c r="BE56" s="75">
        <f>'OA&amp;GRIDCO'!OA56+GDAM!U56</f>
        <v>10.379999999999999</v>
      </c>
      <c r="BF56" s="75"/>
      <c r="BG56" s="53"/>
      <c r="BH56" s="53"/>
      <c r="BI56" s="4">
        <f>'OA&amp;GRIDCO'!EW56+'Day Ahead IEX PXIL'!CG56+RTM!CG56</f>
        <v>0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79.670400000000001</v>
      </c>
      <c r="BT56" s="4">
        <f>'OA&amp;GRIDCO'!JX56+'Day Ahead IEX PXIL'!FB56+RTM!EV56</f>
        <v>13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14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10.31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2.5</v>
      </c>
      <c r="CZ56" s="4">
        <f>'OA&amp;GRIDCO'!IH56+'Day Ahead IEX PXIL'!EJ56+RTM!ED56</f>
        <v>0.625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10.31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29.7</v>
      </c>
      <c r="DP56" s="74">
        <f>'OA&amp;GRIDCO'!LV56+'Day Ahead IEX PXIL'!HP56+RTM!IV56</f>
        <v>0</v>
      </c>
      <c r="DQ56" s="74">
        <f>RTM!HK56</f>
        <v>2.78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0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12.2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1.67</v>
      </c>
      <c r="EH56" s="74">
        <f>'OA&amp;GRIDCO'!MZ56+'Day Ahead IEX PXIL'!IN56+RTM!IJ56+GDAM!H56</f>
        <v>0</v>
      </c>
      <c r="EI56" s="74">
        <f>'Day Ahead IEX PXIL'!IQ56+RTM!IM56+'OA&amp;GRIDCO'!NC56</f>
        <v>6.19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4.12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1.03</v>
      </c>
      <c r="EX56" s="74">
        <f>RTM!JL56</f>
        <v>0</v>
      </c>
      <c r="EY56" s="74">
        <f>GDAM!S56+'OA&amp;GRIDCO'!OK56+RTM!JO56</f>
        <v>14.67</v>
      </c>
      <c r="EZ56" s="74">
        <f>GDAM!T56+'OA&amp;GRIDCO'!OB56+RTM!JP56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7.37</v>
      </c>
      <c r="FF56" s="74">
        <f>GDAM!AF56+'OA&amp;GRIDCO'!OT56</f>
        <v>0</v>
      </c>
      <c r="FG56" s="335">
        <f>GDAM!AK56</f>
        <v>0</v>
      </c>
      <c r="FH56" s="335">
        <f>GDAM!AL56</f>
        <v>0</v>
      </c>
      <c r="FI56" s="335">
        <f>GDAM!AQ56</f>
        <v>0</v>
      </c>
      <c r="FJ56" s="335">
        <f>GDAM!AR56</f>
        <v>0</v>
      </c>
      <c r="FK56" s="335">
        <f>GDAM!AW56</f>
        <v>0</v>
      </c>
      <c r="FL56" s="335">
        <f>GDAM!AX56</f>
        <v>0</v>
      </c>
      <c r="FM56" s="335">
        <f>GDAM!BC56</f>
        <v>0</v>
      </c>
      <c r="FN56" s="335">
        <f>GDAM!BD56</f>
        <v>0</v>
      </c>
      <c r="FO56" s="335">
        <f>GDAM!BI56</f>
        <v>0</v>
      </c>
      <c r="FP56" s="335">
        <f>GDAM!BJ56</f>
        <v>0</v>
      </c>
      <c r="FQ56" s="1">
        <f t="shared" si="0"/>
        <v>1253.93294991629</v>
      </c>
      <c r="FR56" s="1">
        <f t="shared" si="1"/>
        <v>93.824211340206176</v>
      </c>
    </row>
    <row r="57" spans="1:174" ht="15" customHeight="1">
      <c r="A57" s="48" t="s">
        <v>79</v>
      </c>
      <c r="B57" s="38">
        <v>47</v>
      </c>
      <c r="C57" s="114"/>
      <c r="D57" s="75"/>
      <c r="E57" s="75"/>
      <c r="F57" s="75"/>
      <c r="G57" s="75"/>
      <c r="H57" s="75"/>
      <c r="I57" s="74"/>
      <c r="J57" s="74"/>
      <c r="K57" s="75"/>
      <c r="L57" s="75"/>
      <c r="M57" s="75"/>
      <c r="N57" s="75"/>
      <c r="O57" s="275">
        <v>2.74</v>
      </c>
      <c r="P57" s="75"/>
      <c r="Q57" s="94">
        <v>6</v>
      </c>
      <c r="R57" s="75">
        <v>0.7</v>
      </c>
      <c r="S57" s="74">
        <v>25</v>
      </c>
      <c r="T57" s="75"/>
      <c r="U57" s="74">
        <v>37</v>
      </c>
      <c r="V57" s="75"/>
      <c r="W57" s="273">
        <v>7.72</v>
      </c>
      <c r="X57" s="75"/>
      <c r="Y57" s="75">
        <v>3</v>
      </c>
      <c r="Z57" s="75"/>
      <c r="AA57" s="75">
        <v>5.86</v>
      </c>
      <c r="AB57" s="75"/>
      <c r="AC57" s="278">
        <v>3.0765245660391143</v>
      </c>
      <c r="AD57" s="75"/>
      <c r="AE57" s="4">
        <f>'OA&amp;GRIDCO'!W57+'Day Ahead IEX PXIL'!M57+RTM!M57</f>
        <v>2.06</v>
      </c>
      <c r="AF57" s="4">
        <f>'OA&amp;GRIDCO'!X57+'Day Ahead IEX PXIL'!N57+RTM!N57</f>
        <v>0</v>
      </c>
      <c r="AG57" s="4">
        <f>'OA&amp;GRIDCO'!AC57+'Day Ahead IEX PXIL'!S57+RTM!S57</f>
        <v>3.19</v>
      </c>
      <c r="AH57" s="4">
        <f>'OA&amp;GRIDCO'!AD57+'Day Ahead IEX PXIL'!T57+RTM!T57</f>
        <v>0</v>
      </c>
      <c r="AI57" s="4">
        <f>'OA&amp;GRIDCO'!AU57+'Day Ahead IEX PXIL'!Y57+RTM!Y57</f>
        <v>0</v>
      </c>
      <c r="AJ57" s="4">
        <f>'OA&amp;GRIDCO'!AV57+'Day Ahead IEX PXIL'!Z57+RTM!Z57</f>
        <v>0</v>
      </c>
      <c r="AK57" s="4">
        <f>'OA&amp;GRIDCO'!BS57+'Day Ahead IEX PXIL'!AK57+RTM!AK57</f>
        <v>20</v>
      </c>
      <c r="AL57" s="4">
        <f>'OA&amp;GRIDCO'!BT57+'Day Ahead IEX PXIL'!AL57+RTM!AL57</f>
        <v>2.8479999999999999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0</v>
      </c>
      <c r="AR57" s="4">
        <f>'OA&amp;GRIDCO'!CP57+'Day Ahead IEX PXIL'!AX57+RTM!AX57</f>
        <v>0</v>
      </c>
      <c r="AS57" s="4">
        <f>'OA&amp;GRIDCO'!DA57+'Day Ahead IEX PXIL'!BC57+RTM!BC57</f>
        <v>329.77738402061857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13.701030927835051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251.80072164948453</v>
      </c>
      <c r="BD57" s="4">
        <f>'OA&amp;GRIDCO'!ER57+'Day Ahead IEX PXIL'!CB57+RTM!CB57</f>
        <v>62.950180412371132</v>
      </c>
      <c r="BE57" s="75">
        <f>'OA&amp;GRIDCO'!OA57+GDAM!U57</f>
        <v>12.39</v>
      </c>
      <c r="BF57" s="75"/>
      <c r="BG57" s="53"/>
      <c r="BH57" s="53"/>
      <c r="BI57" s="4">
        <f>'OA&amp;GRIDCO'!EW57+'Day Ahead IEX PXIL'!CG57+RTM!CG57</f>
        <v>0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79.670400000000001</v>
      </c>
      <c r="BT57" s="4">
        <f>'OA&amp;GRIDCO'!JX57+'Day Ahead IEX PXIL'!FB57+RTM!EV57</f>
        <v>13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14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10.31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2.5</v>
      </c>
      <c r="CZ57" s="4">
        <f>'OA&amp;GRIDCO'!IH57+'Day Ahead IEX PXIL'!EJ57+RTM!ED57</f>
        <v>0.625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10.31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29.7</v>
      </c>
      <c r="DP57" s="74">
        <f>'OA&amp;GRIDCO'!LV57+'Day Ahead IEX PXIL'!HP57+RTM!IV57</f>
        <v>0</v>
      </c>
      <c r="DQ57" s="74">
        <f>RTM!HK57</f>
        <v>2.78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0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13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1.1100000000000001</v>
      </c>
      <c r="EH57" s="74">
        <f>'OA&amp;GRIDCO'!MZ57+'Day Ahead IEX PXIL'!IN57+RTM!IJ57+GDAM!H57</f>
        <v>0</v>
      </c>
      <c r="EI57" s="74">
        <f>'Day Ahead IEX PXIL'!IQ57+RTM!IM57+'OA&amp;GRIDCO'!NC57</f>
        <v>6.19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4.12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1.03</v>
      </c>
      <c r="EX57" s="74">
        <f>RTM!JL57</f>
        <v>0</v>
      </c>
      <c r="EY57" s="74">
        <f>GDAM!S57+'OA&amp;GRIDCO'!OK57+RTM!JO57</f>
        <v>16.86</v>
      </c>
      <c r="EZ57" s="74">
        <f>GDAM!T57+'OA&amp;GRIDCO'!OB57+RTM!JP57</f>
        <v>0</v>
      </c>
      <c r="FA57" s="74">
        <f>GDAM!Y57+RTM!JS57</f>
        <v>0.52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7.4499999999999993</v>
      </c>
      <c r="FF57" s="74">
        <f>GDAM!AF57+'OA&amp;GRIDCO'!OT57</f>
        <v>0</v>
      </c>
      <c r="FG57" s="335">
        <f>GDAM!AK57</f>
        <v>0</v>
      </c>
      <c r="FH57" s="335">
        <f>GDAM!AL57</f>
        <v>0</v>
      </c>
      <c r="FI57" s="335">
        <f>GDAM!AQ57</f>
        <v>0</v>
      </c>
      <c r="FJ57" s="335">
        <f>GDAM!AR57</f>
        <v>0</v>
      </c>
      <c r="FK57" s="335">
        <f>GDAM!AW57</f>
        <v>0</v>
      </c>
      <c r="FL57" s="335">
        <f>GDAM!AX57</f>
        <v>0</v>
      </c>
      <c r="FM57" s="335">
        <f>GDAM!BC57</f>
        <v>0</v>
      </c>
      <c r="FN57" s="335">
        <f>GDAM!BD57</f>
        <v>0</v>
      </c>
      <c r="FO57" s="335">
        <f>GDAM!BI57</f>
        <v>0</v>
      </c>
      <c r="FP57" s="335">
        <f>GDAM!BJ57</f>
        <v>0</v>
      </c>
      <c r="FQ57" s="1">
        <f t="shared" si="0"/>
        <v>1258.5050302361417</v>
      </c>
      <c r="FR57" s="1">
        <f t="shared" si="1"/>
        <v>93.824211340206176</v>
      </c>
    </row>
    <row r="58" spans="1:174">
      <c r="A58" s="48" t="s">
        <v>80</v>
      </c>
      <c r="B58" s="38">
        <v>48</v>
      </c>
      <c r="C58" s="114"/>
      <c r="D58" s="75"/>
      <c r="E58" s="75"/>
      <c r="F58" s="75"/>
      <c r="G58" s="75"/>
      <c r="H58" s="75"/>
      <c r="I58" s="74"/>
      <c r="J58" s="74"/>
      <c r="K58" s="75"/>
      <c r="L58" s="75"/>
      <c r="M58" s="75"/>
      <c r="N58" s="75"/>
      <c r="O58" s="275">
        <v>2.7</v>
      </c>
      <c r="P58" s="75"/>
      <c r="Q58" s="94">
        <v>6</v>
      </c>
      <c r="R58" s="75">
        <v>0.7</v>
      </c>
      <c r="S58" s="74">
        <v>25</v>
      </c>
      <c r="T58" s="75"/>
      <c r="U58" s="74">
        <v>37</v>
      </c>
      <c r="V58" s="75"/>
      <c r="W58" s="273">
        <v>6.89</v>
      </c>
      <c r="X58" s="75"/>
      <c r="Y58" s="75">
        <v>3.5</v>
      </c>
      <c r="Z58" s="75"/>
      <c r="AA58" s="75">
        <v>6.2</v>
      </c>
      <c r="AB58" s="75"/>
      <c r="AC58" s="278">
        <v>3.1059649925083868</v>
      </c>
      <c r="AD58" s="75"/>
      <c r="AE58" s="4">
        <f>'OA&amp;GRIDCO'!W58+'Day Ahead IEX PXIL'!M58+RTM!M58</f>
        <v>2.06</v>
      </c>
      <c r="AF58" s="4">
        <f>'OA&amp;GRIDCO'!X58+'Day Ahead IEX PXIL'!N58+RTM!N58</f>
        <v>0</v>
      </c>
      <c r="AG58" s="4">
        <f>'OA&amp;GRIDCO'!AC58+'Day Ahead IEX PXIL'!S58+RTM!S58</f>
        <v>3.19</v>
      </c>
      <c r="AH58" s="4">
        <f>'OA&amp;GRIDCO'!AD58+'Day Ahead IEX PXIL'!T58+RTM!T58</f>
        <v>0</v>
      </c>
      <c r="AI58" s="4">
        <f>'OA&amp;GRIDCO'!AU58+'Day Ahead IEX PXIL'!Y58+RTM!Y58</f>
        <v>0</v>
      </c>
      <c r="AJ58" s="4">
        <f>'OA&amp;GRIDCO'!AV58+'Day Ahead IEX PXIL'!Z58+RTM!Z58</f>
        <v>0</v>
      </c>
      <c r="AK58" s="4">
        <f>'OA&amp;GRIDCO'!BS58+'Day Ahead IEX PXIL'!AK58+RTM!AK58</f>
        <v>20</v>
      </c>
      <c r="AL58" s="4">
        <f>'OA&amp;GRIDCO'!BT58+'Day Ahead IEX PXIL'!AL58+RTM!AL58</f>
        <v>2.8479999999999999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0</v>
      </c>
      <c r="AR58" s="4">
        <f>'OA&amp;GRIDCO'!CP58+'Day Ahead IEX PXIL'!AX58+RTM!AX58</f>
        <v>0</v>
      </c>
      <c r="AS58" s="4">
        <f>'OA&amp;GRIDCO'!DA58+'Day Ahead IEX PXIL'!BC58+RTM!BC58</f>
        <v>329.77738402061857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13.701030927835051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251.80072164948453</v>
      </c>
      <c r="BD58" s="4">
        <f>'OA&amp;GRIDCO'!ER58+'Day Ahead IEX PXIL'!CB58+RTM!CB58</f>
        <v>62.950180412371132</v>
      </c>
      <c r="BE58" s="75">
        <f>'OA&amp;GRIDCO'!OA58+GDAM!U58</f>
        <v>12.39</v>
      </c>
      <c r="BF58" s="75"/>
      <c r="BG58" s="53"/>
      <c r="BH58" s="53"/>
      <c r="BI58" s="4">
        <f>'OA&amp;GRIDCO'!EW58+'Day Ahead IEX PXIL'!CG58+RTM!CG58</f>
        <v>0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79.670400000000001</v>
      </c>
      <c r="BT58" s="4">
        <f>'OA&amp;GRIDCO'!JX58+'Day Ahead IEX PXIL'!FB58+RTM!EV58</f>
        <v>13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14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10.31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2.5</v>
      </c>
      <c r="CZ58" s="4">
        <f>'OA&amp;GRIDCO'!IH58+'Day Ahead IEX PXIL'!EJ58+RTM!ED58</f>
        <v>0.625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10.31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29.7</v>
      </c>
      <c r="DP58" s="74">
        <f>'OA&amp;GRIDCO'!LV58+'Day Ahead IEX PXIL'!HP58+RTM!IV58</f>
        <v>0</v>
      </c>
      <c r="DQ58" s="74">
        <f>RTM!HK58</f>
        <v>2.78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0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13.1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1.1100000000000001</v>
      </c>
      <c r="EH58" s="74">
        <f>'OA&amp;GRIDCO'!MZ58+'Day Ahead IEX PXIL'!IN58+RTM!IJ58+GDAM!H58</f>
        <v>0</v>
      </c>
      <c r="EI58" s="74">
        <f>'Day Ahead IEX PXIL'!IQ58+RTM!IM58+'OA&amp;GRIDCO'!NC58</f>
        <v>6.19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4.12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1.03</v>
      </c>
      <c r="EX58" s="74">
        <f>RTM!JL58</f>
        <v>0</v>
      </c>
      <c r="EY58" s="74">
        <f>GDAM!S58+'OA&amp;GRIDCO'!OK58+RTM!JO58</f>
        <v>14.65</v>
      </c>
      <c r="EZ58" s="74">
        <f>GDAM!T58+'OA&amp;GRIDCO'!OB58+RTM!JP58</f>
        <v>0</v>
      </c>
      <c r="FA58" s="74">
        <f>GDAM!Y58+RTM!JS58</f>
        <v>0.52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7.95</v>
      </c>
      <c r="FF58" s="74">
        <f>GDAM!AF58+'OA&amp;GRIDCO'!OT58</f>
        <v>0</v>
      </c>
      <c r="FG58" s="335">
        <f>GDAM!AK58</f>
        <v>0</v>
      </c>
      <c r="FH58" s="335">
        <f>GDAM!AL58</f>
        <v>0</v>
      </c>
      <c r="FI58" s="335">
        <f>GDAM!AQ58</f>
        <v>0</v>
      </c>
      <c r="FJ58" s="335">
        <f>GDAM!AR58</f>
        <v>0</v>
      </c>
      <c r="FK58" s="335">
        <f>GDAM!AW58</f>
        <v>0</v>
      </c>
      <c r="FL58" s="335">
        <f>GDAM!AX58</f>
        <v>0</v>
      </c>
      <c r="FM58" s="335">
        <f>GDAM!BC58</f>
        <v>0</v>
      </c>
      <c r="FN58" s="335">
        <f>GDAM!BD58</f>
        <v>0</v>
      </c>
      <c r="FO58" s="335">
        <f>GDAM!BI58</f>
        <v>0</v>
      </c>
      <c r="FP58" s="335">
        <f>GDAM!BJ58</f>
        <v>0</v>
      </c>
      <c r="FQ58" s="1">
        <f t="shared" si="0"/>
        <v>1256.894470662611</v>
      </c>
      <c r="FR58" s="1">
        <f t="shared" si="1"/>
        <v>93.824211340206176</v>
      </c>
    </row>
    <row r="59" spans="1:174" ht="15" customHeight="1">
      <c r="A59" s="48" t="s">
        <v>81</v>
      </c>
      <c r="B59" s="38">
        <v>49</v>
      </c>
      <c r="C59" s="114"/>
      <c r="D59" s="75"/>
      <c r="E59" s="75"/>
      <c r="F59" s="75"/>
      <c r="G59" s="75"/>
      <c r="H59" s="75"/>
      <c r="I59" s="74"/>
      <c r="J59" s="74"/>
      <c r="K59" s="75"/>
      <c r="L59" s="75"/>
      <c r="M59" s="75"/>
      <c r="N59" s="75"/>
      <c r="O59" s="275">
        <v>1.27</v>
      </c>
      <c r="P59" s="75"/>
      <c r="Q59" s="94">
        <v>6</v>
      </c>
      <c r="R59" s="75">
        <v>0.7</v>
      </c>
      <c r="S59" s="74">
        <v>25</v>
      </c>
      <c r="T59" s="75"/>
      <c r="U59" s="74">
        <v>37</v>
      </c>
      <c r="V59" s="75"/>
      <c r="W59" s="273">
        <v>6.8</v>
      </c>
      <c r="X59" s="75"/>
      <c r="Y59" s="75">
        <v>3.65</v>
      </c>
      <c r="Z59" s="75"/>
      <c r="AA59" s="75">
        <v>5.69</v>
      </c>
      <c r="AB59" s="75"/>
      <c r="AC59" s="278">
        <v>3.1501256322122995</v>
      </c>
      <c r="AD59" s="75"/>
      <c r="AE59" s="4">
        <f>'OA&amp;GRIDCO'!W59+'Day Ahead IEX PXIL'!M59+RTM!M59</f>
        <v>2.06</v>
      </c>
      <c r="AF59" s="4">
        <f>'OA&amp;GRIDCO'!X59+'Day Ahead IEX PXIL'!N59+RTM!N59</f>
        <v>0</v>
      </c>
      <c r="AG59" s="4">
        <f>'OA&amp;GRIDCO'!AC59+'Day Ahead IEX PXIL'!S59+RTM!S59</f>
        <v>3.19</v>
      </c>
      <c r="AH59" s="4">
        <f>'OA&amp;GRIDCO'!AD59+'Day Ahead IEX PXIL'!T59+RTM!T59</f>
        <v>0</v>
      </c>
      <c r="AI59" s="4">
        <f>'OA&amp;GRIDCO'!AU59+'Day Ahead IEX PXIL'!Y59+RTM!Y59</f>
        <v>0</v>
      </c>
      <c r="AJ59" s="4">
        <f>'OA&amp;GRIDCO'!AV59+'Day Ahead IEX PXIL'!Z59+RTM!Z59</f>
        <v>0</v>
      </c>
      <c r="AK59" s="4">
        <f>'OA&amp;GRIDCO'!BS59+'Day Ahead IEX PXIL'!AK59+RTM!AK59</f>
        <v>35.46</v>
      </c>
      <c r="AL59" s="4">
        <f>'OA&amp;GRIDCO'!BT59+'Day Ahead IEX PXIL'!AL59+RTM!AL59</f>
        <v>2.8479999999999999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0</v>
      </c>
      <c r="AR59" s="4">
        <f>'OA&amp;GRIDCO'!CP59+'Day Ahead IEX PXIL'!AX59+RTM!AX59</f>
        <v>0</v>
      </c>
      <c r="AS59" s="4">
        <f>'OA&amp;GRIDCO'!DA59+'Day Ahead IEX PXIL'!BC59+RTM!BC59</f>
        <v>329.77738402061857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13.701030927835051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251.80072164948453</v>
      </c>
      <c r="BD59" s="4">
        <f>'OA&amp;GRIDCO'!ER59+'Day Ahead IEX PXIL'!CB59+RTM!CB59</f>
        <v>62.950180412371132</v>
      </c>
      <c r="BE59" s="75">
        <f>'OA&amp;GRIDCO'!OA59+GDAM!U59</f>
        <v>10.16</v>
      </c>
      <c r="BF59" s="75"/>
      <c r="BG59" s="53"/>
      <c r="BH59" s="53"/>
      <c r="BI59" s="4">
        <f>'OA&amp;GRIDCO'!EW59+'Day Ahead IEX PXIL'!CG59+RTM!CG59</f>
        <v>0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79.670400000000001</v>
      </c>
      <c r="BT59" s="4">
        <f>'OA&amp;GRIDCO'!JX59+'Day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14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2.5</v>
      </c>
      <c r="CZ59" s="4">
        <f>'OA&amp;GRIDCO'!IH59+'Day Ahead IEX PXIL'!EJ59+RTM!ED59</f>
        <v>0.625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0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29.7</v>
      </c>
      <c r="DP59" s="74">
        <f>'OA&amp;GRIDCO'!LV59+'Day Ahead IEX PXIL'!HP59+RTM!IV59</f>
        <v>0</v>
      </c>
      <c r="DQ59" s="74">
        <f>RTM!HK59</f>
        <v>2.78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0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13.1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1.77</v>
      </c>
      <c r="EH59" s="74">
        <f>'OA&amp;GRIDCO'!MZ59+'Day Ahead IEX PXIL'!IN59+RTM!IJ59+GDAM!H59</f>
        <v>0</v>
      </c>
      <c r="EI59" s="74">
        <f>'Day Ahead IEX PXIL'!IQ59+RTM!IM59+'OA&amp;GRIDCO'!NC59</f>
        <v>6.19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2.06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1.03</v>
      </c>
      <c r="EX59" s="74">
        <f>RTM!JL59</f>
        <v>0</v>
      </c>
      <c r="EY59" s="74">
        <f>GDAM!S59+'OA&amp;GRIDCO'!OK59+RTM!JO59</f>
        <v>15.98</v>
      </c>
      <c r="EZ59" s="74">
        <f>GDAM!T59+'OA&amp;GRIDCO'!OB59+RTM!JP59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7.79</v>
      </c>
      <c r="FF59" s="74">
        <f>GDAM!AF59+'OA&amp;GRIDCO'!OT59</f>
        <v>0</v>
      </c>
      <c r="FG59" s="335">
        <f>GDAM!AK59</f>
        <v>0</v>
      </c>
      <c r="FH59" s="335">
        <f>GDAM!AL59</f>
        <v>0</v>
      </c>
      <c r="FI59" s="335">
        <f>GDAM!AQ59</f>
        <v>0</v>
      </c>
      <c r="FJ59" s="335">
        <f>GDAM!AR59</f>
        <v>0</v>
      </c>
      <c r="FK59" s="335">
        <f>GDAM!AW59</f>
        <v>0</v>
      </c>
      <c r="FL59" s="335">
        <f>GDAM!AX59</f>
        <v>0</v>
      </c>
      <c r="FM59" s="335">
        <f>GDAM!BC59</f>
        <v>0</v>
      </c>
      <c r="FN59" s="335">
        <f>GDAM!BD59</f>
        <v>0</v>
      </c>
      <c r="FO59" s="335">
        <f>GDAM!BI59</f>
        <v>0</v>
      </c>
      <c r="FP59" s="335">
        <f>GDAM!BJ59</f>
        <v>0</v>
      </c>
      <c r="FQ59" s="1">
        <f t="shared" si="0"/>
        <v>1246.9186313023151</v>
      </c>
      <c r="FR59" s="1">
        <f t="shared" si="1"/>
        <v>93.824211340206176</v>
      </c>
    </row>
    <row r="60" spans="1:174">
      <c r="A60" s="48" t="s">
        <v>82</v>
      </c>
      <c r="B60" s="38">
        <v>50</v>
      </c>
      <c r="C60" s="114"/>
      <c r="D60" s="75"/>
      <c r="E60" s="75"/>
      <c r="F60" s="75"/>
      <c r="G60" s="75"/>
      <c r="H60" s="75"/>
      <c r="I60" s="74"/>
      <c r="J60" s="74"/>
      <c r="K60" s="75"/>
      <c r="L60" s="75"/>
      <c r="M60" s="75"/>
      <c r="N60" s="75"/>
      <c r="O60" s="275">
        <v>1.29</v>
      </c>
      <c r="P60" s="75"/>
      <c r="Q60" s="94">
        <v>6</v>
      </c>
      <c r="R60" s="75">
        <v>0.7</v>
      </c>
      <c r="S60" s="74">
        <v>25</v>
      </c>
      <c r="T60" s="75"/>
      <c r="U60" s="74">
        <v>37</v>
      </c>
      <c r="V60" s="75"/>
      <c r="W60" s="273">
        <v>6.57</v>
      </c>
      <c r="X60" s="75"/>
      <c r="Y60" s="75">
        <v>3.43</v>
      </c>
      <c r="Z60" s="75"/>
      <c r="AA60" s="75">
        <v>4.78</v>
      </c>
      <c r="AB60" s="75"/>
      <c r="AC60" s="278">
        <v>2.9514027535446998</v>
      </c>
      <c r="AD60" s="75"/>
      <c r="AE60" s="4">
        <f>'OA&amp;GRIDCO'!W60+'Day Ahead IEX PXIL'!M60+RTM!M60</f>
        <v>2.06</v>
      </c>
      <c r="AF60" s="4">
        <f>'OA&amp;GRIDCO'!X60+'Day Ahead IEX PXIL'!N60+RTM!N60</f>
        <v>0</v>
      </c>
      <c r="AG60" s="4">
        <f>'OA&amp;GRIDCO'!AC60+'Day Ahead IEX PXIL'!S60+RTM!S60</f>
        <v>3.19</v>
      </c>
      <c r="AH60" s="4">
        <f>'OA&amp;GRIDCO'!AD60+'Day Ahead IEX PXIL'!T60+RTM!T60</f>
        <v>0</v>
      </c>
      <c r="AI60" s="4">
        <f>'OA&amp;GRIDCO'!AU60+'Day Ahead IEX PXIL'!Y60+RTM!Y60</f>
        <v>0</v>
      </c>
      <c r="AJ60" s="4">
        <f>'OA&amp;GRIDCO'!AV60+'Day Ahead IEX PXIL'!Z60+RTM!Z60</f>
        <v>0</v>
      </c>
      <c r="AK60" s="4">
        <f>'OA&amp;GRIDCO'!BS60+'Day Ahead IEX PXIL'!AK60+RTM!AK60</f>
        <v>20</v>
      </c>
      <c r="AL60" s="4">
        <f>'OA&amp;GRIDCO'!BT60+'Day Ahead IEX PXIL'!AL60+RTM!AL60</f>
        <v>2.8479999999999999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0</v>
      </c>
      <c r="AR60" s="4">
        <f>'OA&amp;GRIDCO'!CP60+'Day Ahead IEX PXIL'!AX60+RTM!AX60</f>
        <v>0</v>
      </c>
      <c r="AS60" s="4">
        <f>'OA&amp;GRIDCO'!DA60+'Day Ahead IEX PXIL'!BC60+RTM!BC60</f>
        <v>329.77738402061857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13.701030927835051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251.80072164948453</v>
      </c>
      <c r="BD60" s="4">
        <f>'OA&amp;GRIDCO'!ER60+'Day Ahead IEX PXIL'!CB60+RTM!CB60</f>
        <v>62.950180412371132</v>
      </c>
      <c r="BE60" s="75">
        <f>'OA&amp;GRIDCO'!OA60+GDAM!U60</f>
        <v>12.280000000000001</v>
      </c>
      <c r="BF60" s="75"/>
      <c r="BG60" s="53"/>
      <c r="BH60" s="53"/>
      <c r="BI60" s="4">
        <f>'OA&amp;GRIDCO'!EW60+'Day Ahead IEX PXIL'!CG60+RTM!CG60</f>
        <v>0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79.670400000000001</v>
      </c>
      <c r="BT60" s="4">
        <f>'OA&amp;GRIDCO'!JX60+'Day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14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2.5</v>
      </c>
      <c r="CZ60" s="4">
        <f>'OA&amp;GRIDCO'!IH60+'Day Ahead IEX PXIL'!EJ60+RTM!ED60</f>
        <v>0.625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0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29.7</v>
      </c>
      <c r="DP60" s="74">
        <f>'OA&amp;GRIDCO'!LV60+'Day Ahead IEX PXIL'!HP60+RTM!IV60</f>
        <v>0</v>
      </c>
      <c r="DQ60" s="74">
        <f>RTM!HK60</f>
        <v>2.78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0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13.1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1.77</v>
      </c>
      <c r="EH60" s="74">
        <f>'OA&amp;GRIDCO'!MZ60+'Day Ahead IEX PXIL'!IN60+RTM!IJ60+GDAM!H60</f>
        <v>0</v>
      </c>
      <c r="EI60" s="74">
        <f>'Day Ahead IEX PXIL'!IQ60+RTM!IM60+'OA&amp;GRIDCO'!NC60</f>
        <v>6.19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2.06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1.03</v>
      </c>
      <c r="EX60" s="74">
        <f>RTM!JL60</f>
        <v>0</v>
      </c>
      <c r="EY60" s="74">
        <f>GDAM!S60+'OA&amp;GRIDCO'!OK60+RTM!JO60</f>
        <v>14.04</v>
      </c>
      <c r="EZ60" s="74">
        <f>GDAM!T60+'OA&amp;GRIDCO'!OB60+RTM!JP60</f>
        <v>0</v>
      </c>
      <c r="FA60" s="74">
        <f>GDAM!Y60+RTM!JS60</f>
        <v>0.41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7.77</v>
      </c>
      <c r="FF60" s="74">
        <f>GDAM!AF60+'OA&amp;GRIDCO'!OT60</f>
        <v>0</v>
      </c>
      <c r="FG60" s="335">
        <f>GDAM!AK60</f>
        <v>0</v>
      </c>
      <c r="FH60" s="335">
        <f>GDAM!AL60</f>
        <v>0</v>
      </c>
      <c r="FI60" s="335">
        <f>GDAM!AQ60</f>
        <v>0</v>
      </c>
      <c r="FJ60" s="335">
        <f>GDAM!AR60</f>
        <v>0</v>
      </c>
      <c r="FK60" s="335">
        <f>GDAM!AW60</f>
        <v>0</v>
      </c>
      <c r="FL60" s="335">
        <f>GDAM!AX60</f>
        <v>0</v>
      </c>
      <c r="FM60" s="335">
        <f>GDAM!BC60</f>
        <v>0</v>
      </c>
      <c r="FN60" s="335">
        <f>GDAM!BD60</f>
        <v>0</v>
      </c>
      <c r="FO60" s="335">
        <f>GDAM!BI60</f>
        <v>0</v>
      </c>
      <c r="FP60" s="335">
        <f>GDAM!BJ60</f>
        <v>0</v>
      </c>
      <c r="FQ60" s="1">
        <f t="shared" si="0"/>
        <v>1230.4899084236476</v>
      </c>
      <c r="FR60" s="1">
        <f t="shared" si="1"/>
        <v>93.824211340206176</v>
      </c>
    </row>
    <row r="61" spans="1:174" ht="15" customHeight="1">
      <c r="A61" s="48" t="s">
        <v>83</v>
      </c>
      <c r="B61" s="38">
        <v>51</v>
      </c>
      <c r="C61" s="114"/>
      <c r="D61" s="75"/>
      <c r="E61" s="75"/>
      <c r="F61" s="75"/>
      <c r="G61" s="75"/>
      <c r="H61" s="75"/>
      <c r="I61" s="74"/>
      <c r="J61" s="74"/>
      <c r="K61" s="75"/>
      <c r="L61" s="75"/>
      <c r="M61" s="75"/>
      <c r="N61" s="75"/>
      <c r="O61" s="275">
        <v>1.2</v>
      </c>
      <c r="P61" s="75"/>
      <c r="Q61" s="94">
        <v>6</v>
      </c>
      <c r="R61" s="75">
        <v>0.7</v>
      </c>
      <c r="S61" s="74">
        <v>25</v>
      </c>
      <c r="T61" s="75"/>
      <c r="U61" s="74">
        <v>37</v>
      </c>
      <c r="V61" s="75"/>
      <c r="W61" s="273">
        <v>8.8699999999999992</v>
      </c>
      <c r="X61" s="75"/>
      <c r="Y61" s="75">
        <v>2.29</v>
      </c>
      <c r="Z61" s="75"/>
      <c r="AA61" s="75">
        <v>3.47</v>
      </c>
      <c r="AB61" s="75"/>
      <c r="AC61" s="278">
        <v>2.8778016873715164</v>
      </c>
      <c r="AD61" s="75"/>
      <c r="AE61" s="4">
        <f>'OA&amp;GRIDCO'!W61+'Day Ahead IEX PXIL'!M61+RTM!M61</f>
        <v>2.06</v>
      </c>
      <c r="AF61" s="4">
        <f>'OA&amp;GRIDCO'!X61+'Day Ahead IEX PXIL'!N61+RTM!N61</f>
        <v>0</v>
      </c>
      <c r="AG61" s="4">
        <f>'OA&amp;GRIDCO'!AC61+'Day Ahead IEX PXIL'!S61+RTM!S61</f>
        <v>3.19</v>
      </c>
      <c r="AH61" s="4">
        <f>'OA&amp;GRIDCO'!AD61+'Day Ahead IEX PXIL'!T61+RTM!T61</f>
        <v>0</v>
      </c>
      <c r="AI61" s="4">
        <f>'OA&amp;GRIDCO'!AU61+'Day Ahead IEX PXIL'!Y61+RTM!Y61</f>
        <v>0</v>
      </c>
      <c r="AJ61" s="4">
        <f>'OA&amp;GRIDCO'!AV61+'Day Ahead IEX PXIL'!Z61+RTM!Z61</f>
        <v>0</v>
      </c>
      <c r="AK61" s="4">
        <f>'OA&amp;GRIDCO'!BS61+'Day Ahead IEX PXIL'!AK61+RTM!AK61</f>
        <v>50.93</v>
      </c>
      <c r="AL61" s="4">
        <f>'OA&amp;GRIDCO'!BT61+'Day Ahead IEX PXIL'!AL61+RTM!AL61</f>
        <v>2.8479999999999999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0</v>
      </c>
      <c r="AR61" s="4">
        <f>'OA&amp;GRIDCO'!CP61+'Day Ahead IEX PXIL'!AX61+RTM!AX61</f>
        <v>0</v>
      </c>
      <c r="AS61" s="4">
        <f>'OA&amp;GRIDCO'!DA61+'Day Ahead IEX PXIL'!BC61+RTM!BC61</f>
        <v>329.77738402061857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13.701030927835051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251.80072164948453</v>
      </c>
      <c r="BD61" s="4">
        <f>'OA&amp;GRIDCO'!ER61+'Day Ahead IEX PXIL'!CB61+RTM!CB61</f>
        <v>62.950180412371132</v>
      </c>
      <c r="BE61" s="75">
        <f>'OA&amp;GRIDCO'!OA61+GDAM!U61</f>
        <v>11.16</v>
      </c>
      <c r="BF61" s="75"/>
      <c r="BG61" s="53"/>
      <c r="BH61" s="53"/>
      <c r="BI61" s="4">
        <f>'OA&amp;GRIDCO'!EW61+'Day Ahead IEX PXIL'!CG61+RTM!CG61</f>
        <v>0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79.670400000000001</v>
      </c>
      <c r="BT61" s="4">
        <f>'OA&amp;GRIDCO'!JX61+'Day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14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2.5</v>
      </c>
      <c r="CZ61" s="4">
        <f>'OA&amp;GRIDCO'!IH61+'Day Ahead IEX PXIL'!EJ61+RTM!ED61</f>
        <v>0.625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0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29.7</v>
      </c>
      <c r="DP61" s="74">
        <f>'OA&amp;GRIDCO'!LV61+'Day Ahead IEX PXIL'!HP61+RTM!IV61</f>
        <v>0</v>
      </c>
      <c r="DQ61" s="74">
        <f>RTM!HK61</f>
        <v>2.78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0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13.1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2.88</v>
      </c>
      <c r="EH61" s="74">
        <f>'OA&amp;GRIDCO'!MZ61+'Day Ahead IEX PXIL'!IN61+RTM!IJ61+GDAM!H61</f>
        <v>0</v>
      </c>
      <c r="EI61" s="74">
        <f>'Day Ahead IEX PXIL'!IQ61+RTM!IM61+'OA&amp;GRIDCO'!NC61</f>
        <v>6.19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2.06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1.03</v>
      </c>
      <c r="EX61" s="74">
        <f>RTM!JL61</f>
        <v>0</v>
      </c>
      <c r="EY61" s="74">
        <f>GDAM!S61+'OA&amp;GRIDCO'!OK61+RTM!JO61</f>
        <v>11.55</v>
      </c>
      <c r="EZ61" s="74">
        <f>GDAM!T61+'OA&amp;GRIDCO'!OB61+RTM!JP61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7.15</v>
      </c>
      <c r="FF61" s="74">
        <f>GDAM!AF61+'OA&amp;GRIDCO'!OT61</f>
        <v>0</v>
      </c>
      <c r="FG61" s="335">
        <f>GDAM!AK61</f>
        <v>0</v>
      </c>
      <c r="FH61" s="335">
        <f>GDAM!AL61</f>
        <v>0</v>
      </c>
      <c r="FI61" s="335">
        <f>GDAM!AQ61</f>
        <v>0</v>
      </c>
      <c r="FJ61" s="335">
        <f>GDAM!AR61</f>
        <v>0</v>
      </c>
      <c r="FK61" s="335">
        <f>GDAM!AW61</f>
        <v>0</v>
      </c>
      <c r="FL61" s="335">
        <f>GDAM!AX61</f>
        <v>0</v>
      </c>
      <c r="FM61" s="335">
        <f>GDAM!BC61</f>
        <v>0</v>
      </c>
      <c r="FN61" s="335">
        <f>GDAM!BD61</f>
        <v>0</v>
      </c>
      <c r="FO61" s="335">
        <f>GDAM!BI61</f>
        <v>0</v>
      </c>
      <c r="FP61" s="335">
        <f>GDAM!BJ61</f>
        <v>0</v>
      </c>
      <c r="FQ61" s="1">
        <f t="shared" si="0"/>
        <v>1257.5763073574744</v>
      </c>
      <c r="FR61" s="1">
        <f t="shared" si="1"/>
        <v>93.824211340206176</v>
      </c>
    </row>
    <row r="62" spans="1:174">
      <c r="A62" s="48" t="s">
        <v>84</v>
      </c>
      <c r="B62" s="38">
        <v>52</v>
      </c>
      <c r="C62" s="114"/>
      <c r="D62" s="75"/>
      <c r="E62" s="75"/>
      <c r="F62" s="75"/>
      <c r="G62" s="75"/>
      <c r="H62" s="75"/>
      <c r="I62" s="74"/>
      <c r="J62" s="74"/>
      <c r="K62" s="75"/>
      <c r="L62" s="75"/>
      <c r="M62" s="75"/>
      <c r="N62" s="75"/>
      <c r="O62" s="275">
        <v>1.3</v>
      </c>
      <c r="P62" s="75"/>
      <c r="Q62" s="94">
        <v>6</v>
      </c>
      <c r="R62" s="75">
        <v>0.7</v>
      </c>
      <c r="S62" s="74">
        <v>25</v>
      </c>
      <c r="T62" s="75"/>
      <c r="U62" s="74">
        <v>37</v>
      </c>
      <c r="V62" s="75"/>
      <c r="W62" s="273">
        <v>6.41</v>
      </c>
      <c r="X62" s="75"/>
      <c r="Y62" s="75">
        <v>1.68</v>
      </c>
      <c r="Z62" s="75"/>
      <c r="AA62" s="75">
        <v>2.5499999999999998</v>
      </c>
      <c r="AB62" s="75"/>
      <c r="AC62" s="278">
        <v>2.8115607278156505</v>
      </c>
      <c r="AD62" s="75"/>
      <c r="AE62" s="4">
        <f>'OA&amp;GRIDCO'!W62+'Day Ahead IEX PXIL'!M62+RTM!M62</f>
        <v>2.06</v>
      </c>
      <c r="AF62" s="4">
        <f>'OA&amp;GRIDCO'!X62+'Day Ahead IEX PXIL'!N62+RTM!N62</f>
        <v>0</v>
      </c>
      <c r="AG62" s="4">
        <f>'OA&amp;GRIDCO'!AC62+'Day Ahead IEX PXIL'!S62+RTM!S62</f>
        <v>3.19</v>
      </c>
      <c r="AH62" s="4">
        <f>'OA&amp;GRIDCO'!AD62+'Day Ahead IEX PXIL'!T62+RTM!T62</f>
        <v>0</v>
      </c>
      <c r="AI62" s="4">
        <f>'OA&amp;GRIDCO'!AU62+'Day Ahead IEX PXIL'!Y62+RTM!Y62</f>
        <v>0</v>
      </c>
      <c r="AJ62" s="4">
        <f>'OA&amp;GRIDCO'!AV62+'Day Ahead IEX PXIL'!Z62+RTM!Z62</f>
        <v>0</v>
      </c>
      <c r="AK62" s="4">
        <f>'OA&amp;GRIDCO'!BS62+'Day Ahead IEX PXIL'!AK62+RTM!AK62</f>
        <v>30.310000000000002</v>
      </c>
      <c r="AL62" s="4">
        <f>'OA&amp;GRIDCO'!BT62+'Day Ahead IEX PXIL'!AL62+RTM!AL62</f>
        <v>2.8479999999999999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0</v>
      </c>
      <c r="AR62" s="4">
        <f>'OA&amp;GRIDCO'!CP62+'Day Ahead IEX PXIL'!AX62+RTM!AX62</f>
        <v>0</v>
      </c>
      <c r="AS62" s="4">
        <f>'OA&amp;GRIDCO'!DA62+'Day Ahead IEX PXIL'!BC62+RTM!BC62</f>
        <v>329.77738402061857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13.701030927835051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251.80072164948453</v>
      </c>
      <c r="BD62" s="4">
        <f>'OA&amp;GRIDCO'!ER62+'Day Ahead IEX PXIL'!CB62+RTM!CB62</f>
        <v>62.950180412371132</v>
      </c>
      <c r="BE62" s="75">
        <f>'OA&amp;GRIDCO'!OA62+GDAM!U62</f>
        <v>13.830000000000002</v>
      </c>
      <c r="BF62" s="75"/>
      <c r="BG62" s="53"/>
      <c r="BH62" s="53"/>
      <c r="BI62" s="4">
        <f>'OA&amp;GRIDCO'!EW62+'Day Ahead IEX PXIL'!CG62+RTM!CG62</f>
        <v>0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70.11</v>
      </c>
      <c r="BT62" s="4">
        <f>'OA&amp;GRIDCO'!JX62+'Day Ahead IEX PXIL'!FB62+RTM!EV62</f>
        <v>11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14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370</v>
      </c>
      <c r="CX62" s="4">
        <f>'OA&amp;GRIDCO'!HV62+'Day Ahead IEX PXIL'!ED62+RTM!DX62</f>
        <v>0</v>
      </c>
      <c r="CY62" s="4">
        <f>'OA&amp;GRIDCO'!IG62+'Day Ahead IEX PXIL'!EI62+RTM!EC62</f>
        <v>2.5</v>
      </c>
      <c r="CZ62" s="4">
        <f>'OA&amp;GRIDCO'!IH62+'Day Ahead IEX PXIL'!EJ62+RTM!ED62</f>
        <v>0.625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0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29.7</v>
      </c>
      <c r="DP62" s="74">
        <f>'OA&amp;GRIDCO'!LV62+'Day Ahead IEX PXIL'!HP62+RTM!IV62</f>
        <v>0</v>
      </c>
      <c r="DQ62" s="74">
        <f>RTM!HK62</f>
        <v>2.78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0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13.1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2.77</v>
      </c>
      <c r="EH62" s="74">
        <f>'OA&amp;GRIDCO'!MZ62+'Day Ahead IEX PXIL'!IN62+RTM!IJ62+GDAM!H62</f>
        <v>0</v>
      </c>
      <c r="EI62" s="74">
        <f>'Day Ahead IEX PXIL'!IQ62+RTM!IM62+'OA&amp;GRIDCO'!NC62</f>
        <v>6.19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2.06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1.03</v>
      </c>
      <c r="EX62" s="74">
        <f>RTM!JL62</f>
        <v>0</v>
      </c>
      <c r="EY62" s="74">
        <f>GDAM!S62+'OA&amp;GRIDCO'!OK62+RTM!JO62</f>
        <v>11.620000000000001</v>
      </c>
      <c r="EZ62" s="74">
        <f>GDAM!T62+'OA&amp;GRIDCO'!OB62+RTM!JP62</f>
        <v>0</v>
      </c>
      <c r="FA62" s="74">
        <f>GDAM!Y62+RTM!JS62</f>
        <v>1.96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6.51</v>
      </c>
      <c r="FF62" s="74">
        <f>GDAM!AF62+'OA&amp;GRIDCO'!OT62</f>
        <v>0</v>
      </c>
      <c r="FG62" s="335">
        <f>GDAM!AK62</f>
        <v>0</v>
      </c>
      <c r="FH62" s="335">
        <f>GDAM!AL62</f>
        <v>0</v>
      </c>
      <c r="FI62" s="335">
        <f>GDAM!AQ62</f>
        <v>0</v>
      </c>
      <c r="FJ62" s="335">
        <f>GDAM!AR62</f>
        <v>0</v>
      </c>
      <c r="FK62" s="335">
        <f>GDAM!AW62</f>
        <v>0</v>
      </c>
      <c r="FL62" s="335">
        <f>GDAM!AX62</f>
        <v>0</v>
      </c>
      <c r="FM62" s="335">
        <f>GDAM!BC62</f>
        <v>0</v>
      </c>
      <c r="FN62" s="335">
        <f>GDAM!BD62</f>
        <v>0</v>
      </c>
      <c r="FO62" s="335">
        <f>GDAM!BI62</f>
        <v>0</v>
      </c>
      <c r="FP62" s="335">
        <f>GDAM!BJ62</f>
        <v>0</v>
      </c>
      <c r="FQ62" s="1">
        <f t="shared" si="0"/>
        <v>1197.3896663979185</v>
      </c>
      <c r="FR62" s="1">
        <f t="shared" si="1"/>
        <v>91.824211340206176</v>
      </c>
    </row>
    <row r="63" spans="1:174" ht="15" customHeight="1">
      <c r="A63" s="48" t="s">
        <v>85</v>
      </c>
      <c r="B63" s="38">
        <v>53</v>
      </c>
      <c r="C63" s="114"/>
      <c r="D63" s="75"/>
      <c r="E63" s="75"/>
      <c r="F63" s="75"/>
      <c r="G63" s="75"/>
      <c r="H63" s="75"/>
      <c r="I63" s="74"/>
      <c r="J63" s="74"/>
      <c r="K63" s="75"/>
      <c r="L63" s="75"/>
      <c r="M63" s="75"/>
      <c r="N63" s="75"/>
      <c r="O63" s="275">
        <v>1.2</v>
      </c>
      <c r="P63" s="75"/>
      <c r="Q63" s="94">
        <v>6</v>
      </c>
      <c r="R63" s="75">
        <v>0.7</v>
      </c>
      <c r="S63" s="74">
        <v>25</v>
      </c>
      <c r="T63" s="75"/>
      <c r="U63" s="74">
        <v>37</v>
      </c>
      <c r="V63" s="75"/>
      <c r="W63" s="273">
        <v>7.55</v>
      </c>
      <c r="X63" s="75"/>
      <c r="Y63" s="75">
        <v>2.0699999999999998</v>
      </c>
      <c r="Z63" s="75"/>
      <c r="AA63" s="75">
        <v>3.14</v>
      </c>
      <c r="AB63" s="75"/>
      <c r="AC63" s="278">
        <v>2.7379596616424653</v>
      </c>
      <c r="AD63" s="75"/>
      <c r="AE63" s="4">
        <f>'OA&amp;GRIDCO'!W63+'Day Ahead IEX PXIL'!M63+RTM!M63</f>
        <v>4.12</v>
      </c>
      <c r="AF63" s="4">
        <f>'OA&amp;GRIDCO'!X63+'Day Ahead IEX PXIL'!N63+RTM!N63</f>
        <v>0</v>
      </c>
      <c r="AG63" s="4">
        <f>'OA&amp;GRIDCO'!AC63+'Day Ahead IEX PXIL'!S63+RTM!S63</f>
        <v>3.5999999999999996</v>
      </c>
      <c r="AH63" s="4">
        <f>'OA&amp;GRIDCO'!AD63+'Day Ahead IEX PXIL'!T63+RTM!T63</f>
        <v>0</v>
      </c>
      <c r="AI63" s="4">
        <f>'OA&amp;GRIDCO'!AU63+'Day Ahead IEX PXIL'!Y63+RTM!Y63</f>
        <v>0</v>
      </c>
      <c r="AJ63" s="4">
        <f>'OA&amp;GRIDCO'!AV63+'Day Ahead IEX PXIL'!Z63+RTM!Z63</f>
        <v>0</v>
      </c>
      <c r="AK63" s="4">
        <f>'OA&amp;GRIDCO'!BS63+'Day Ahead IEX PXIL'!AK63+RTM!AK63</f>
        <v>20</v>
      </c>
      <c r="AL63" s="4">
        <f>'OA&amp;GRIDCO'!BT63+'Day Ahead IEX PXIL'!AL63+RTM!AL63</f>
        <v>2.8479999999999999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0</v>
      </c>
      <c r="AR63" s="4">
        <f>'OA&amp;GRIDCO'!CP63+'Day Ahead IEX PXIL'!AX63+RTM!AX63</f>
        <v>0</v>
      </c>
      <c r="AS63" s="4">
        <f>'OA&amp;GRIDCO'!DA63+'Day Ahead IEX PXIL'!BC63+RTM!BC63</f>
        <v>329.77738402061857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13.701030927835051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251.80072164948453</v>
      </c>
      <c r="BD63" s="4">
        <f>'OA&amp;GRIDCO'!ER63+'Day Ahead IEX PXIL'!CB63+RTM!CB63</f>
        <v>62.950180412371132</v>
      </c>
      <c r="BE63" s="75">
        <f>'OA&amp;GRIDCO'!OA63+GDAM!U63</f>
        <v>15.07</v>
      </c>
      <c r="BF63" s="75"/>
      <c r="BG63" s="53"/>
      <c r="BH63" s="53"/>
      <c r="BI63" s="4">
        <f>'OA&amp;GRIDCO'!EW63+'Day Ahead IEX PXIL'!CG63+RTM!CG63</f>
        <v>0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70.11</v>
      </c>
      <c r="BT63" s="4">
        <f>'OA&amp;GRIDCO'!JX63+'Day Ahead IEX PXIL'!FB63+RTM!EV63</f>
        <v>11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14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10.31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340</v>
      </c>
      <c r="CX63" s="4">
        <f>'OA&amp;GRIDCO'!HV63+'Day Ahead IEX PXIL'!ED63+RTM!DX63</f>
        <v>0</v>
      </c>
      <c r="CY63" s="4">
        <f>'OA&amp;GRIDCO'!IG63+'Day Ahead IEX PXIL'!EI63+RTM!EC63</f>
        <v>2.5</v>
      </c>
      <c r="CZ63" s="4">
        <f>'OA&amp;GRIDCO'!IH63+'Day Ahead IEX PXIL'!EJ63+RTM!ED63</f>
        <v>0.625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0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29.7</v>
      </c>
      <c r="DP63" s="74">
        <f>'OA&amp;GRIDCO'!LV63+'Day Ahead IEX PXIL'!HP63+RTM!IV63</f>
        <v>0</v>
      </c>
      <c r="DQ63" s="74">
        <f>RTM!HK63</f>
        <v>2.58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0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13.1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0.88</v>
      </c>
      <c r="EH63" s="74">
        <f>'OA&amp;GRIDCO'!MZ63+'Day Ahead IEX PXIL'!IN63+RTM!IJ63+GDAM!H63</f>
        <v>0</v>
      </c>
      <c r="EI63" s="74">
        <f>'Day Ahead IEX PXIL'!IQ63+RTM!IM63+'OA&amp;GRIDCO'!NC63</f>
        <v>6.19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2.06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1.03</v>
      </c>
      <c r="EX63" s="74">
        <f>RTM!JL63</f>
        <v>0</v>
      </c>
      <c r="EY63" s="74">
        <f>GDAM!S63+'OA&amp;GRIDCO'!OK63+RTM!JO63</f>
        <v>10.43</v>
      </c>
      <c r="EZ63" s="74">
        <f>GDAM!T63+'OA&amp;GRIDCO'!OB63+RTM!JP63</f>
        <v>0</v>
      </c>
      <c r="FA63" s="74">
        <f>GDAM!Y63+RTM!JS63</f>
        <v>3.2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5.9499999999999993</v>
      </c>
      <c r="FF63" s="74">
        <f>GDAM!AF63+'OA&amp;GRIDCO'!OT63</f>
        <v>0</v>
      </c>
      <c r="FG63" s="335">
        <f>GDAM!AK63</f>
        <v>0</v>
      </c>
      <c r="FH63" s="335">
        <f>GDAM!AL63</f>
        <v>0</v>
      </c>
      <c r="FI63" s="335">
        <f>GDAM!AQ63</f>
        <v>0</v>
      </c>
      <c r="FJ63" s="335">
        <f>GDAM!AR63</f>
        <v>0</v>
      </c>
      <c r="FK63" s="335">
        <f>GDAM!AW63</f>
        <v>0</v>
      </c>
      <c r="FL63" s="335">
        <f>GDAM!AX63</f>
        <v>0</v>
      </c>
      <c r="FM63" s="335">
        <f>GDAM!BC63</f>
        <v>0</v>
      </c>
      <c r="FN63" s="335">
        <f>GDAM!BD63</f>
        <v>0</v>
      </c>
      <c r="FO63" s="335">
        <f>GDAM!BI63</f>
        <v>0</v>
      </c>
      <c r="FP63" s="335">
        <f>GDAM!BJ63</f>
        <v>0</v>
      </c>
      <c r="FQ63" s="1">
        <f t="shared" si="0"/>
        <v>1170.4460653317456</v>
      </c>
      <c r="FR63" s="1">
        <f t="shared" si="1"/>
        <v>91.824211340206176</v>
      </c>
    </row>
    <row r="64" spans="1:174">
      <c r="A64" s="48" t="s">
        <v>86</v>
      </c>
      <c r="B64" s="38">
        <v>54</v>
      </c>
      <c r="C64" s="114"/>
      <c r="D64" s="75"/>
      <c r="E64" s="75"/>
      <c r="F64" s="75"/>
      <c r="G64" s="75"/>
      <c r="H64" s="75"/>
      <c r="I64" s="74"/>
      <c r="J64" s="74"/>
      <c r="K64" s="75"/>
      <c r="L64" s="75"/>
      <c r="M64" s="75"/>
      <c r="N64" s="75"/>
      <c r="O64" s="275">
        <v>1.19</v>
      </c>
      <c r="P64" s="75"/>
      <c r="Q64" s="94">
        <v>6</v>
      </c>
      <c r="R64" s="75">
        <v>0.7</v>
      </c>
      <c r="S64" s="74">
        <v>25</v>
      </c>
      <c r="T64" s="75"/>
      <c r="U64" s="74">
        <v>37</v>
      </c>
      <c r="V64" s="75"/>
      <c r="W64" s="273">
        <v>10.83</v>
      </c>
      <c r="X64" s="75"/>
      <c r="Y64" s="75">
        <v>2.2000000000000002</v>
      </c>
      <c r="Z64" s="75"/>
      <c r="AA64" s="75">
        <v>3.33</v>
      </c>
      <c r="AB64" s="75"/>
      <c r="AC64" s="278">
        <v>2.6790788087039186</v>
      </c>
      <c r="AD64" s="75"/>
      <c r="AE64" s="4">
        <f>'OA&amp;GRIDCO'!W64+'Day Ahead IEX PXIL'!M64+RTM!M64</f>
        <v>2.06</v>
      </c>
      <c r="AF64" s="4">
        <f>'OA&amp;GRIDCO'!X64+'Day Ahead IEX PXIL'!N64+RTM!N64</f>
        <v>0</v>
      </c>
      <c r="AG64" s="4">
        <f>'OA&amp;GRIDCO'!AC64+'Day Ahead IEX PXIL'!S64+RTM!S64</f>
        <v>3.5999999999999996</v>
      </c>
      <c r="AH64" s="4">
        <f>'OA&amp;GRIDCO'!AD64+'Day Ahead IEX PXIL'!T64+RTM!T64</f>
        <v>0</v>
      </c>
      <c r="AI64" s="4">
        <f>'OA&amp;GRIDCO'!AU64+'Day Ahead IEX PXIL'!Y64+RTM!Y64</f>
        <v>0</v>
      </c>
      <c r="AJ64" s="4">
        <f>'OA&amp;GRIDCO'!AV64+'Day Ahead IEX PXIL'!Z64+RTM!Z64</f>
        <v>0</v>
      </c>
      <c r="AK64" s="4">
        <f>'OA&amp;GRIDCO'!BS64+'Day Ahead IEX PXIL'!AK64+RTM!AK64</f>
        <v>30.310000000000002</v>
      </c>
      <c r="AL64" s="4">
        <f>'OA&amp;GRIDCO'!BT64+'Day Ahead IEX PXIL'!AL64+RTM!AL64</f>
        <v>2.8479999999999999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0</v>
      </c>
      <c r="AR64" s="4">
        <f>'OA&amp;GRIDCO'!CP64+'Day Ahead IEX PXIL'!AX64+RTM!AX64</f>
        <v>0</v>
      </c>
      <c r="AS64" s="4">
        <f>'OA&amp;GRIDCO'!DA64+'Day Ahead IEX PXIL'!BC64+RTM!BC64</f>
        <v>329.77738402061857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13.701030927835051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251.80072164948453</v>
      </c>
      <c r="BD64" s="4">
        <f>'OA&amp;GRIDCO'!ER64+'Day Ahead IEX PXIL'!CB64+RTM!CB64</f>
        <v>62.950180412371132</v>
      </c>
      <c r="BE64" s="75">
        <f>'OA&amp;GRIDCO'!OA64+GDAM!U64</f>
        <v>11.97</v>
      </c>
      <c r="BF64" s="75"/>
      <c r="BG64" s="53"/>
      <c r="BH64" s="53"/>
      <c r="BI64" s="4">
        <f>'OA&amp;GRIDCO'!EW64+'Day Ahead IEX PXIL'!CG64+RTM!CG64</f>
        <v>0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70.11</v>
      </c>
      <c r="BT64" s="4">
        <f>'OA&amp;GRIDCO'!JX64+'Day Ahead IEX PXIL'!FB64+RTM!EV64</f>
        <v>11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14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10.31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310</v>
      </c>
      <c r="CX64" s="4">
        <f>'OA&amp;GRIDCO'!HV64+'Day Ahead IEX PXIL'!ED64+RTM!DX64</f>
        <v>0</v>
      </c>
      <c r="CY64" s="4">
        <f>'OA&amp;GRIDCO'!IG64+'Day Ahead IEX PXIL'!EI64+RTM!EC64</f>
        <v>2.5</v>
      </c>
      <c r="CZ64" s="4">
        <f>'OA&amp;GRIDCO'!IH64+'Day Ahead IEX PXIL'!EJ64+RTM!ED64</f>
        <v>0.625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0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29.7</v>
      </c>
      <c r="DP64" s="74">
        <f>'OA&amp;GRIDCO'!LV64+'Day Ahead IEX PXIL'!HP64+RTM!IV64</f>
        <v>0</v>
      </c>
      <c r="DQ64" s="74">
        <f>RTM!HK64</f>
        <v>2.58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0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13.1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0.67</v>
      </c>
      <c r="EH64" s="74">
        <f>'OA&amp;GRIDCO'!MZ64+'Day Ahead IEX PXIL'!IN64+RTM!IJ64+GDAM!H64</f>
        <v>0</v>
      </c>
      <c r="EI64" s="74">
        <f>'Day Ahead IEX PXIL'!IQ64+RTM!IM64+'OA&amp;GRIDCO'!NC64</f>
        <v>6.19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2.06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1.03</v>
      </c>
      <c r="EX64" s="74">
        <f>RTM!JL64</f>
        <v>0</v>
      </c>
      <c r="EY64" s="74">
        <f>GDAM!S64+'OA&amp;GRIDCO'!OK64+RTM!JO64</f>
        <v>12.89</v>
      </c>
      <c r="EZ64" s="74">
        <f>GDAM!T64+'OA&amp;GRIDCO'!OB64+RTM!JP64</f>
        <v>0</v>
      </c>
      <c r="FA64" s="74">
        <f>GDAM!Y64+RTM!JS64</f>
        <v>0.1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6.0100000000000007</v>
      </c>
      <c r="FF64" s="74">
        <f>GDAM!AF64+'OA&amp;GRIDCO'!OT64</f>
        <v>0</v>
      </c>
      <c r="FG64" s="335">
        <f>GDAM!AK64</f>
        <v>0</v>
      </c>
      <c r="FH64" s="335">
        <f>GDAM!AL64</f>
        <v>0</v>
      </c>
      <c r="FI64" s="335">
        <f>GDAM!AQ64</f>
        <v>0</v>
      </c>
      <c r="FJ64" s="335">
        <f>GDAM!AR64</f>
        <v>0</v>
      </c>
      <c r="FK64" s="335">
        <f>GDAM!AW64</f>
        <v>0</v>
      </c>
      <c r="FL64" s="335">
        <f>GDAM!AX64</f>
        <v>0</v>
      </c>
      <c r="FM64" s="335">
        <f>GDAM!BC64</f>
        <v>0</v>
      </c>
      <c r="FN64" s="335">
        <f>GDAM!BD64</f>
        <v>0</v>
      </c>
      <c r="FO64" s="335">
        <f>GDAM!BI64</f>
        <v>0</v>
      </c>
      <c r="FP64" s="335">
        <f>GDAM!BJ64</f>
        <v>0</v>
      </c>
      <c r="FQ64" s="1">
        <f t="shared" si="0"/>
        <v>1148.3371844788069</v>
      </c>
      <c r="FR64" s="1">
        <f t="shared" si="1"/>
        <v>91.824211340206176</v>
      </c>
    </row>
    <row r="65" spans="1:174" ht="15" customHeight="1">
      <c r="A65" s="48" t="s">
        <v>87</v>
      </c>
      <c r="B65" s="38">
        <v>55</v>
      </c>
      <c r="C65" s="114"/>
      <c r="D65" s="75"/>
      <c r="E65" s="75"/>
      <c r="F65" s="75"/>
      <c r="G65" s="75"/>
      <c r="H65" s="75"/>
      <c r="I65" s="74"/>
      <c r="J65" s="74"/>
      <c r="K65" s="75"/>
      <c r="L65" s="75"/>
      <c r="M65" s="75"/>
      <c r="N65" s="75"/>
      <c r="O65" s="275">
        <v>1.1000000000000001</v>
      </c>
      <c r="P65" s="75"/>
      <c r="Q65" s="94">
        <v>6</v>
      </c>
      <c r="R65" s="75">
        <v>0.7</v>
      </c>
      <c r="S65" s="74">
        <v>25</v>
      </c>
      <c r="T65" s="75"/>
      <c r="U65" s="74">
        <v>37</v>
      </c>
      <c r="V65" s="75"/>
      <c r="W65" s="273">
        <v>11.6</v>
      </c>
      <c r="X65" s="75"/>
      <c r="Y65" s="75">
        <v>2.37</v>
      </c>
      <c r="Z65" s="75"/>
      <c r="AA65" s="75">
        <v>3.45</v>
      </c>
      <c r="AB65" s="75"/>
      <c r="AC65" s="278">
        <v>2.5171564631229115</v>
      </c>
      <c r="AD65" s="75"/>
      <c r="AE65" s="4">
        <f>'OA&amp;GRIDCO'!W65+'Day Ahead IEX PXIL'!M65+RTM!M65</f>
        <v>2.06</v>
      </c>
      <c r="AF65" s="4">
        <f>'OA&amp;GRIDCO'!X65+'Day Ahead IEX PXIL'!N65+RTM!N65</f>
        <v>0</v>
      </c>
      <c r="AG65" s="4">
        <f>'OA&amp;GRIDCO'!AC65+'Day Ahead IEX PXIL'!S65+RTM!S65</f>
        <v>3.5999999999999996</v>
      </c>
      <c r="AH65" s="4">
        <f>'OA&amp;GRIDCO'!AD65+'Day Ahead IEX PXIL'!T65+RTM!T65</f>
        <v>0</v>
      </c>
      <c r="AI65" s="4">
        <f>'OA&amp;GRIDCO'!AU65+'Day Ahead IEX PXIL'!Y65+RTM!Y65</f>
        <v>0</v>
      </c>
      <c r="AJ65" s="4">
        <f>'OA&amp;GRIDCO'!AV65+'Day Ahead IEX PXIL'!Z65+RTM!Z65</f>
        <v>0</v>
      </c>
      <c r="AK65" s="4">
        <f>'OA&amp;GRIDCO'!BS65+'Day Ahead IEX PXIL'!AK65+RTM!AK65</f>
        <v>30.310000000000002</v>
      </c>
      <c r="AL65" s="4">
        <f>'OA&amp;GRIDCO'!BT65+'Day Ahead IEX PXIL'!AL65+RTM!AL65</f>
        <v>2.8479999999999999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0</v>
      </c>
      <c r="AR65" s="4">
        <f>'OA&amp;GRIDCO'!CP65+'Day Ahead IEX PXIL'!AX65+RTM!AX65</f>
        <v>0</v>
      </c>
      <c r="AS65" s="4">
        <f>'OA&amp;GRIDCO'!DA65+'Day Ahead IEX PXIL'!BC65+RTM!BC65</f>
        <v>329.77738402061857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13.701030927835051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251.80072164948453</v>
      </c>
      <c r="BD65" s="4">
        <f>'OA&amp;GRIDCO'!ER65+'Day Ahead IEX PXIL'!CB65+RTM!CB65</f>
        <v>62.950180412371132</v>
      </c>
      <c r="BE65" s="75">
        <f>'OA&amp;GRIDCO'!OA65+GDAM!U65</f>
        <v>12.39</v>
      </c>
      <c r="BF65" s="75"/>
      <c r="BG65" s="53"/>
      <c r="BH65" s="53"/>
      <c r="BI65" s="4">
        <f>'OA&amp;GRIDCO'!EW65+'Day Ahead IEX PXIL'!CG65+RTM!CG65</f>
        <v>0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70.11</v>
      </c>
      <c r="BT65" s="4">
        <f>'OA&amp;GRIDCO'!JX65+'Day Ahead IEX PXIL'!FB65+RTM!EV65</f>
        <v>11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14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10.31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2.5</v>
      </c>
      <c r="CZ65" s="4">
        <f>'OA&amp;GRIDCO'!IH65+'Day Ahead IEX PXIL'!EJ65+RTM!ED65</f>
        <v>0.625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0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29.7</v>
      </c>
      <c r="DP65" s="74">
        <f>'OA&amp;GRIDCO'!LV65+'Day Ahead IEX PXIL'!HP65+RTM!IV65</f>
        <v>0</v>
      </c>
      <c r="DQ65" s="74">
        <f>RTM!HK65</f>
        <v>2.58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0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12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1.67</v>
      </c>
      <c r="EH65" s="74">
        <f>'OA&amp;GRIDCO'!MZ65+'Day Ahead IEX PXIL'!IN65+RTM!IJ65+GDAM!H65</f>
        <v>0</v>
      </c>
      <c r="EI65" s="74">
        <f>'Day Ahead IEX PXIL'!IQ65+RTM!IM65+'OA&amp;GRIDCO'!NC65</f>
        <v>6.19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2.06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1.03</v>
      </c>
      <c r="EX65" s="74">
        <f>RTM!JL65</f>
        <v>0</v>
      </c>
      <c r="EY65" s="74">
        <f>GDAM!S65+'OA&amp;GRIDCO'!OK65+RTM!JO65</f>
        <v>11</v>
      </c>
      <c r="EZ65" s="74">
        <f>GDAM!T65+'OA&amp;GRIDCO'!OB65+RTM!JP65</f>
        <v>0</v>
      </c>
      <c r="FA65" s="74">
        <f>GDAM!Y65+RTM!JS65</f>
        <v>0.52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5.58</v>
      </c>
      <c r="FF65" s="74">
        <f>GDAM!AF65+'OA&amp;GRIDCO'!OT65</f>
        <v>0</v>
      </c>
      <c r="FG65" s="335">
        <f>GDAM!AK65</f>
        <v>0</v>
      </c>
      <c r="FH65" s="335">
        <f>GDAM!AL65</f>
        <v>0</v>
      </c>
      <c r="FI65" s="335">
        <f>GDAM!AQ65</f>
        <v>0</v>
      </c>
      <c r="FJ65" s="335">
        <f>GDAM!AR65</f>
        <v>0</v>
      </c>
      <c r="FK65" s="335">
        <f>GDAM!AW65</f>
        <v>0</v>
      </c>
      <c r="FL65" s="335">
        <f>GDAM!AX65</f>
        <v>0</v>
      </c>
      <c r="FM65" s="335">
        <f>GDAM!BC65</f>
        <v>0</v>
      </c>
      <c r="FN65" s="335">
        <f>GDAM!BD65</f>
        <v>0</v>
      </c>
      <c r="FO65" s="335">
        <f>GDAM!BI65</f>
        <v>0</v>
      </c>
      <c r="FP65" s="335">
        <f>GDAM!BJ65</f>
        <v>0</v>
      </c>
      <c r="FQ65" s="1">
        <f t="shared" si="0"/>
        <v>1117.5652621332258</v>
      </c>
      <c r="FR65" s="1">
        <f t="shared" si="1"/>
        <v>91.824211340206176</v>
      </c>
    </row>
    <row r="66" spans="1:174">
      <c r="A66" s="48" t="s">
        <v>88</v>
      </c>
      <c r="B66" s="38">
        <v>56</v>
      </c>
      <c r="C66" s="114"/>
      <c r="D66" s="75"/>
      <c r="E66" s="75"/>
      <c r="F66" s="75"/>
      <c r="G66" s="75"/>
      <c r="H66" s="75"/>
      <c r="I66" s="74"/>
      <c r="J66" s="74"/>
      <c r="K66" s="75"/>
      <c r="L66" s="75"/>
      <c r="M66" s="75"/>
      <c r="N66" s="75"/>
      <c r="O66" s="275">
        <v>1.05</v>
      </c>
      <c r="P66" s="75"/>
      <c r="Q66" s="94">
        <v>6</v>
      </c>
      <c r="R66" s="75">
        <v>0.7</v>
      </c>
      <c r="S66" s="74">
        <v>25</v>
      </c>
      <c r="T66" s="75"/>
      <c r="U66" s="74">
        <v>37</v>
      </c>
      <c r="V66" s="75"/>
      <c r="W66" s="273">
        <v>11.39</v>
      </c>
      <c r="X66" s="75"/>
      <c r="Y66" s="75">
        <v>2.7</v>
      </c>
      <c r="Z66" s="75"/>
      <c r="AA66" s="75">
        <v>3.57</v>
      </c>
      <c r="AB66" s="75"/>
      <c r="AC66" s="278">
        <v>2.3184335844553132</v>
      </c>
      <c r="AD66" s="75"/>
      <c r="AE66" s="4">
        <f>'OA&amp;GRIDCO'!W66+'Day Ahead IEX PXIL'!M66+RTM!M66</f>
        <v>2.06</v>
      </c>
      <c r="AF66" s="4">
        <f>'OA&amp;GRIDCO'!X66+'Day Ahead IEX PXIL'!N66+RTM!N66</f>
        <v>0</v>
      </c>
      <c r="AG66" s="4">
        <f>'OA&amp;GRIDCO'!AC66+'Day Ahead IEX PXIL'!S66+RTM!S66</f>
        <v>3.5999999999999996</v>
      </c>
      <c r="AH66" s="4">
        <f>'OA&amp;GRIDCO'!AD66+'Day Ahead IEX PXIL'!T66+RTM!T66</f>
        <v>0</v>
      </c>
      <c r="AI66" s="4">
        <f>'OA&amp;GRIDCO'!AU66+'Day Ahead IEX PXIL'!Y66+RTM!Y66</f>
        <v>0</v>
      </c>
      <c r="AJ66" s="4">
        <f>'OA&amp;GRIDCO'!AV66+'Day Ahead IEX PXIL'!Z66+RTM!Z66</f>
        <v>0</v>
      </c>
      <c r="AK66" s="4">
        <f>'OA&amp;GRIDCO'!BS66+'Day Ahead IEX PXIL'!AK66+RTM!AK66</f>
        <v>50.93</v>
      </c>
      <c r="AL66" s="4">
        <f>'OA&amp;GRIDCO'!BT66+'Day Ahead IEX PXIL'!AL66+RTM!AL66</f>
        <v>2.8479999999999999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0</v>
      </c>
      <c r="AR66" s="4">
        <f>'OA&amp;GRIDCO'!CP66+'Day Ahead IEX PXIL'!AX66+RTM!AX66</f>
        <v>0</v>
      </c>
      <c r="AS66" s="4">
        <f>'OA&amp;GRIDCO'!DA66+'Day Ahead IEX PXIL'!BC66+RTM!BC66</f>
        <v>329.77738402061857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13.701030927835051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251.80072164948453</v>
      </c>
      <c r="BD66" s="4">
        <f>'OA&amp;GRIDCO'!ER66+'Day Ahead IEX PXIL'!CB66+RTM!CB66</f>
        <v>62.950180412371132</v>
      </c>
      <c r="BE66" s="75">
        <f>'OA&amp;GRIDCO'!OA66+GDAM!U66</f>
        <v>11.27</v>
      </c>
      <c r="BF66" s="75"/>
      <c r="BG66" s="53"/>
      <c r="BH66" s="53"/>
      <c r="BI66" s="4">
        <f>'OA&amp;GRIDCO'!EW66+'Day Ahead IEX PXIL'!CG66+RTM!CG66</f>
        <v>0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70.11</v>
      </c>
      <c r="BT66" s="4">
        <f>'OA&amp;GRIDCO'!JX66+'Day Ahead IEX PXIL'!FB66+RTM!EV66</f>
        <v>11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14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10.31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2.5</v>
      </c>
      <c r="CZ66" s="4">
        <f>'OA&amp;GRIDCO'!IH66+'Day Ahead IEX PXIL'!EJ66+RTM!ED66</f>
        <v>0.625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0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29.7</v>
      </c>
      <c r="DP66" s="74">
        <f>'OA&amp;GRIDCO'!LV66+'Day Ahead IEX PXIL'!HP66+RTM!IV66</f>
        <v>0</v>
      </c>
      <c r="DQ66" s="74">
        <f>RTM!HK66</f>
        <v>2.58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0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11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1.44</v>
      </c>
      <c r="EH66" s="74">
        <f>'OA&amp;GRIDCO'!MZ66+'Day Ahead IEX PXIL'!IN66+RTM!IJ66+GDAM!H66</f>
        <v>0</v>
      </c>
      <c r="EI66" s="74">
        <f>'Day Ahead IEX PXIL'!IQ66+RTM!IM66+'OA&amp;GRIDCO'!NC66</f>
        <v>6.19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2.06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1.03</v>
      </c>
      <c r="EX66" s="74">
        <f>RTM!JL66</f>
        <v>0</v>
      </c>
      <c r="EY66" s="74">
        <f>GDAM!S66+'OA&amp;GRIDCO'!OK66+RTM!JO66</f>
        <v>10</v>
      </c>
      <c r="EZ66" s="74">
        <f>GDAM!T66+'OA&amp;GRIDCO'!OB66+RTM!JP66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6.26</v>
      </c>
      <c r="FF66" s="74">
        <f>GDAM!AF66+'OA&amp;GRIDCO'!OT66</f>
        <v>0</v>
      </c>
      <c r="FG66" s="335">
        <f>GDAM!AK66</f>
        <v>0</v>
      </c>
      <c r="FH66" s="335">
        <f>GDAM!AL66</f>
        <v>0</v>
      </c>
      <c r="FI66" s="335">
        <f>GDAM!AQ66</f>
        <v>0</v>
      </c>
      <c r="FJ66" s="335">
        <f>GDAM!AR66</f>
        <v>0</v>
      </c>
      <c r="FK66" s="335">
        <f>GDAM!AW66</f>
        <v>0</v>
      </c>
      <c r="FL66" s="335">
        <f>GDAM!AX66</f>
        <v>0</v>
      </c>
      <c r="FM66" s="335">
        <f>GDAM!BC66</f>
        <v>0</v>
      </c>
      <c r="FN66" s="335">
        <f>GDAM!BD66</f>
        <v>0</v>
      </c>
      <c r="FO66" s="335">
        <f>GDAM!BI66</f>
        <v>0</v>
      </c>
      <c r="FP66" s="335">
        <f>GDAM!BJ66</f>
        <v>0</v>
      </c>
      <c r="FQ66" s="1">
        <f t="shared" si="0"/>
        <v>1134.9865392545582</v>
      </c>
      <c r="FR66" s="1">
        <f t="shared" si="1"/>
        <v>91.824211340206176</v>
      </c>
    </row>
    <row r="67" spans="1:174" ht="15" customHeight="1">
      <c r="A67" s="48" t="s">
        <v>89</v>
      </c>
      <c r="B67" s="38">
        <v>57</v>
      </c>
      <c r="C67" s="114"/>
      <c r="D67" s="75"/>
      <c r="E67" s="75"/>
      <c r="F67" s="75"/>
      <c r="G67" s="75"/>
      <c r="H67" s="75"/>
      <c r="I67" s="74"/>
      <c r="J67" s="74"/>
      <c r="K67" s="75"/>
      <c r="L67" s="75"/>
      <c r="M67" s="75"/>
      <c r="N67" s="75"/>
      <c r="O67" s="275">
        <v>1.01</v>
      </c>
      <c r="P67" s="75"/>
      <c r="Q67" s="94">
        <v>6</v>
      </c>
      <c r="R67" s="75">
        <v>0.7</v>
      </c>
      <c r="S67" s="74">
        <v>25</v>
      </c>
      <c r="T67" s="75"/>
      <c r="U67" s="74">
        <v>37</v>
      </c>
      <c r="V67" s="75"/>
      <c r="W67" s="273">
        <v>10.63</v>
      </c>
      <c r="X67" s="75"/>
      <c r="Y67" s="75">
        <v>2.27</v>
      </c>
      <c r="Z67" s="75"/>
      <c r="AA67" s="75">
        <v>3.42</v>
      </c>
      <c r="AB67" s="75"/>
      <c r="AC67" s="278">
        <v>1.4992537179477694</v>
      </c>
      <c r="AD67" s="75"/>
      <c r="AE67" s="4">
        <f>'OA&amp;GRIDCO'!W67+'Day Ahead IEX PXIL'!M67+RTM!M67</f>
        <v>2.06</v>
      </c>
      <c r="AF67" s="4">
        <f>'OA&amp;GRIDCO'!X67+'Day Ahead IEX PXIL'!N67+RTM!N67</f>
        <v>0</v>
      </c>
      <c r="AG67" s="4">
        <f>'OA&amp;GRIDCO'!AC67+'Day Ahead IEX PXIL'!S67+RTM!S67</f>
        <v>3.5999999999999996</v>
      </c>
      <c r="AH67" s="4">
        <f>'OA&amp;GRIDCO'!AD67+'Day Ahead IEX PXIL'!T67+RTM!T67</f>
        <v>0</v>
      </c>
      <c r="AI67" s="4">
        <f>'OA&amp;GRIDCO'!AU67+'Day Ahead IEX PXIL'!Y67+RTM!Y67</f>
        <v>0</v>
      </c>
      <c r="AJ67" s="4">
        <f>'OA&amp;GRIDCO'!AV67+'Day Ahead IEX PXIL'!Z67+RTM!Z67</f>
        <v>0</v>
      </c>
      <c r="AK67" s="4">
        <f>'OA&amp;GRIDCO'!BS67+'Day Ahead IEX PXIL'!AK67+RTM!AK67</f>
        <v>56.08</v>
      </c>
      <c r="AL67" s="4">
        <f>'OA&amp;GRIDCO'!BT67+'Day Ahead IEX PXIL'!AL67+RTM!AL67</f>
        <v>2.8479999999999999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0</v>
      </c>
      <c r="AR67" s="4">
        <f>'OA&amp;GRIDCO'!CP67+'Day Ahead IEX PXIL'!AX67+RTM!AX67</f>
        <v>0</v>
      </c>
      <c r="AS67" s="4">
        <f>'OA&amp;GRIDCO'!DA67+'Day Ahead IEX PXIL'!BC67+RTM!BC67</f>
        <v>329.77738402061857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13.701030927835051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251.80072164948453</v>
      </c>
      <c r="BD67" s="4">
        <f>'OA&amp;GRIDCO'!ER67+'Day Ahead IEX PXIL'!CB67+RTM!CB67</f>
        <v>62.950180412371132</v>
      </c>
      <c r="BE67" s="75">
        <f>'OA&amp;GRIDCO'!OA67+GDAM!U67</f>
        <v>13.73</v>
      </c>
      <c r="BF67" s="75"/>
      <c r="BG67" s="53"/>
      <c r="BH67" s="53"/>
      <c r="BI67" s="4">
        <f>'OA&amp;GRIDCO'!EW67+'Day Ahead IEX PXIL'!CG67+RTM!CG67</f>
        <v>0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70.11</v>
      </c>
      <c r="BT67" s="4">
        <f>'OA&amp;GRIDCO'!JX67+'Day Ahead IEX PXIL'!FB67+RTM!EV67</f>
        <v>11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14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10.31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2.5</v>
      </c>
      <c r="CZ67" s="4">
        <f>'OA&amp;GRIDCO'!IH67+'Day Ahead IEX PXIL'!EJ67+RTM!ED67</f>
        <v>0.625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0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29.7</v>
      </c>
      <c r="DP67" s="74">
        <f>'OA&amp;GRIDCO'!LV67+'Day Ahead IEX PXIL'!HP67+RTM!IV67</f>
        <v>0</v>
      </c>
      <c r="DQ67" s="74">
        <f>RTM!HK67</f>
        <v>2.58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0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9.9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0.11</v>
      </c>
      <c r="EH67" s="74">
        <f>'OA&amp;GRIDCO'!MZ67+'Day Ahead IEX PXIL'!IN67+RTM!IJ67+GDAM!H67</f>
        <v>0</v>
      </c>
      <c r="EI67" s="74">
        <f>'Day Ahead IEX PXIL'!IQ67+RTM!IM67+'OA&amp;GRIDCO'!NC67</f>
        <v>6.19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1.03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2.58</v>
      </c>
      <c r="EX67" s="74">
        <f>RTM!JL67</f>
        <v>0</v>
      </c>
      <c r="EY67" s="74">
        <f>GDAM!S67+'OA&amp;GRIDCO'!OK67+RTM!JO67</f>
        <v>12.5</v>
      </c>
      <c r="EZ67" s="74">
        <f>GDAM!T67+'OA&amp;GRIDCO'!OB67+RTM!JP67</f>
        <v>0</v>
      </c>
      <c r="FA67" s="74">
        <f>GDAM!Y67+RTM!JS67</f>
        <v>1.86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6.82</v>
      </c>
      <c r="FF67" s="74">
        <f>GDAM!AF67+'OA&amp;GRIDCO'!OT67</f>
        <v>0</v>
      </c>
      <c r="FG67" s="335">
        <f>GDAM!AK67</f>
        <v>0</v>
      </c>
      <c r="FH67" s="335">
        <f>GDAM!AL67</f>
        <v>0</v>
      </c>
      <c r="FI67" s="335">
        <f>GDAM!AQ67</f>
        <v>0</v>
      </c>
      <c r="FJ67" s="335">
        <f>GDAM!AR67</f>
        <v>0</v>
      </c>
      <c r="FK67" s="335">
        <f>GDAM!AW67</f>
        <v>0</v>
      </c>
      <c r="FL67" s="335">
        <f>GDAM!AX67</f>
        <v>0</v>
      </c>
      <c r="FM67" s="335">
        <f>GDAM!BC67</f>
        <v>0</v>
      </c>
      <c r="FN67" s="335">
        <f>GDAM!BD67</f>
        <v>0</v>
      </c>
      <c r="FO67" s="335">
        <f>GDAM!BI67</f>
        <v>0</v>
      </c>
      <c r="FP67" s="335">
        <f>GDAM!BJ67</f>
        <v>0</v>
      </c>
      <c r="FQ67" s="1">
        <f t="shared" si="0"/>
        <v>1143.4073593880505</v>
      </c>
      <c r="FR67" s="1">
        <f t="shared" si="1"/>
        <v>91.824211340206176</v>
      </c>
    </row>
    <row r="68" spans="1:174">
      <c r="A68" s="48" t="s">
        <v>90</v>
      </c>
      <c r="B68" s="38">
        <v>58</v>
      </c>
      <c r="C68" s="114"/>
      <c r="D68" s="75"/>
      <c r="E68" s="75"/>
      <c r="F68" s="75"/>
      <c r="G68" s="75"/>
      <c r="H68" s="75"/>
      <c r="I68" s="74"/>
      <c r="J68" s="74"/>
      <c r="K68" s="75"/>
      <c r="L68" s="75"/>
      <c r="M68" s="75"/>
      <c r="N68" s="75"/>
      <c r="O68" s="275">
        <v>0.9</v>
      </c>
      <c r="P68" s="75"/>
      <c r="Q68" s="94">
        <v>6</v>
      </c>
      <c r="R68" s="75">
        <v>0.7</v>
      </c>
      <c r="S68" s="74">
        <v>25</v>
      </c>
      <c r="T68" s="75"/>
      <c r="U68" s="74">
        <v>37</v>
      </c>
      <c r="V68" s="75"/>
      <c r="W68" s="273">
        <v>10.65</v>
      </c>
      <c r="X68" s="75"/>
      <c r="Y68" s="75">
        <v>2.13</v>
      </c>
      <c r="Z68" s="75"/>
      <c r="AA68" s="75">
        <v>3</v>
      </c>
      <c r="AB68" s="75"/>
      <c r="AC68" s="278">
        <v>1.4322767477301714</v>
      </c>
      <c r="AD68" s="75"/>
      <c r="AE68" s="4">
        <f>'OA&amp;GRIDCO'!W68+'Day Ahead IEX PXIL'!M68+RTM!M68</f>
        <v>2.06</v>
      </c>
      <c r="AF68" s="4">
        <f>'OA&amp;GRIDCO'!X68+'Day Ahead IEX PXIL'!N68+RTM!N68</f>
        <v>0</v>
      </c>
      <c r="AG68" s="4">
        <f>'OA&amp;GRIDCO'!AC68+'Day Ahead IEX PXIL'!S68+RTM!S68</f>
        <v>3.5999999999999996</v>
      </c>
      <c r="AH68" s="4">
        <f>'OA&amp;GRIDCO'!AD68+'Day Ahead IEX PXIL'!T68+RTM!T68</f>
        <v>0</v>
      </c>
      <c r="AI68" s="4">
        <f>'OA&amp;GRIDCO'!AU68+'Day Ahead IEX PXIL'!Y68+RTM!Y68</f>
        <v>0</v>
      </c>
      <c r="AJ68" s="4">
        <f>'OA&amp;GRIDCO'!AV68+'Day Ahead IEX PXIL'!Z68+RTM!Z68</f>
        <v>0</v>
      </c>
      <c r="AK68" s="4">
        <f>'OA&amp;GRIDCO'!BS68+'Day Ahead IEX PXIL'!AK68+RTM!AK68</f>
        <v>56.08</v>
      </c>
      <c r="AL68" s="4">
        <f>'OA&amp;GRIDCO'!BT68+'Day Ahead IEX PXIL'!AL68+RTM!AL68</f>
        <v>2.8479999999999999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0</v>
      </c>
      <c r="AR68" s="4">
        <f>'OA&amp;GRIDCO'!CP68+'Day Ahead IEX PXIL'!AX68+RTM!AX68</f>
        <v>0</v>
      </c>
      <c r="AS68" s="4">
        <f>'OA&amp;GRIDCO'!DA68+'Day Ahead IEX PXIL'!BC68+RTM!BC68</f>
        <v>329.77738402061857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13.701030927835051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251.80072164948453</v>
      </c>
      <c r="BD68" s="4">
        <f>'OA&amp;GRIDCO'!ER68+'Day Ahead IEX PXIL'!CB68+RTM!CB68</f>
        <v>62.950180412371132</v>
      </c>
      <c r="BE68" s="75">
        <f>'OA&amp;GRIDCO'!OA68+GDAM!U68</f>
        <v>13.110000000000001</v>
      </c>
      <c r="BF68" s="75"/>
      <c r="BG68" s="53"/>
      <c r="BH68" s="53"/>
      <c r="BI68" s="4">
        <f>'OA&amp;GRIDCO'!EW68+'Day Ahead IEX PXIL'!CG68+RTM!CG68</f>
        <v>0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70.11</v>
      </c>
      <c r="BT68" s="4">
        <f>'OA&amp;GRIDCO'!JX68+'Day Ahead IEX PXIL'!FB68+RTM!EV68</f>
        <v>11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14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10.31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2.5</v>
      </c>
      <c r="CZ68" s="4">
        <f>'OA&amp;GRIDCO'!IH68+'Day Ahead IEX PXIL'!EJ68+RTM!ED68</f>
        <v>0.625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0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29.7</v>
      </c>
      <c r="DP68" s="74">
        <f>'OA&amp;GRIDCO'!LV68+'Day Ahead IEX PXIL'!HP68+RTM!IV68</f>
        <v>0</v>
      </c>
      <c r="DQ68" s="74">
        <f>RTM!HK68</f>
        <v>2.58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0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8.6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6.19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1.03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2.58</v>
      </c>
      <c r="EX68" s="74">
        <f>RTM!JL68</f>
        <v>0</v>
      </c>
      <c r="EY68" s="74">
        <f>GDAM!S68+'OA&amp;GRIDCO'!OK68+RTM!JO68</f>
        <v>14.97</v>
      </c>
      <c r="EZ68" s="74">
        <f>GDAM!T68+'OA&amp;GRIDCO'!OB68+RTM!JP68</f>
        <v>0</v>
      </c>
      <c r="FA68" s="74">
        <f>GDAM!Y68+RTM!JS68</f>
        <v>1.24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6.52</v>
      </c>
      <c r="FF68" s="74">
        <f>GDAM!AF68+'OA&amp;GRIDCO'!OT68</f>
        <v>0</v>
      </c>
      <c r="FG68" s="335">
        <f>GDAM!AK68</f>
        <v>0</v>
      </c>
      <c r="FH68" s="335">
        <f>GDAM!AL68</f>
        <v>0</v>
      </c>
      <c r="FI68" s="335">
        <f>GDAM!AQ68</f>
        <v>0</v>
      </c>
      <c r="FJ68" s="335">
        <f>GDAM!AR68</f>
        <v>0</v>
      </c>
      <c r="FK68" s="335">
        <f>GDAM!AW68</f>
        <v>0</v>
      </c>
      <c r="FL68" s="335">
        <f>GDAM!AX68</f>
        <v>0</v>
      </c>
      <c r="FM68" s="335">
        <f>GDAM!BC68</f>
        <v>0</v>
      </c>
      <c r="FN68" s="335">
        <f>GDAM!BD68</f>
        <v>0</v>
      </c>
      <c r="FO68" s="335">
        <f>GDAM!BI68</f>
        <v>0</v>
      </c>
      <c r="FP68" s="335">
        <f>GDAM!BJ68</f>
        <v>0</v>
      </c>
      <c r="FQ68" s="1">
        <f t="shared" si="0"/>
        <v>1142.210382417833</v>
      </c>
      <c r="FR68" s="1">
        <f t="shared" si="1"/>
        <v>91.824211340206176</v>
      </c>
    </row>
    <row r="69" spans="1:174" ht="15" customHeight="1">
      <c r="A69" s="48" t="s">
        <v>91</v>
      </c>
      <c r="B69" s="38">
        <v>59</v>
      </c>
      <c r="C69" s="114"/>
      <c r="D69" s="75"/>
      <c r="E69" s="75"/>
      <c r="F69" s="75"/>
      <c r="G69" s="75"/>
      <c r="H69" s="75"/>
      <c r="I69" s="74"/>
      <c r="J69" s="74"/>
      <c r="K69" s="75"/>
      <c r="L69" s="75"/>
      <c r="M69" s="75"/>
      <c r="N69" s="75"/>
      <c r="O69" s="275">
        <v>0.8</v>
      </c>
      <c r="P69" s="75"/>
      <c r="Q69" s="94">
        <v>6</v>
      </c>
      <c r="R69" s="75">
        <v>0.7</v>
      </c>
      <c r="S69" s="74">
        <v>25</v>
      </c>
      <c r="T69" s="75"/>
      <c r="U69" s="74">
        <v>37</v>
      </c>
      <c r="V69" s="75"/>
      <c r="W69" s="273">
        <v>10.73</v>
      </c>
      <c r="X69" s="75"/>
      <c r="Y69" s="75">
        <v>1.61</v>
      </c>
      <c r="Z69" s="75"/>
      <c r="AA69" s="75">
        <v>2.57</v>
      </c>
      <c r="AB69" s="75"/>
      <c r="AC69" s="278">
        <v>1.3652997775125735</v>
      </c>
      <c r="AD69" s="75"/>
      <c r="AE69" s="4">
        <f>'OA&amp;GRIDCO'!W69+'Day Ahead IEX PXIL'!M69+RTM!M69</f>
        <v>2.06</v>
      </c>
      <c r="AF69" s="4">
        <f>'OA&amp;GRIDCO'!X69+'Day Ahead IEX PXIL'!N69+RTM!N69</f>
        <v>0</v>
      </c>
      <c r="AG69" s="4">
        <f>'OA&amp;GRIDCO'!AC69+'Day Ahead IEX PXIL'!S69+RTM!S69</f>
        <v>3.5999999999999996</v>
      </c>
      <c r="AH69" s="4">
        <f>'OA&amp;GRIDCO'!AD69+'Day Ahead IEX PXIL'!T69+RTM!T69</f>
        <v>0</v>
      </c>
      <c r="AI69" s="4">
        <f>'OA&amp;GRIDCO'!AU69+'Day Ahead IEX PXIL'!Y69+RTM!Y69</f>
        <v>0</v>
      </c>
      <c r="AJ69" s="4">
        <f>'OA&amp;GRIDCO'!AV69+'Day Ahead IEX PXIL'!Z69+RTM!Z69</f>
        <v>0</v>
      </c>
      <c r="AK69" s="4">
        <f>'OA&amp;GRIDCO'!BS69+'Day Ahead IEX PXIL'!AK69+RTM!AK69</f>
        <v>40.620000000000005</v>
      </c>
      <c r="AL69" s="4">
        <f>'OA&amp;GRIDCO'!BT69+'Day Ahead IEX PXIL'!AL69+RTM!AL69</f>
        <v>2.8479999999999999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0</v>
      </c>
      <c r="AR69" s="4">
        <f>'OA&amp;GRIDCO'!CP69+'Day Ahead IEX PXIL'!AX69+RTM!AX69</f>
        <v>0</v>
      </c>
      <c r="AS69" s="4">
        <f>'OA&amp;GRIDCO'!DA69+'Day Ahead IEX PXIL'!BC69+RTM!BC69</f>
        <v>329.77738402061857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13.701030927835051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251.80072164948453</v>
      </c>
      <c r="BD69" s="4">
        <f>'OA&amp;GRIDCO'!ER69+'Day Ahead IEX PXIL'!CB69+RTM!CB69</f>
        <v>62.950180412371132</v>
      </c>
      <c r="BE69" s="75">
        <f>'OA&amp;GRIDCO'!OA69+GDAM!U69</f>
        <v>16.61</v>
      </c>
      <c r="BF69" s="75"/>
      <c r="BG69" s="53"/>
      <c r="BH69" s="53"/>
      <c r="BI69" s="4">
        <f>'OA&amp;GRIDCO'!EW69+'Day Ahead IEX PXIL'!CG69+RTM!CG69</f>
        <v>0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70.11</v>
      </c>
      <c r="BT69" s="4">
        <f>'OA&amp;GRIDCO'!JX69+'Day Ahead IEX PXIL'!FB69+RTM!EV69</f>
        <v>11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14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10.31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2.5</v>
      </c>
      <c r="CZ69" s="4">
        <f>'OA&amp;GRIDCO'!IH69+'Day Ahead IEX PXIL'!EJ69+RTM!ED69</f>
        <v>0.625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0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29.7</v>
      </c>
      <c r="DP69" s="74">
        <f>'OA&amp;GRIDCO'!LV69+'Day Ahead IEX PXIL'!HP69+RTM!IV69</f>
        <v>0</v>
      </c>
      <c r="DQ69" s="74">
        <f>RTM!HK69</f>
        <v>2.58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0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7.6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6.19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1.03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2.58</v>
      </c>
      <c r="EX69" s="74">
        <f>RTM!JL69</f>
        <v>0</v>
      </c>
      <c r="EY69" s="74">
        <f>GDAM!S69+'OA&amp;GRIDCO'!OK69+RTM!JO69</f>
        <v>14.05</v>
      </c>
      <c r="EZ69" s="74">
        <f>GDAM!T69+'OA&amp;GRIDCO'!OB69+RTM!JP69</f>
        <v>0</v>
      </c>
      <c r="FA69" s="74">
        <f>GDAM!Y69+RTM!JS69</f>
        <v>4.74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6.35</v>
      </c>
      <c r="FF69" s="74">
        <f>GDAM!AF69+'OA&amp;GRIDCO'!OT69</f>
        <v>0</v>
      </c>
      <c r="FG69" s="335">
        <f>GDAM!AK69</f>
        <v>0</v>
      </c>
      <c r="FH69" s="335">
        <f>GDAM!AL69</f>
        <v>0</v>
      </c>
      <c r="FI69" s="335">
        <f>GDAM!AQ69</f>
        <v>0</v>
      </c>
      <c r="FJ69" s="335">
        <f>GDAM!AR69</f>
        <v>0</v>
      </c>
      <c r="FK69" s="335">
        <f>GDAM!AW69</f>
        <v>0</v>
      </c>
      <c r="FL69" s="335">
        <f>GDAM!AX69</f>
        <v>0</v>
      </c>
      <c r="FM69" s="335">
        <f>GDAM!BC69</f>
        <v>0</v>
      </c>
      <c r="FN69" s="335">
        <f>GDAM!BD69</f>
        <v>0</v>
      </c>
      <c r="FO69" s="335">
        <f>GDAM!BI69</f>
        <v>0</v>
      </c>
      <c r="FP69" s="335">
        <f>GDAM!BJ69</f>
        <v>0</v>
      </c>
      <c r="FQ69" s="1">
        <f t="shared" si="0"/>
        <v>1130.6234054476154</v>
      </c>
      <c r="FR69" s="1">
        <f t="shared" si="1"/>
        <v>91.824211340206176</v>
      </c>
    </row>
    <row r="70" spans="1:174">
      <c r="A70" s="48" t="s">
        <v>92</v>
      </c>
      <c r="B70" s="38">
        <v>60</v>
      </c>
      <c r="C70" s="114"/>
      <c r="D70" s="75"/>
      <c r="E70" s="75"/>
      <c r="F70" s="75"/>
      <c r="G70" s="75"/>
      <c r="H70" s="75"/>
      <c r="I70" s="74"/>
      <c r="J70" s="74"/>
      <c r="K70" s="75"/>
      <c r="L70" s="75"/>
      <c r="M70" s="75"/>
      <c r="N70" s="75"/>
      <c r="O70" s="275">
        <v>0.8</v>
      </c>
      <c r="P70" s="75"/>
      <c r="Q70" s="94">
        <v>6</v>
      </c>
      <c r="R70" s="75">
        <v>0.7</v>
      </c>
      <c r="S70" s="74">
        <v>25</v>
      </c>
      <c r="T70" s="75"/>
      <c r="U70" s="74">
        <v>37</v>
      </c>
      <c r="V70" s="75"/>
      <c r="W70" s="273">
        <v>9.41</v>
      </c>
      <c r="X70" s="75"/>
      <c r="Y70" s="75">
        <v>1.63</v>
      </c>
      <c r="Z70" s="75"/>
      <c r="AA70" s="75">
        <v>2.48</v>
      </c>
      <c r="AB70" s="75"/>
      <c r="AC70" s="278">
        <v>1.2261937624452544</v>
      </c>
      <c r="AD70" s="75"/>
      <c r="AE70" s="4">
        <f>'OA&amp;GRIDCO'!W70+'Day Ahead IEX PXIL'!M70+RTM!M70</f>
        <v>2.06</v>
      </c>
      <c r="AF70" s="4">
        <f>'OA&amp;GRIDCO'!X70+'Day Ahead IEX PXIL'!N70+RTM!N70</f>
        <v>0</v>
      </c>
      <c r="AG70" s="4">
        <f>'OA&amp;GRIDCO'!AC70+'Day Ahead IEX PXIL'!S70+RTM!S70</f>
        <v>3.5999999999999996</v>
      </c>
      <c r="AH70" s="4">
        <f>'OA&amp;GRIDCO'!AD70+'Day Ahead IEX PXIL'!T70+RTM!T70</f>
        <v>0</v>
      </c>
      <c r="AI70" s="4">
        <f>'OA&amp;GRIDCO'!AU70+'Day Ahead IEX PXIL'!Y70+RTM!Y70</f>
        <v>0</v>
      </c>
      <c r="AJ70" s="4">
        <f>'OA&amp;GRIDCO'!AV70+'Day Ahead IEX PXIL'!Z70+RTM!Z70</f>
        <v>0</v>
      </c>
      <c r="AK70" s="4">
        <f>'OA&amp;GRIDCO'!BS70+'Day Ahead IEX PXIL'!AK70+RTM!AK70</f>
        <v>20</v>
      </c>
      <c r="AL70" s="4">
        <f>'OA&amp;GRIDCO'!BT70+'Day Ahead IEX PXIL'!AL70+RTM!AL70</f>
        <v>2.8479999999999999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0</v>
      </c>
      <c r="AR70" s="4">
        <f>'OA&amp;GRIDCO'!CP70+'Day Ahead IEX PXIL'!AX70+RTM!AX70</f>
        <v>0</v>
      </c>
      <c r="AS70" s="4">
        <f>'OA&amp;GRIDCO'!DA70+'Day Ahead IEX PXIL'!BC70+RTM!BC70</f>
        <v>329.77738402061857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13.701030927835051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251.80072164948453</v>
      </c>
      <c r="BD70" s="4">
        <f>'OA&amp;GRIDCO'!ER70+'Day Ahead IEX PXIL'!CB70+RTM!CB70</f>
        <v>62.950180412371132</v>
      </c>
      <c r="BE70" s="75">
        <f>'OA&amp;GRIDCO'!OA70+GDAM!U70</f>
        <v>11.25</v>
      </c>
      <c r="BF70" s="75"/>
      <c r="BG70" s="53"/>
      <c r="BH70" s="53"/>
      <c r="BI70" s="4">
        <f>'OA&amp;GRIDCO'!EW70+'Day Ahead IEX PXIL'!CG70+RTM!CG70</f>
        <v>0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85.57</v>
      </c>
      <c r="BT70" s="4">
        <f>'OA&amp;GRIDCO'!JX70+'Day Ahead IEX PXIL'!FB70+RTM!EV70</f>
        <v>11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14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10.31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2.5</v>
      </c>
      <c r="CZ70" s="4">
        <f>'OA&amp;GRIDCO'!IH70+'Day Ahead IEX PXIL'!EJ70+RTM!ED70</f>
        <v>0.625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0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29.7</v>
      </c>
      <c r="DP70" s="74">
        <f>'OA&amp;GRIDCO'!LV70+'Day Ahead IEX PXIL'!HP70+RTM!IV70</f>
        <v>0</v>
      </c>
      <c r="DQ70" s="74">
        <f>RTM!HK70</f>
        <v>2.58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0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6.5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6.19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1.03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2.58</v>
      </c>
      <c r="EX70" s="74">
        <f>RTM!JL70</f>
        <v>0</v>
      </c>
      <c r="EY70" s="74">
        <f>GDAM!S70+'OA&amp;GRIDCO'!OK70+RTM!JO70</f>
        <v>8.93</v>
      </c>
      <c r="EZ70" s="74">
        <f>GDAM!T70+'OA&amp;GRIDCO'!OB70+RTM!JP70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6.0100000000000007</v>
      </c>
      <c r="FF70" s="74">
        <f>GDAM!AF70+'OA&amp;GRIDCO'!OT70</f>
        <v>0</v>
      </c>
      <c r="FG70" s="335">
        <f>GDAM!AK70</f>
        <v>0</v>
      </c>
      <c r="FH70" s="335">
        <f>GDAM!AL70</f>
        <v>0</v>
      </c>
      <c r="FI70" s="335">
        <f>GDAM!AQ70</f>
        <v>0</v>
      </c>
      <c r="FJ70" s="335">
        <f>GDAM!AR70</f>
        <v>0</v>
      </c>
      <c r="FK70" s="335">
        <f>GDAM!AW70</f>
        <v>0</v>
      </c>
      <c r="FL70" s="335">
        <f>GDAM!AX70</f>
        <v>0</v>
      </c>
      <c r="FM70" s="335">
        <f>GDAM!BC70</f>
        <v>0</v>
      </c>
      <c r="FN70" s="335">
        <f>GDAM!BD70</f>
        <v>0</v>
      </c>
      <c r="FO70" s="335">
        <f>GDAM!BI70</f>
        <v>0</v>
      </c>
      <c r="FP70" s="335">
        <f>GDAM!BJ70</f>
        <v>0</v>
      </c>
      <c r="FQ70" s="1">
        <f t="shared" si="0"/>
        <v>1107.2742994325481</v>
      </c>
      <c r="FR70" s="1">
        <f t="shared" si="1"/>
        <v>91.824211340206176</v>
      </c>
    </row>
    <row r="71" spans="1:174" ht="15" customHeight="1">
      <c r="A71" s="48" t="s">
        <v>93</v>
      </c>
      <c r="B71" s="38">
        <v>61</v>
      </c>
      <c r="C71" s="114"/>
      <c r="D71" s="75"/>
      <c r="E71" s="75"/>
      <c r="F71" s="75"/>
      <c r="G71" s="75"/>
      <c r="H71" s="75"/>
      <c r="I71" s="74"/>
      <c r="J71" s="74"/>
      <c r="K71" s="75"/>
      <c r="L71" s="75"/>
      <c r="M71" s="75"/>
      <c r="N71" s="75"/>
      <c r="O71" s="275">
        <v>0.8</v>
      </c>
      <c r="P71" s="75"/>
      <c r="Q71" s="94">
        <v>6</v>
      </c>
      <c r="R71" s="75">
        <v>0.7</v>
      </c>
      <c r="S71" s="74">
        <v>25</v>
      </c>
      <c r="T71" s="75"/>
      <c r="U71" s="74">
        <v>37</v>
      </c>
      <c r="V71" s="75"/>
      <c r="W71" s="273">
        <v>9.59</v>
      </c>
      <c r="X71" s="75"/>
      <c r="Y71" s="75">
        <v>1.45</v>
      </c>
      <c r="Z71" s="75"/>
      <c r="AA71" s="75">
        <v>2.2000000000000002</v>
      </c>
      <c r="AB71" s="75"/>
      <c r="AC71" s="278">
        <v>0.88321279407821451</v>
      </c>
      <c r="AD71" s="75"/>
      <c r="AE71" s="4">
        <f>'OA&amp;GRIDCO'!W71+'Day Ahead IEX PXIL'!M71+RTM!M71</f>
        <v>14.43</v>
      </c>
      <c r="AF71" s="4">
        <f>'OA&amp;GRIDCO'!X71+'Day Ahead IEX PXIL'!N71+RTM!N71</f>
        <v>0</v>
      </c>
      <c r="AG71" s="4">
        <f>'OA&amp;GRIDCO'!AC71+'Day Ahead IEX PXIL'!S71+RTM!S71</f>
        <v>3.5999999999999996</v>
      </c>
      <c r="AH71" s="4">
        <f>'OA&amp;GRIDCO'!AD71+'Day Ahead IEX PXIL'!T71+RTM!T71</f>
        <v>0</v>
      </c>
      <c r="AI71" s="4">
        <f>'OA&amp;GRIDCO'!AU71+'Day Ahead IEX PXIL'!Y71+RTM!Y71</f>
        <v>0</v>
      </c>
      <c r="AJ71" s="4">
        <f>'OA&amp;GRIDCO'!AV71+'Day Ahead IEX PXIL'!Z71+RTM!Z71</f>
        <v>0</v>
      </c>
      <c r="AK71" s="4">
        <f>'OA&amp;GRIDCO'!BS71+'Day Ahead IEX PXIL'!AK71+RTM!AK71</f>
        <v>20</v>
      </c>
      <c r="AL71" s="4">
        <f>'OA&amp;GRIDCO'!BT71+'Day Ahead IEX PXIL'!AL71+RTM!AL71</f>
        <v>2.8479999999999999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0</v>
      </c>
      <c r="AR71" s="4">
        <f>'OA&amp;GRIDCO'!CP71+'Day Ahead IEX PXIL'!AX71+RTM!AX71</f>
        <v>0</v>
      </c>
      <c r="AS71" s="4">
        <f>'OA&amp;GRIDCO'!DA71+'Day Ahead IEX PXIL'!BC71+RTM!BC71</f>
        <v>329.77738402061857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13.701030927835051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251.80072164948453</v>
      </c>
      <c r="BD71" s="4">
        <f>'OA&amp;GRIDCO'!ER71+'Day Ahead IEX PXIL'!CB71+RTM!CB71</f>
        <v>62.950180412371132</v>
      </c>
      <c r="BE71" s="75">
        <f>'OA&amp;GRIDCO'!OA71+GDAM!U71</f>
        <v>7.82</v>
      </c>
      <c r="BF71" s="75"/>
      <c r="BG71" s="53"/>
      <c r="BH71" s="53"/>
      <c r="BI71" s="4">
        <f>'OA&amp;GRIDCO'!EW71+'Day Ahead IEX PXIL'!CG71+RTM!CG71</f>
        <v>0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2.06</v>
      </c>
      <c r="BR71" s="4">
        <f>'OA&amp;GRIDCO'!FR71+'Day Ahead IEX PXIL'!CT71+RTM!CT71</f>
        <v>0</v>
      </c>
      <c r="BS71" s="1">
        <f>'OA&amp;GRIDCO'!JW71+'Day Ahead IEX PXIL'!FA71+RTM!EU71</f>
        <v>95.88</v>
      </c>
      <c r="BT71" s="4">
        <f>'OA&amp;GRIDCO'!JX71+'Day Ahead IEX PXIL'!FB71+RTM!EV71</f>
        <v>11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14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2.5</v>
      </c>
      <c r="CZ71" s="4">
        <f>'OA&amp;GRIDCO'!IH71+'Day Ahead IEX PXIL'!EJ71+RTM!ED71</f>
        <v>0.625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0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29.7</v>
      </c>
      <c r="DP71" s="74">
        <f>'OA&amp;GRIDCO'!LV71+'Day Ahead IEX PXIL'!HP71+RTM!IV71</f>
        <v>0</v>
      </c>
      <c r="DQ71" s="74">
        <f>RTM!HK71</f>
        <v>2.58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0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6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6.19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1.03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2.58</v>
      </c>
      <c r="EX71" s="74">
        <f>RTM!JL71</f>
        <v>0</v>
      </c>
      <c r="EY71" s="74">
        <f>GDAM!S71+'OA&amp;GRIDCO'!OK71+RTM!JO71</f>
        <v>9.9700000000000006</v>
      </c>
      <c r="EZ71" s="74">
        <f>GDAM!T71+'OA&amp;GRIDCO'!OB71+RTM!JP71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5.7899999999999991</v>
      </c>
      <c r="FF71" s="74">
        <f>GDAM!AF71+'OA&amp;GRIDCO'!OT71</f>
        <v>0</v>
      </c>
      <c r="FG71" s="335">
        <f>GDAM!AK71</f>
        <v>0</v>
      </c>
      <c r="FH71" s="335">
        <f>GDAM!AL71</f>
        <v>0</v>
      </c>
      <c r="FI71" s="335">
        <f>GDAM!AQ71</f>
        <v>0</v>
      </c>
      <c r="FJ71" s="335">
        <f>GDAM!AR71</f>
        <v>0</v>
      </c>
      <c r="FK71" s="335">
        <f>GDAM!AW71</f>
        <v>0</v>
      </c>
      <c r="FL71" s="335">
        <f>GDAM!AX71</f>
        <v>0</v>
      </c>
      <c r="FM71" s="335">
        <f>GDAM!BC71</f>
        <v>0</v>
      </c>
      <c r="FN71" s="335">
        <f>GDAM!BD71</f>
        <v>0</v>
      </c>
      <c r="FO71" s="335">
        <f>GDAM!BI71</f>
        <v>0</v>
      </c>
      <c r="FP71" s="335">
        <f>GDAM!BJ71</f>
        <v>0</v>
      </c>
      <c r="FQ71" s="1">
        <f t="shared" si="0"/>
        <v>1116.9413184641812</v>
      </c>
      <c r="FR71" s="1">
        <f t="shared" si="1"/>
        <v>91.824211340206176</v>
      </c>
    </row>
    <row r="72" spans="1:174">
      <c r="A72" s="48" t="s">
        <v>94</v>
      </c>
      <c r="B72" s="38">
        <v>62</v>
      </c>
      <c r="C72" s="114"/>
      <c r="D72" s="75"/>
      <c r="E72" s="75"/>
      <c r="F72" s="75"/>
      <c r="G72" s="75"/>
      <c r="H72" s="75"/>
      <c r="I72" s="74"/>
      <c r="J72" s="74"/>
      <c r="K72" s="75"/>
      <c r="L72" s="75"/>
      <c r="M72" s="75"/>
      <c r="N72" s="75"/>
      <c r="O72" s="275">
        <v>0.72</v>
      </c>
      <c r="P72" s="75"/>
      <c r="Q72" s="94">
        <v>6</v>
      </c>
      <c r="R72" s="75">
        <v>0.7</v>
      </c>
      <c r="S72" s="74">
        <v>25</v>
      </c>
      <c r="T72" s="75"/>
      <c r="U72" s="74">
        <v>37</v>
      </c>
      <c r="V72" s="75"/>
      <c r="W72" s="273">
        <v>8.77</v>
      </c>
      <c r="X72" s="75"/>
      <c r="Y72" s="75">
        <v>1.86</v>
      </c>
      <c r="Z72" s="75"/>
      <c r="AA72" s="75">
        <v>2.82</v>
      </c>
      <c r="AB72" s="75"/>
      <c r="AC72" s="278">
        <v>0.81311654057994365</v>
      </c>
      <c r="AD72" s="75"/>
      <c r="AE72" s="4">
        <f>'OA&amp;GRIDCO'!W72+'Day Ahead IEX PXIL'!M72+RTM!M72</f>
        <v>2.06</v>
      </c>
      <c r="AF72" s="4">
        <f>'OA&amp;GRIDCO'!X72+'Day Ahead IEX PXIL'!N72+RTM!N72</f>
        <v>0</v>
      </c>
      <c r="AG72" s="4">
        <f>'OA&amp;GRIDCO'!AC72+'Day Ahead IEX PXIL'!S72+RTM!S72</f>
        <v>3.5999999999999996</v>
      </c>
      <c r="AH72" s="4">
        <f>'OA&amp;GRIDCO'!AD72+'Day Ahead IEX PXIL'!T72+RTM!T72</f>
        <v>0</v>
      </c>
      <c r="AI72" s="4">
        <f>'OA&amp;GRIDCO'!AU72+'Day Ahead IEX PXIL'!Y72+RTM!Y72</f>
        <v>0</v>
      </c>
      <c r="AJ72" s="4">
        <f>'OA&amp;GRIDCO'!AV72+'Day Ahead IEX PXIL'!Z72+RTM!Z72</f>
        <v>0</v>
      </c>
      <c r="AK72" s="4">
        <f>'OA&amp;GRIDCO'!BS72+'Day Ahead IEX PXIL'!AK72+RTM!AK72</f>
        <v>20</v>
      </c>
      <c r="AL72" s="4">
        <f>'OA&amp;GRIDCO'!BT72+'Day Ahead IEX PXIL'!AL72+RTM!AL72</f>
        <v>2.8479999999999999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0</v>
      </c>
      <c r="AR72" s="4">
        <f>'OA&amp;GRIDCO'!CP72+'Day Ahead IEX PXIL'!AX72+RTM!AX72</f>
        <v>0</v>
      </c>
      <c r="AS72" s="4">
        <f>'OA&amp;GRIDCO'!DA72+'Day Ahead IEX PXIL'!BC72+RTM!BC72</f>
        <v>329.77738402061857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13.701030927835051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251.80072164948453</v>
      </c>
      <c r="BD72" s="4">
        <f>'OA&amp;GRIDCO'!ER72+'Day Ahead IEX PXIL'!CB72+RTM!CB72</f>
        <v>62.950180412371132</v>
      </c>
      <c r="BE72" s="75">
        <f>'OA&amp;GRIDCO'!OA72+GDAM!U72</f>
        <v>8.18</v>
      </c>
      <c r="BF72" s="75"/>
      <c r="BG72" s="53"/>
      <c r="BH72" s="53"/>
      <c r="BI72" s="4">
        <f>'OA&amp;GRIDCO'!EW72+'Day Ahead IEX PXIL'!CG72+RTM!CG72</f>
        <v>0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2.06</v>
      </c>
      <c r="BR72" s="4">
        <f>'OA&amp;GRIDCO'!FR72+'Day Ahead IEX PXIL'!CT72+RTM!CT72</f>
        <v>0</v>
      </c>
      <c r="BS72" s="1">
        <f>'OA&amp;GRIDCO'!JW72+'Day Ahead IEX PXIL'!FA72+RTM!EU72</f>
        <v>95.88</v>
      </c>
      <c r="BT72" s="4">
        <f>'OA&amp;GRIDCO'!JX72+'Day Ahead IEX PXIL'!FB72+RTM!EV72</f>
        <v>11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14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2.5</v>
      </c>
      <c r="CZ72" s="4">
        <f>'OA&amp;GRIDCO'!IH72+'Day Ahead IEX PXIL'!EJ72+RTM!ED72</f>
        <v>0.625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0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29.700000000000003</v>
      </c>
      <c r="DP72" s="74">
        <f>'OA&amp;GRIDCO'!LV72+'Day Ahead IEX PXIL'!HP72+RTM!IV72</f>
        <v>0</v>
      </c>
      <c r="DQ72" s="74">
        <f>RTM!HK72</f>
        <v>2.58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0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5.5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6.19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1.03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2.58</v>
      </c>
      <c r="EX72" s="74">
        <f>RTM!JL72</f>
        <v>0</v>
      </c>
      <c r="EY72" s="74">
        <f>GDAM!S72+'OA&amp;GRIDCO'!OK72+RTM!JO72</f>
        <v>11.8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5.45</v>
      </c>
      <c r="FF72" s="74">
        <f>GDAM!AF72+'OA&amp;GRIDCO'!OT72</f>
        <v>0</v>
      </c>
      <c r="FG72" s="335">
        <f>GDAM!AK72</f>
        <v>0</v>
      </c>
      <c r="FH72" s="335">
        <f>GDAM!AL72</f>
        <v>0</v>
      </c>
      <c r="FI72" s="335">
        <f>GDAM!AQ72</f>
        <v>0</v>
      </c>
      <c r="FJ72" s="335">
        <f>GDAM!AR72</f>
        <v>0</v>
      </c>
      <c r="FK72" s="335">
        <f>GDAM!AW72</f>
        <v>0</v>
      </c>
      <c r="FL72" s="335">
        <f>GDAM!AX72</f>
        <v>0</v>
      </c>
      <c r="FM72" s="335">
        <f>GDAM!BC72</f>
        <v>0</v>
      </c>
      <c r="FN72" s="335">
        <f>GDAM!BD72</f>
        <v>0</v>
      </c>
      <c r="FO72" s="335">
        <f>GDAM!BI72</f>
        <v>0</v>
      </c>
      <c r="FP72" s="335">
        <f>GDAM!BJ72</f>
        <v>0</v>
      </c>
      <c r="FQ72" s="1">
        <f t="shared" si="0"/>
        <v>1105.981222210683</v>
      </c>
      <c r="FR72" s="1">
        <f t="shared" si="1"/>
        <v>91.824211340206176</v>
      </c>
    </row>
    <row r="73" spans="1:174" ht="15" customHeight="1">
      <c r="A73" s="48" t="s">
        <v>95</v>
      </c>
      <c r="B73" s="38">
        <v>63</v>
      </c>
      <c r="C73" s="114"/>
      <c r="D73" s="75"/>
      <c r="E73" s="75"/>
      <c r="F73" s="75"/>
      <c r="G73" s="75"/>
      <c r="H73" s="75"/>
      <c r="I73" s="74"/>
      <c r="J73" s="74"/>
      <c r="K73" s="75"/>
      <c r="L73" s="75"/>
      <c r="M73" s="75"/>
      <c r="N73" s="75"/>
      <c r="O73" s="275">
        <v>0.45</v>
      </c>
      <c r="P73" s="75"/>
      <c r="Q73" s="94">
        <v>6</v>
      </c>
      <c r="R73" s="75">
        <v>0.7</v>
      </c>
      <c r="S73" s="74">
        <v>25</v>
      </c>
      <c r="T73" s="75"/>
      <c r="U73" s="74">
        <v>37</v>
      </c>
      <c r="V73" s="75"/>
      <c r="W73" s="273">
        <v>8.26</v>
      </c>
      <c r="X73" s="75"/>
      <c r="Y73" s="75">
        <v>1.82</v>
      </c>
      <c r="Z73" s="75"/>
      <c r="AA73" s="75">
        <v>2.77</v>
      </c>
      <c r="AB73" s="75"/>
      <c r="AC73" s="278">
        <v>0.76404916313115412</v>
      </c>
      <c r="AD73" s="75"/>
      <c r="AE73" s="4">
        <f>'OA&amp;GRIDCO'!W73+'Day Ahead IEX PXIL'!M73+RTM!M73</f>
        <v>2.06</v>
      </c>
      <c r="AF73" s="4">
        <f>'OA&amp;GRIDCO'!X73+'Day Ahead IEX PXIL'!N73+RTM!N73</f>
        <v>0</v>
      </c>
      <c r="AG73" s="4">
        <f>'OA&amp;GRIDCO'!AC73+'Day Ahead IEX PXIL'!S73+RTM!S73</f>
        <v>3.5999999999999996</v>
      </c>
      <c r="AH73" s="4">
        <f>'OA&amp;GRIDCO'!AD73+'Day Ahead IEX PXIL'!T73+RTM!T73</f>
        <v>0</v>
      </c>
      <c r="AI73" s="4">
        <f>'OA&amp;GRIDCO'!AU73+'Day Ahead IEX PXIL'!Y73+RTM!Y73</f>
        <v>0</v>
      </c>
      <c r="AJ73" s="4">
        <f>'OA&amp;GRIDCO'!AV73+'Day Ahead IEX PXIL'!Z73+RTM!Z73</f>
        <v>0</v>
      </c>
      <c r="AK73" s="4">
        <f>'OA&amp;GRIDCO'!BS73+'Day Ahead IEX PXIL'!AK73+RTM!AK73</f>
        <v>50.93</v>
      </c>
      <c r="AL73" s="4">
        <f>'OA&amp;GRIDCO'!BT73+'Day Ahead IEX PXIL'!AL73+RTM!AL73</f>
        <v>2.8479999999999999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0</v>
      </c>
      <c r="AR73" s="4">
        <f>'OA&amp;GRIDCO'!CP73+'Day Ahead IEX PXIL'!AX73+RTM!AX73</f>
        <v>0</v>
      </c>
      <c r="AS73" s="4">
        <f>'OA&amp;GRIDCO'!DA73+'Day Ahead IEX PXIL'!BC73+RTM!BC73</f>
        <v>329.77738402061857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13.701030927835051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251.80072164948453</v>
      </c>
      <c r="BD73" s="4">
        <f>'OA&amp;GRIDCO'!ER73+'Day Ahead IEX PXIL'!CB73+RTM!CB73</f>
        <v>62.950180412371132</v>
      </c>
      <c r="BE73" s="75">
        <f>'OA&amp;GRIDCO'!OA73+GDAM!U73</f>
        <v>3.65</v>
      </c>
      <c r="BF73" s="75"/>
      <c r="BG73" s="53"/>
      <c r="BH73" s="53"/>
      <c r="BI73" s="4">
        <f>'OA&amp;GRIDCO'!EW73+'Day Ahead IEX PXIL'!CG73+RTM!CG73</f>
        <v>0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2.06</v>
      </c>
      <c r="BR73" s="4">
        <f>'OA&amp;GRIDCO'!FR73+'Day Ahead IEX PXIL'!CT73+RTM!CT73</f>
        <v>0</v>
      </c>
      <c r="BS73" s="1">
        <f>'OA&amp;GRIDCO'!JW73+'Day Ahead IEX PXIL'!FA73+RTM!EU73</f>
        <v>95.88</v>
      </c>
      <c r="BT73" s="4">
        <f>'OA&amp;GRIDCO'!JX73+'Day Ahead IEX PXIL'!FB73+RTM!EV73</f>
        <v>11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14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310</v>
      </c>
      <c r="CX73" s="4">
        <f>'OA&amp;GRIDCO'!HV73+'Day Ahead IEX PXIL'!ED73+RTM!DX73</f>
        <v>0</v>
      </c>
      <c r="CY73" s="4">
        <f>'OA&amp;GRIDCO'!IG73+'Day Ahead IEX PXIL'!EI73+RTM!EC73</f>
        <v>2.5</v>
      </c>
      <c r="CZ73" s="4">
        <f>'OA&amp;GRIDCO'!IH73+'Day Ahead IEX PXIL'!EJ73+RTM!ED73</f>
        <v>0.625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0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29.700000000000003</v>
      </c>
      <c r="DP73" s="74">
        <f>'OA&amp;GRIDCO'!LV73+'Day Ahead IEX PXIL'!HP73+RTM!IV73</f>
        <v>0</v>
      </c>
      <c r="DQ73" s="74">
        <f>RTM!HK73</f>
        <v>2.58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0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5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6.19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3.09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2.58</v>
      </c>
      <c r="EX73" s="74">
        <f>RTM!JL73</f>
        <v>0</v>
      </c>
      <c r="EY73" s="74">
        <f>GDAM!S73+'OA&amp;GRIDCO'!OK73+RTM!JO73</f>
        <v>9.11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4.46</v>
      </c>
      <c r="FF73" s="74">
        <f>GDAM!AF73+'OA&amp;GRIDCO'!OT73</f>
        <v>0</v>
      </c>
      <c r="FG73" s="335">
        <f>GDAM!AK73</f>
        <v>0</v>
      </c>
      <c r="FH73" s="335">
        <f>GDAM!AL73</f>
        <v>0</v>
      </c>
      <c r="FI73" s="335">
        <f>GDAM!AQ73</f>
        <v>0</v>
      </c>
      <c r="FJ73" s="335">
        <f>GDAM!AR73</f>
        <v>0</v>
      </c>
      <c r="FK73" s="335">
        <f>GDAM!AW73</f>
        <v>0</v>
      </c>
      <c r="FL73" s="335">
        <f>GDAM!AX73</f>
        <v>0</v>
      </c>
      <c r="FM73" s="335">
        <f>GDAM!BC73</f>
        <v>0</v>
      </c>
      <c r="FN73" s="335">
        <f>GDAM!BD73</f>
        <v>0</v>
      </c>
      <c r="FO73" s="335">
        <f>GDAM!BI73</f>
        <v>0</v>
      </c>
      <c r="FP73" s="335">
        <f>GDAM!BJ73</f>
        <v>0</v>
      </c>
      <c r="FQ73" s="1">
        <f t="shared" si="0"/>
        <v>1159.342154833234</v>
      </c>
      <c r="FR73" s="1">
        <f t="shared" si="1"/>
        <v>91.824211340206176</v>
      </c>
    </row>
    <row r="74" spans="1:174">
      <c r="A74" s="48" t="s">
        <v>96</v>
      </c>
      <c r="B74" s="38">
        <v>64</v>
      </c>
      <c r="C74" s="114"/>
      <c r="D74" s="75"/>
      <c r="E74" s="75"/>
      <c r="F74" s="75"/>
      <c r="G74" s="75"/>
      <c r="H74" s="75"/>
      <c r="I74" s="74"/>
      <c r="J74" s="74"/>
      <c r="K74" s="75"/>
      <c r="L74" s="75"/>
      <c r="M74" s="75"/>
      <c r="N74" s="75"/>
      <c r="O74" s="275">
        <v>0.5</v>
      </c>
      <c r="P74" s="75"/>
      <c r="Q74" s="94">
        <v>6</v>
      </c>
      <c r="R74" s="75">
        <v>0.7</v>
      </c>
      <c r="S74" s="74">
        <v>25</v>
      </c>
      <c r="T74" s="75"/>
      <c r="U74" s="74">
        <v>37</v>
      </c>
      <c r="V74" s="75"/>
      <c r="W74" s="273">
        <v>6.77</v>
      </c>
      <c r="X74" s="75"/>
      <c r="Y74" s="75">
        <v>1.61</v>
      </c>
      <c r="Z74" s="75"/>
      <c r="AA74" s="75">
        <v>2.4500000000000002</v>
      </c>
      <c r="AB74" s="75"/>
      <c r="AC74" s="278">
        <v>0.68015865211567417</v>
      </c>
      <c r="AD74" s="75"/>
      <c r="AE74" s="4">
        <f>'OA&amp;GRIDCO'!W74+'Day Ahead IEX PXIL'!M74+RTM!M74</f>
        <v>2.06</v>
      </c>
      <c r="AF74" s="4">
        <f>'OA&amp;GRIDCO'!X74+'Day Ahead IEX PXIL'!N74+RTM!N74</f>
        <v>0</v>
      </c>
      <c r="AG74" s="4">
        <f>'OA&amp;GRIDCO'!AC74+'Day Ahead IEX PXIL'!S74+RTM!S74</f>
        <v>3.5999999999999996</v>
      </c>
      <c r="AH74" s="4">
        <f>'OA&amp;GRIDCO'!AD74+'Day Ahead IEX PXIL'!T74+RTM!T74</f>
        <v>0</v>
      </c>
      <c r="AI74" s="4">
        <f>'OA&amp;GRIDCO'!AU74+'Day Ahead IEX PXIL'!Y74+RTM!Y74</f>
        <v>0</v>
      </c>
      <c r="AJ74" s="4">
        <f>'OA&amp;GRIDCO'!AV74+'Day Ahead IEX PXIL'!Z74+RTM!Z74</f>
        <v>0</v>
      </c>
      <c r="AK74" s="4">
        <f>'OA&amp;GRIDCO'!BS74+'Day Ahead IEX PXIL'!AK74+RTM!AK74</f>
        <v>66.39</v>
      </c>
      <c r="AL74" s="4">
        <f>'OA&amp;GRIDCO'!BT74+'Day Ahead IEX PXIL'!AL74+RTM!AL74</f>
        <v>2.8479999999999999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0</v>
      </c>
      <c r="AR74" s="4">
        <f>'OA&amp;GRIDCO'!CP74+'Day Ahead IEX PXIL'!AX74+RTM!AX74</f>
        <v>0</v>
      </c>
      <c r="AS74" s="4">
        <f>'OA&amp;GRIDCO'!DA74+'Day Ahead IEX PXIL'!BC74+RTM!BC74</f>
        <v>329.77738402061857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13.701030927835051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251.80072164948453</v>
      </c>
      <c r="BD74" s="4">
        <f>'OA&amp;GRIDCO'!ER74+'Day Ahead IEX PXIL'!CB74+RTM!CB74</f>
        <v>62.950180412371132</v>
      </c>
      <c r="BE74" s="75">
        <f>'OA&amp;GRIDCO'!OA74+GDAM!U74</f>
        <v>5.31</v>
      </c>
      <c r="BF74" s="75"/>
      <c r="BG74" s="53"/>
      <c r="BH74" s="53"/>
      <c r="BI74" s="4">
        <f>'OA&amp;GRIDCO'!EW74+'Day Ahead IEX PXIL'!CG74+RTM!CG74</f>
        <v>0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2.06</v>
      </c>
      <c r="BR74" s="4">
        <f>'OA&amp;GRIDCO'!FR74+'Day Ahead IEX PXIL'!CT74+RTM!CT74</f>
        <v>0</v>
      </c>
      <c r="BS74" s="1">
        <f>'OA&amp;GRIDCO'!JW74+'Day Ahead IEX PXIL'!FA74+RTM!EU74</f>
        <v>95.88</v>
      </c>
      <c r="BT74" s="4">
        <f>'OA&amp;GRIDCO'!JX74+'Day Ahead IEX PXIL'!FB74+RTM!EV74</f>
        <v>11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14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340</v>
      </c>
      <c r="CX74" s="4">
        <f>'OA&amp;GRIDCO'!HV74+'Day Ahead IEX PXIL'!ED74+RTM!DX74</f>
        <v>0</v>
      </c>
      <c r="CY74" s="4">
        <f>'OA&amp;GRIDCO'!IG74+'Day Ahead IEX PXIL'!EI74+RTM!EC74</f>
        <v>2.5</v>
      </c>
      <c r="CZ74" s="4">
        <f>'OA&amp;GRIDCO'!IH74+'Day Ahead IEX PXIL'!EJ74+RTM!ED74</f>
        <v>0.625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0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29.700000000000003</v>
      </c>
      <c r="DP74" s="74">
        <f>'OA&amp;GRIDCO'!LV74+'Day Ahead IEX PXIL'!HP74+RTM!IV74</f>
        <v>0</v>
      </c>
      <c r="DQ74" s="74">
        <f>RTM!HK74</f>
        <v>2.58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0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5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6.19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3.09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2.58</v>
      </c>
      <c r="EX74" s="74">
        <f>RTM!JL74</f>
        <v>0</v>
      </c>
      <c r="EY74" s="74">
        <f>GDAM!S74+'OA&amp;GRIDCO'!OK74+RTM!JO74</f>
        <v>10.17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3.45</v>
      </c>
      <c r="FF74" s="74">
        <f>GDAM!AF74+'OA&amp;GRIDCO'!OT74</f>
        <v>0</v>
      </c>
      <c r="FG74" s="335">
        <f>GDAM!AK74</f>
        <v>0</v>
      </c>
      <c r="FH74" s="335">
        <f>GDAM!AL74</f>
        <v>0</v>
      </c>
      <c r="FI74" s="335">
        <f>GDAM!AQ74</f>
        <v>0</v>
      </c>
      <c r="FJ74" s="335">
        <f>GDAM!AR74</f>
        <v>0</v>
      </c>
      <c r="FK74" s="335">
        <f>GDAM!AW74</f>
        <v>0</v>
      </c>
      <c r="FL74" s="335">
        <f>GDAM!AX74</f>
        <v>0</v>
      </c>
      <c r="FM74" s="335">
        <f>GDAM!BC74</f>
        <v>0</v>
      </c>
      <c r="FN74" s="335">
        <f>GDAM!BD74</f>
        <v>0</v>
      </c>
      <c r="FO74" s="335">
        <f>GDAM!BI74</f>
        <v>0</v>
      </c>
      <c r="FP74" s="335">
        <f>GDAM!BJ74</f>
        <v>0</v>
      </c>
      <c r="FQ74" s="1">
        <f t="shared" si="0"/>
        <v>1204.4582643222186</v>
      </c>
      <c r="FR74" s="1">
        <f t="shared" si="1"/>
        <v>91.824211340206176</v>
      </c>
    </row>
    <row r="75" spans="1:174" ht="15" customHeight="1">
      <c r="A75" s="48" t="s">
        <v>97</v>
      </c>
      <c r="B75" s="38">
        <v>65</v>
      </c>
      <c r="C75" s="114"/>
      <c r="D75" s="75"/>
      <c r="E75" s="75"/>
      <c r="F75" s="75"/>
      <c r="G75" s="75"/>
      <c r="H75" s="75"/>
      <c r="I75" s="74"/>
      <c r="J75" s="74"/>
      <c r="K75" s="75"/>
      <c r="L75" s="75"/>
      <c r="M75" s="75"/>
      <c r="N75" s="75"/>
      <c r="O75" s="275">
        <v>0.3</v>
      </c>
      <c r="P75" s="75"/>
      <c r="Q75" s="94">
        <v>6</v>
      </c>
      <c r="R75" s="75">
        <v>0.7</v>
      </c>
      <c r="S75" s="74">
        <v>25</v>
      </c>
      <c r="T75" s="75"/>
      <c r="U75" s="74">
        <v>37</v>
      </c>
      <c r="V75" s="75"/>
      <c r="W75" s="273">
        <v>6.53</v>
      </c>
      <c r="X75" s="75"/>
      <c r="Y75" s="75">
        <v>0.65</v>
      </c>
      <c r="Z75" s="75"/>
      <c r="AA75" s="75">
        <v>0.99</v>
      </c>
      <c r="AB75" s="75"/>
      <c r="AC75" s="278">
        <v>0.42758714633945311</v>
      </c>
      <c r="AD75" s="75"/>
      <c r="AE75" s="4">
        <f>'OA&amp;GRIDCO'!W75+'Day Ahead IEX PXIL'!M75+RTM!M75</f>
        <v>3.09</v>
      </c>
      <c r="AF75" s="4">
        <f>'OA&amp;GRIDCO'!X75+'Day Ahead IEX PXIL'!N75+RTM!N75</f>
        <v>0</v>
      </c>
      <c r="AG75" s="4">
        <f>'OA&amp;GRIDCO'!AC75+'Day Ahead IEX PXIL'!S75+RTM!S75</f>
        <v>3.5999999999999996</v>
      </c>
      <c r="AH75" s="4">
        <f>'OA&amp;GRIDCO'!AD75+'Day Ahead IEX PXIL'!T75+RTM!T75</f>
        <v>0</v>
      </c>
      <c r="AI75" s="4">
        <f>'OA&amp;GRIDCO'!AU75+'Day Ahead IEX PXIL'!Y75+RTM!Y75</f>
        <v>0</v>
      </c>
      <c r="AJ75" s="4">
        <f>'OA&amp;GRIDCO'!AV75+'Day Ahead IEX PXIL'!Z75+RTM!Z75</f>
        <v>0</v>
      </c>
      <c r="AK75" s="4">
        <f>'OA&amp;GRIDCO'!BS75+'Day Ahead IEX PXIL'!AK75+RTM!AK75</f>
        <v>40.620000000000005</v>
      </c>
      <c r="AL75" s="4">
        <f>'OA&amp;GRIDCO'!BT75+'Day Ahead IEX PXIL'!AL75+RTM!AL75</f>
        <v>2.8479999999999999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0</v>
      </c>
      <c r="AR75" s="4">
        <f>'OA&amp;GRIDCO'!CP75+'Day Ahead IEX PXIL'!AX75+RTM!AX75</f>
        <v>0</v>
      </c>
      <c r="AS75" s="4">
        <f>'OA&amp;GRIDCO'!DA75+'Day Ahead IEX PXIL'!BC75+RTM!BC75</f>
        <v>329.77738402061857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13.701030927835051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251.80072164948453</v>
      </c>
      <c r="BD75" s="4">
        <f>'OA&amp;GRIDCO'!ER75+'Day Ahead IEX PXIL'!CB75+RTM!CB75</f>
        <v>62.950180412371132</v>
      </c>
      <c r="BE75" s="75">
        <f>'OA&amp;GRIDCO'!OA75+GDAM!U75</f>
        <v>7.09</v>
      </c>
      <c r="BF75" s="75"/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0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2.06</v>
      </c>
      <c r="BR75" s="4">
        <f>'OA&amp;GRIDCO'!FR75+'Day Ahead IEX PXIL'!CT75+RTM!CT75</f>
        <v>0</v>
      </c>
      <c r="BS75" s="1">
        <f>'OA&amp;GRIDCO'!JW75+'Day Ahead IEX PXIL'!FA75+RTM!EU75</f>
        <v>108.9545</v>
      </c>
      <c r="BT75" s="4">
        <f>'OA&amp;GRIDCO'!JX75+'Day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14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370</v>
      </c>
      <c r="CX75" s="4">
        <f>'OA&amp;GRIDCO'!HV75+'Day Ahead IEX PXIL'!ED75+RTM!DX75</f>
        <v>0</v>
      </c>
      <c r="CY75" s="4">
        <f>'OA&amp;GRIDCO'!IG75+'Day Ahead IEX PXIL'!EI75+RTM!EC75</f>
        <v>2.5</v>
      </c>
      <c r="CZ75" s="4">
        <f>'OA&amp;GRIDCO'!IH75+'Day Ahead IEX PXIL'!EJ75+RTM!ED75</f>
        <v>0.625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10.31</v>
      </c>
      <c r="DF75" s="4">
        <f>'Day Ahead IEX PXIL'!FD75+'OA&amp;GRIDCO'!KD75</f>
        <v>0</v>
      </c>
      <c r="DG75" s="4">
        <f>'OA&amp;GRIDCO'!JG75+'Day Ahead IEX PXIL'!EU75+RTM!EO75</f>
        <v>20.62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39.85</v>
      </c>
      <c r="DP75" s="74">
        <f>'OA&amp;GRIDCO'!LV75+'Day Ahead IEX PXIL'!HP75+RTM!IV75</f>
        <v>0</v>
      </c>
      <c r="DQ75" s="74">
        <f>RTM!HK75</f>
        <v>2.58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0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4.9000000000000004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6.19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2.06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2.58</v>
      </c>
      <c r="EX75" s="74">
        <f>RTM!JL75</f>
        <v>0</v>
      </c>
      <c r="EY75" s="74">
        <f>GDAM!S75+'OA&amp;GRIDCO'!OK75+RTM!JO75</f>
        <v>6.29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2.1399999999999997</v>
      </c>
      <c r="FF75" s="74">
        <f>GDAM!AF75+'OA&amp;GRIDCO'!OT75</f>
        <v>0</v>
      </c>
      <c r="FG75" s="335">
        <f>GDAM!AK75</f>
        <v>0</v>
      </c>
      <c r="FH75" s="335">
        <f>GDAM!AL75</f>
        <v>0</v>
      </c>
      <c r="FI75" s="335">
        <f>GDAM!AQ75</f>
        <v>0</v>
      </c>
      <c r="FJ75" s="335">
        <f>GDAM!AR75</f>
        <v>0</v>
      </c>
      <c r="FK75" s="335">
        <f>GDAM!AW75</f>
        <v>0</v>
      </c>
      <c r="FL75" s="335">
        <f>GDAM!AX75</f>
        <v>0</v>
      </c>
      <c r="FM75" s="335">
        <f>GDAM!BC75</f>
        <v>0</v>
      </c>
      <c r="FN75" s="335">
        <f>GDAM!BD75</f>
        <v>0</v>
      </c>
      <c r="FO75" s="335">
        <f>GDAM!BI75</f>
        <v>0</v>
      </c>
      <c r="FP75" s="335">
        <f>GDAM!BJ75</f>
        <v>0</v>
      </c>
      <c r="FQ75" s="1">
        <f t="shared" si="0"/>
        <v>1245.9101928164423</v>
      </c>
      <c r="FR75" s="1">
        <f t="shared" si="1"/>
        <v>93.824211340206176</v>
      </c>
    </row>
    <row r="76" spans="1:174">
      <c r="A76" s="48" t="s">
        <v>98</v>
      </c>
      <c r="B76" s="38">
        <v>66</v>
      </c>
      <c r="C76" s="114"/>
      <c r="D76" s="75"/>
      <c r="E76" s="75"/>
      <c r="F76" s="75"/>
      <c r="G76" s="75"/>
      <c r="H76" s="75"/>
      <c r="I76" s="74"/>
      <c r="J76" s="74"/>
      <c r="K76" s="75"/>
      <c r="L76" s="75"/>
      <c r="M76" s="75"/>
      <c r="N76" s="75"/>
      <c r="O76" s="275">
        <v>0.3</v>
      </c>
      <c r="P76" s="75"/>
      <c r="Q76" s="94">
        <v>6</v>
      </c>
      <c r="R76" s="75">
        <v>0.7</v>
      </c>
      <c r="S76" s="74">
        <v>25</v>
      </c>
      <c r="T76" s="75"/>
      <c r="U76" s="74">
        <v>37</v>
      </c>
      <c r="V76" s="75"/>
      <c r="W76" s="273">
        <v>4.18</v>
      </c>
      <c r="X76" s="75"/>
      <c r="Y76" s="75">
        <v>0</v>
      </c>
      <c r="Z76" s="75"/>
      <c r="AA76" s="75">
        <v>0</v>
      </c>
      <c r="AB76" s="75"/>
      <c r="AC76" s="278">
        <v>0.28739463934291104</v>
      </c>
      <c r="AD76" s="75"/>
      <c r="AE76" s="4">
        <f>'OA&amp;GRIDCO'!W76+'Day Ahead IEX PXIL'!M76+RTM!M76</f>
        <v>19.59</v>
      </c>
      <c r="AF76" s="4">
        <f>'OA&amp;GRIDCO'!X76+'Day Ahead IEX PXIL'!N76+RTM!N76</f>
        <v>0</v>
      </c>
      <c r="AG76" s="4">
        <f>'OA&amp;GRIDCO'!AC76+'Day Ahead IEX PXIL'!S76+RTM!S76</f>
        <v>3.5999999999999996</v>
      </c>
      <c r="AH76" s="4">
        <f>'OA&amp;GRIDCO'!AD76+'Day Ahead IEX PXIL'!T76+RTM!T76</f>
        <v>0</v>
      </c>
      <c r="AI76" s="4">
        <f>'OA&amp;GRIDCO'!AU76+'Day Ahead IEX PXIL'!Y76+RTM!Y76</f>
        <v>0</v>
      </c>
      <c r="AJ76" s="4">
        <f>'OA&amp;GRIDCO'!AV76+'Day Ahead IEX PXIL'!Z76+RTM!Z76</f>
        <v>0</v>
      </c>
      <c r="AK76" s="4">
        <f>'OA&amp;GRIDCO'!BS76+'Day Ahead IEX PXIL'!AK76+RTM!AK76</f>
        <v>20</v>
      </c>
      <c r="AL76" s="4">
        <f>'OA&amp;GRIDCO'!BT76+'Day Ahead IEX PXIL'!AL76+RTM!AL76</f>
        <v>2.8479999999999999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0</v>
      </c>
      <c r="AR76" s="4">
        <f>'OA&amp;GRIDCO'!CP76+'Day Ahead IEX PXIL'!AX76+RTM!AX76</f>
        <v>0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13.701030927835051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251.80072164948453</v>
      </c>
      <c r="BD76" s="4">
        <f>'OA&amp;GRIDCO'!ER76+'Day Ahead IEX PXIL'!CB76+RTM!CB76</f>
        <v>62.950180412371132</v>
      </c>
      <c r="BE76" s="75">
        <f>'OA&amp;GRIDCO'!OA76+GDAM!U76</f>
        <v>5.51</v>
      </c>
      <c r="BF76" s="75"/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0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2.06</v>
      </c>
      <c r="BR76" s="4">
        <f>'OA&amp;GRIDCO'!FR76+'Day Ahead IEX PXIL'!CT76+RTM!CT76</f>
        <v>0</v>
      </c>
      <c r="BS76" s="1">
        <f>'OA&amp;GRIDCO'!JW76+'Day Ahead IEX PXIL'!FA76+RTM!EU76</f>
        <v>108.9545</v>
      </c>
      <c r="BT76" s="4">
        <f>'OA&amp;GRIDCO'!JX76+'Day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14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2.5</v>
      </c>
      <c r="CZ76" s="4">
        <f>'OA&amp;GRIDCO'!IH76+'Day Ahead IEX PXIL'!EJ76+RTM!ED76</f>
        <v>0.625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10.31</v>
      </c>
      <c r="DF76" s="4">
        <f>'Day Ahead IEX PXIL'!FD76+'OA&amp;GRIDCO'!KD76</f>
        <v>0</v>
      </c>
      <c r="DG76" s="4">
        <f>'OA&amp;GRIDCO'!JG76+'Day Ahead IEX PXIL'!EU76+RTM!EO76</f>
        <v>20.62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44.849999999999994</v>
      </c>
      <c r="DP76" s="74">
        <f>'OA&amp;GRIDCO'!LV76+'Day Ahead IEX PXIL'!HP76+RTM!IV76</f>
        <v>0</v>
      </c>
      <c r="DQ76" s="74">
        <f>RTM!HK76</f>
        <v>2.58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0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4.8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6.19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2.06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2.58</v>
      </c>
      <c r="EX76" s="74">
        <f>RTM!JL76</f>
        <v>0</v>
      </c>
      <c r="EY76" s="74">
        <f>GDAM!S76+'OA&amp;GRIDCO'!OK76+RTM!JO76</f>
        <v>4.0999999999999996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1.96</v>
      </c>
      <c r="FF76" s="74">
        <f>GDAM!AF76+'OA&amp;GRIDCO'!OT76</f>
        <v>0</v>
      </c>
      <c r="FG76" s="335">
        <f>GDAM!AK76</f>
        <v>0</v>
      </c>
      <c r="FH76" s="335">
        <f>GDAM!AL76</f>
        <v>0</v>
      </c>
      <c r="FI76" s="335">
        <f>GDAM!AQ76</f>
        <v>0</v>
      </c>
      <c r="FJ76" s="335">
        <f>GDAM!AR76</f>
        <v>0</v>
      </c>
      <c r="FK76" s="335">
        <f>GDAM!AW76</f>
        <v>0</v>
      </c>
      <c r="FL76" s="335">
        <f>GDAM!AX76</f>
        <v>0</v>
      </c>
      <c r="FM76" s="335">
        <f>GDAM!BC76</f>
        <v>0</v>
      </c>
      <c r="FN76" s="335">
        <f>GDAM!BD76</f>
        <v>0</v>
      </c>
      <c r="FO76" s="335">
        <f>GDAM!BI76</f>
        <v>0</v>
      </c>
      <c r="FP76" s="335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1268.6100003094455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93.824211340206176</v>
      </c>
    </row>
    <row r="77" spans="1:174" ht="15" customHeight="1">
      <c r="A77" s="48" t="s">
        <v>99</v>
      </c>
      <c r="B77" s="38">
        <v>67</v>
      </c>
      <c r="C77" s="114"/>
      <c r="D77" s="75"/>
      <c r="E77" s="75"/>
      <c r="F77" s="75"/>
      <c r="G77" s="75"/>
      <c r="H77" s="75"/>
      <c r="I77" s="74"/>
      <c r="J77" s="74"/>
      <c r="K77" s="75"/>
      <c r="L77" s="75"/>
      <c r="M77" s="75"/>
      <c r="N77" s="75"/>
      <c r="O77" s="275">
        <v>0.28000000000000003</v>
      </c>
      <c r="P77" s="75"/>
      <c r="Q77" s="94">
        <v>6</v>
      </c>
      <c r="R77" s="75">
        <v>0.7</v>
      </c>
      <c r="S77" s="74">
        <v>25</v>
      </c>
      <c r="T77" s="75"/>
      <c r="U77" s="74">
        <v>37</v>
      </c>
      <c r="V77" s="75"/>
      <c r="W77" s="273">
        <v>3.73</v>
      </c>
      <c r="X77" s="75"/>
      <c r="Y77" s="75">
        <v>0.26</v>
      </c>
      <c r="Z77" s="75"/>
      <c r="AA77" s="75">
        <v>0.39</v>
      </c>
      <c r="AB77" s="75"/>
      <c r="AC77" s="278">
        <v>0.24533688724394848</v>
      </c>
      <c r="AD77" s="75"/>
      <c r="AE77" s="4">
        <f>'OA&amp;GRIDCO'!W77+'Day Ahead IEX PXIL'!M77+RTM!M77</f>
        <v>17.53</v>
      </c>
      <c r="AF77" s="4">
        <f>'OA&amp;GRIDCO'!X77+'Day Ahead IEX PXIL'!N77+RTM!N77</f>
        <v>0</v>
      </c>
      <c r="AG77" s="4">
        <f>'OA&amp;GRIDCO'!AC77+'Day Ahead IEX PXIL'!S77+RTM!S77</f>
        <v>3.5999999999999996</v>
      </c>
      <c r="AH77" s="4">
        <f>'OA&amp;GRIDCO'!AD77+'Day Ahead IEX PXIL'!T77+RTM!T77</f>
        <v>0</v>
      </c>
      <c r="AI77" s="4">
        <f>'OA&amp;GRIDCO'!AU77+'Day Ahead IEX PXIL'!Y77+RTM!Y77</f>
        <v>0</v>
      </c>
      <c r="AJ77" s="4">
        <f>'OA&amp;GRIDCO'!AV77+'Day Ahead IEX PXIL'!Z77+RTM!Z77</f>
        <v>0</v>
      </c>
      <c r="AK77" s="4">
        <f>'OA&amp;GRIDCO'!BS77+'Day Ahead IEX PXIL'!AK77+RTM!AK77</f>
        <v>30.310000000000002</v>
      </c>
      <c r="AL77" s="4">
        <f>'OA&amp;GRIDCO'!BT77+'Day Ahead IEX PXIL'!AL77+RTM!AL77</f>
        <v>2.8479999999999999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0</v>
      </c>
      <c r="AR77" s="4">
        <f>'OA&amp;GRIDCO'!CP77+'Day Ahead IEX PXIL'!AX77+RTM!AX77</f>
        <v>0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13.701030927835051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251.80072164948453</v>
      </c>
      <c r="BD77" s="4">
        <f>'OA&amp;GRIDCO'!ER77+'Day Ahead IEX PXIL'!CB77+RTM!CB77</f>
        <v>62.950180412371132</v>
      </c>
      <c r="BE77" s="75">
        <f>'OA&amp;GRIDCO'!OA77+GDAM!U77</f>
        <v>3.42</v>
      </c>
      <c r="BF77" s="75"/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0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2.06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14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5.15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2.5</v>
      </c>
      <c r="CZ77" s="4">
        <f>'OA&amp;GRIDCO'!IH77+'Day Ahead IEX PXIL'!EJ77+RTM!ED77</f>
        <v>0.625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10.31</v>
      </c>
      <c r="DF77" s="4">
        <f>'Day Ahead IEX PXIL'!FD77+'OA&amp;GRIDCO'!KD77</f>
        <v>0</v>
      </c>
      <c r="DG77" s="4">
        <f>'OA&amp;GRIDCO'!JG77+'Day Ahead IEX PXIL'!EU77+RTM!EO77</f>
        <v>20.62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53.22</v>
      </c>
      <c r="DP77" s="74">
        <f>'OA&amp;GRIDCO'!LV77+'Day Ahead IEX PXIL'!HP77+RTM!IV77</f>
        <v>0</v>
      </c>
      <c r="DQ77" s="74">
        <f>RTM!HK77</f>
        <v>2.58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0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4.5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6.19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2.06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2.58</v>
      </c>
      <c r="EX77" s="74">
        <f>RTM!JL77</f>
        <v>0</v>
      </c>
      <c r="EY77" s="74">
        <f>GDAM!S77+'OA&amp;GRIDCO'!OK77+RTM!JO77</f>
        <v>2.19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1.6400000000000001</v>
      </c>
      <c r="FF77" s="74">
        <f>GDAM!AF77+'OA&amp;GRIDCO'!OT77</f>
        <v>0</v>
      </c>
      <c r="FG77" s="335">
        <f>GDAM!AK77</f>
        <v>0</v>
      </c>
      <c r="FH77" s="335">
        <f>GDAM!AL77</f>
        <v>0</v>
      </c>
      <c r="FI77" s="335">
        <f>GDAM!AQ77</f>
        <v>0</v>
      </c>
      <c r="FJ77" s="335">
        <f>GDAM!AR77</f>
        <v>0</v>
      </c>
      <c r="FK77" s="335">
        <f>GDAM!AW77</f>
        <v>0</v>
      </c>
      <c r="FL77" s="335">
        <f>GDAM!AX77</f>
        <v>0</v>
      </c>
      <c r="FM77" s="335">
        <f>GDAM!BC77</f>
        <v>0</v>
      </c>
      <c r="FN77" s="335">
        <f>GDAM!BD77</f>
        <v>0</v>
      </c>
      <c r="FO77" s="335">
        <f>GDAM!BI77</f>
        <v>0</v>
      </c>
      <c r="FP77" s="335">
        <f>GDAM!BJ77</f>
        <v>0</v>
      </c>
      <c r="FQ77" s="1">
        <f t="shared" si="2"/>
        <v>1285.8979425573466</v>
      </c>
      <c r="FR77" s="1">
        <f t="shared" si="3"/>
        <v>93.824211340206176</v>
      </c>
    </row>
    <row r="78" spans="1:174">
      <c r="A78" s="48" t="s">
        <v>100</v>
      </c>
      <c r="B78" s="38">
        <v>68</v>
      </c>
      <c r="C78" s="114"/>
      <c r="D78" s="75"/>
      <c r="E78" s="75"/>
      <c r="F78" s="75"/>
      <c r="G78" s="75"/>
      <c r="H78" s="75"/>
      <c r="I78" s="74"/>
      <c r="J78" s="74"/>
      <c r="K78" s="75"/>
      <c r="L78" s="75"/>
      <c r="M78" s="75"/>
      <c r="N78" s="75"/>
      <c r="O78" s="275">
        <v>0.25</v>
      </c>
      <c r="P78" s="75"/>
      <c r="Q78" s="94">
        <v>6</v>
      </c>
      <c r="R78" s="75">
        <v>0.7</v>
      </c>
      <c r="S78" s="74">
        <v>25</v>
      </c>
      <c r="T78" s="75"/>
      <c r="U78" s="74">
        <v>37</v>
      </c>
      <c r="V78" s="75"/>
      <c r="W78" s="273">
        <v>4.01</v>
      </c>
      <c r="X78" s="75"/>
      <c r="Y78" s="75">
        <v>0.19</v>
      </c>
      <c r="Z78" s="75"/>
      <c r="AA78" s="75">
        <v>0.28999999999999998</v>
      </c>
      <c r="AB78" s="75"/>
      <c r="AC78" s="278">
        <v>0.10514438024740651</v>
      </c>
      <c r="AD78" s="75"/>
      <c r="AE78" s="4">
        <f>'OA&amp;GRIDCO'!W78+'Day Ahead IEX PXIL'!M78+RTM!M78</f>
        <v>7.22</v>
      </c>
      <c r="AF78" s="4">
        <f>'OA&amp;GRIDCO'!X78+'Day Ahead IEX PXIL'!N78+RTM!N78</f>
        <v>0</v>
      </c>
      <c r="AG78" s="4">
        <f>'OA&amp;GRIDCO'!AC78+'Day Ahead IEX PXIL'!S78+RTM!S78</f>
        <v>3.5999999999999996</v>
      </c>
      <c r="AH78" s="4">
        <f>'OA&amp;GRIDCO'!AD78+'Day Ahead IEX PXIL'!T78+RTM!T78</f>
        <v>0</v>
      </c>
      <c r="AI78" s="4">
        <f>'OA&amp;GRIDCO'!AU78+'Day Ahead IEX PXIL'!Y78+RTM!Y78</f>
        <v>0</v>
      </c>
      <c r="AJ78" s="4">
        <f>'OA&amp;GRIDCO'!AV78+'Day Ahead IEX PXIL'!Z78+RTM!Z78</f>
        <v>0</v>
      </c>
      <c r="AK78" s="4">
        <f>'OA&amp;GRIDCO'!BS78+'Day Ahead IEX PXIL'!AK78+RTM!AK78</f>
        <v>40.620000000000005</v>
      </c>
      <c r="AL78" s="4">
        <f>'OA&amp;GRIDCO'!BT78+'Day Ahead IEX PXIL'!AL78+RTM!AL78</f>
        <v>2.8479999999999999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0</v>
      </c>
      <c r="AR78" s="4">
        <f>'OA&amp;GRIDCO'!CP78+'Day Ahead IEX PXIL'!AX78+RTM!AX78</f>
        <v>0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13.701030927835051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251.80072164948453</v>
      </c>
      <c r="BD78" s="4">
        <f>'OA&amp;GRIDCO'!ER78+'Day Ahead IEX PXIL'!CB78+RTM!CB78</f>
        <v>62.950180412371132</v>
      </c>
      <c r="BE78" s="75">
        <f>'OA&amp;GRIDCO'!OA78+GDAM!U78</f>
        <v>2.5</v>
      </c>
      <c r="BF78" s="75"/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0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2.06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14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5.15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2.5</v>
      </c>
      <c r="CZ78" s="4">
        <f>'OA&amp;GRIDCO'!IH78+'Day Ahead IEX PXIL'!EJ78+RTM!ED78</f>
        <v>0.625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10.31</v>
      </c>
      <c r="DF78" s="4">
        <f>'Day Ahead IEX PXIL'!FD78+'OA&amp;GRIDCO'!KD78</f>
        <v>0</v>
      </c>
      <c r="DG78" s="4">
        <f>'OA&amp;GRIDCO'!JG78+'Day Ahead IEX PXIL'!EU78+RTM!EO78</f>
        <v>20.62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54.795000000000002</v>
      </c>
      <c r="DP78" s="74">
        <f>'OA&amp;GRIDCO'!LV78+'Day Ahead IEX PXIL'!HP78+RTM!IV78</f>
        <v>0</v>
      </c>
      <c r="DQ78" s="74">
        <f>RTM!HK78</f>
        <v>2.58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0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4.0999999999999996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6.19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2.06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2.58</v>
      </c>
      <c r="EX78" s="74">
        <f>RTM!JL78</f>
        <v>0</v>
      </c>
      <c r="EY78" s="74">
        <f>GDAM!S78+'OA&amp;GRIDCO'!OK78+RTM!JO78</f>
        <v>2.7600000000000002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1.77</v>
      </c>
      <c r="FF78" s="74">
        <f>GDAM!AF78+'OA&amp;GRIDCO'!OT78</f>
        <v>0</v>
      </c>
      <c r="FG78" s="335">
        <f>GDAM!AK78</f>
        <v>0</v>
      </c>
      <c r="FH78" s="335">
        <f>GDAM!AL78</f>
        <v>0</v>
      </c>
      <c r="FI78" s="335">
        <f>GDAM!AQ78</f>
        <v>0</v>
      </c>
      <c r="FJ78" s="335">
        <f>GDAM!AR78</f>
        <v>0</v>
      </c>
      <c r="FK78" s="335">
        <f>GDAM!AW78</f>
        <v>0</v>
      </c>
      <c r="FL78" s="335">
        <f>GDAM!AX78</f>
        <v>0</v>
      </c>
      <c r="FM78" s="335">
        <f>GDAM!BC78</f>
        <v>0</v>
      </c>
      <c r="FN78" s="335">
        <f>GDAM!BD78</f>
        <v>0</v>
      </c>
      <c r="FO78" s="335">
        <f>GDAM!BI78</f>
        <v>0</v>
      </c>
      <c r="FP78" s="335">
        <f>GDAM!BJ78</f>
        <v>0</v>
      </c>
      <c r="FQ78" s="1">
        <f t="shared" si="2"/>
        <v>1286.7927500503499</v>
      </c>
      <c r="FR78" s="1">
        <f t="shared" si="3"/>
        <v>93.824211340206176</v>
      </c>
    </row>
    <row r="79" spans="1:174" ht="15" customHeight="1">
      <c r="A79" s="48" t="s">
        <v>101</v>
      </c>
      <c r="B79" s="38">
        <v>69</v>
      </c>
      <c r="C79" s="114"/>
      <c r="D79" s="75"/>
      <c r="E79" s="75"/>
      <c r="F79" s="75"/>
      <c r="G79" s="75"/>
      <c r="H79" s="75"/>
      <c r="I79" s="74"/>
      <c r="J79" s="74"/>
      <c r="K79" s="75"/>
      <c r="L79" s="75"/>
      <c r="M79" s="75"/>
      <c r="N79" s="75"/>
      <c r="O79" s="275">
        <v>0.22</v>
      </c>
      <c r="P79" s="75"/>
      <c r="Q79" s="94">
        <v>6</v>
      </c>
      <c r="R79" s="75">
        <v>0.7</v>
      </c>
      <c r="S79" s="74">
        <v>25</v>
      </c>
      <c r="T79" s="75"/>
      <c r="U79" s="74">
        <v>37</v>
      </c>
      <c r="V79" s="75"/>
      <c r="W79" s="273">
        <v>3.51</v>
      </c>
      <c r="X79" s="75"/>
      <c r="Y79" s="75">
        <v>0.13</v>
      </c>
      <c r="Z79" s="75"/>
      <c r="AA79" s="75">
        <v>0.2</v>
      </c>
      <c r="AB79" s="75"/>
      <c r="AC79" s="278">
        <v>6.3086628148443888E-2</v>
      </c>
      <c r="AD79" s="75"/>
      <c r="AE79" s="4">
        <f>'OA&amp;GRIDCO'!W79+'Day Ahead IEX PXIL'!M79+RTM!M79</f>
        <v>6.19</v>
      </c>
      <c r="AF79" s="4">
        <f>'OA&amp;GRIDCO'!X79+'Day Ahead IEX PXIL'!N79+RTM!N79</f>
        <v>0</v>
      </c>
      <c r="AG79" s="4">
        <f>'OA&amp;GRIDCO'!AC79+'Day Ahead IEX PXIL'!S79+RTM!S79</f>
        <v>2.9899999999999998</v>
      </c>
      <c r="AH79" s="4">
        <f>'OA&amp;GRIDCO'!AD79+'Day Ahead IEX PXIL'!T79+RTM!T79</f>
        <v>0</v>
      </c>
      <c r="AI79" s="4">
        <f>'OA&amp;GRIDCO'!AU79+'Day Ahead IEX PXIL'!Y79+RTM!Y79</f>
        <v>0</v>
      </c>
      <c r="AJ79" s="4">
        <f>'OA&amp;GRIDCO'!AV79+'Day Ahead IEX PXIL'!Z79+RTM!Z79</f>
        <v>0</v>
      </c>
      <c r="AK79" s="4">
        <f>'OA&amp;GRIDCO'!BS79+'Day Ahead IEX PXIL'!AK79+RTM!AK79</f>
        <v>20</v>
      </c>
      <c r="AL79" s="4">
        <f>'OA&amp;GRIDCO'!BT79+'Day Ahead IEX PXIL'!AL79+RTM!AL79</f>
        <v>2.8479999999999999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0</v>
      </c>
      <c r="AR79" s="4">
        <f>'OA&amp;GRIDCO'!CP79+'Day Ahead IEX PXIL'!AX79+RTM!AX79</f>
        <v>0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13.701030927835051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251.80072164948453</v>
      </c>
      <c r="BD79" s="4">
        <f>'OA&amp;GRIDCO'!ER79+'Day Ahead IEX PXIL'!CB79+RTM!CB79</f>
        <v>62.950180412371132</v>
      </c>
      <c r="BE79" s="75">
        <f>'OA&amp;GRIDCO'!OA79+GDAM!U79</f>
        <v>2.31</v>
      </c>
      <c r="BF79" s="75"/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0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19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5.15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2.5</v>
      </c>
      <c r="CZ79" s="4">
        <f>'OA&amp;GRIDCO'!IH79+'Day Ahead IEX PXIL'!EJ79+RTM!ED79</f>
        <v>0.625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10.31</v>
      </c>
      <c r="DF79" s="4">
        <f>'Day Ahead IEX PXIL'!FD79+'OA&amp;GRIDCO'!KD79</f>
        <v>0</v>
      </c>
      <c r="DG79" s="4">
        <f>'OA&amp;GRIDCO'!JG79+'Day Ahead IEX PXIL'!EU79+RTM!EO79</f>
        <v>20.62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54.795000000000002</v>
      </c>
      <c r="DP79" s="74">
        <f>'OA&amp;GRIDCO'!LV79+'Day Ahead IEX PXIL'!HP79+RTM!IV79</f>
        <v>0</v>
      </c>
      <c r="DQ79" s="74">
        <f>RTM!HK79</f>
        <v>2.58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0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3.7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6.19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0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2.58</v>
      </c>
      <c r="EX79" s="74">
        <f>RTM!JL79</f>
        <v>0</v>
      </c>
      <c r="EY79" s="74">
        <f>GDAM!S79+'OA&amp;GRIDCO'!OK79+RTM!JO79</f>
        <v>3.01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1.4400000000000002</v>
      </c>
      <c r="FF79" s="74">
        <f>GDAM!AF79+'OA&amp;GRIDCO'!OT79</f>
        <v>0</v>
      </c>
      <c r="FG79" s="335">
        <f>GDAM!AK79</f>
        <v>0</v>
      </c>
      <c r="FH79" s="335">
        <f>GDAM!AL79</f>
        <v>0</v>
      </c>
      <c r="FI79" s="335">
        <f>GDAM!AQ79</f>
        <v>0</v>
      </c>
      <c r="FJ79" s="335">
        <f>GDAM!AR79</f>
        <v>0</v>
      </c>
      <c r="FK79" s="335">
        <f>GDAM!AW79</f>
        <v>0</v>
      </c>
      <c r="FL79" s="335">
        <f>GDAM!AX79</f>
        <v>0</v>
      </c>
      <c r="FM79" s="335">
        <f>GDAM!BC79</f>
        <v>0</v>
      </c>
      <c r="FN79" s="335">
        <f>GDAM!BD79</f>
        <v>0</v>
      </c>
      <c r="FO79" s="335">
        <f>GDAM!BI79</f>
        <v>0</v>
      </c>
      <c r="FP79" s="335">
        <f>GDAM!BJ79</f>
        <v>0</v>
      </c>
      <c r="FQ79" s="1">
        <f t="shared" si="2"/>
        <v>1266.0806922982515</v>
      </c>
      <c r="FR79" s="1">
        <f t="shared" si="3"/>
        <v>93.824211340206176</v>
      </c>
    </row>
    <row r="80" spans="1:174">
      <c r="A80" s="48" t="s">
        <v>102</v>
      </c>
      <c r="B80" s="38">
        <v>70</v>
      </c>
      <c r="C80" s="114"/>
      <c r="D80" s="75"/>
      <c r="E80" s="75"/>
      <c r="F80" s="75"/>
      <c r="G80" s="75"/>
      <c r="H80" s="75"/>
      <c r="I80" s="74"/>
      <c r="J80" s="74"/>
      <c r="K80" s="75"/>
      <c r="L80" s="75"/>
      <c r="M80" s="75"/>
      <c r="N80" s="75"/>
      <c r="O80" s="275">
        <v>0.21</v>
      </c>
      <c r="P80" s="75"/>
      <c r="Q80" s="94">
        <v>6</v>
      </c>
      <c r="R80" s="75">
        <v>0.7</v>
      </c>
      <c r="S80" s="74">
        <v>25</v>
      </c>
      <c r="T80" s="75"/>
      <c r="U80" s="74">
        <v>37</v>
      </c>
      <c r="V80" s="75"/>
      <c r="W80" s="273">
        <v>2.2400000000000002</v>
      </c>
      <c r="X80" s="75"/>
      <c r="Y80" s="75">
        <v>0.23</v>
      </c>
      <c r="Z80" s="75"/>
      <c r="AA80" s="75">
        <v>0.35</v>
      </c>
      <c r="AB80" s="75"/>
      <c r="AC80" s="278">
        <v>3.5048126749135503E-2</v>
      </c>
      <c r="AD80" s="75"/>
      <c r="AE80" s="4">
        <f>'OA&amp;GRIDCO'!W80+'Day Ahead IEX PXIL'!M80+RTM!M80</f>
        <v>5.15</v>
      </c>
      <c r="AF80" s="4">
        <f>'OA&amp;GRIDCO'!X80+'Day Ahead IEX PXIL'!N80+RTM!N80</f>
        <v>0</v>
      </c>
      <c r="AG80" s="4">
        <f>'OA&amp;GRIDCO'!AC80+'Day Ahead IEX PXIL'!S80+RTM!S80</f>
        <v>2.9899999999999998</v>
      </c>
      <c r="AH80" s="4">
        <f>'OA&amp;GRIDCO'!AD80+'Day Ahead IEX PXIL'!T80+RTM!T80</f>
        <v>0</v>
      </c>
      <c r="AI80" s="4">
        <f>'OA&amp;GRIDCO'!AU80+'Day Ahead IEX PXIL'!Y80+RTM!Y80</f>
        <v>0</v>
      </c>
      <c r="AJ80" s="4">
        <f>'OA&amp;GRIDCO'!AV80+'Day Ahead IEX PXIL'!Z80+RTM!Z80</f>
        <v>0</v>
      </c>
      <c r="AK80" s="4">
        <f>'OA&amp;GRIDCO'!BS80+'Day Ahead IEX PXIL'!AK80+RTM!AK80</f>
        <v>30.310000000000002</v>
      </c>
      <c r="AL80" s="4">
        <f>'OA&amp;GRIDCO'!BT80+'Day Ahead IEX PXIL'!AL80+RTM!AL80</f>
        <v>2.8479999999999999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0</v>
      </c>
      <c r="AR80" s="4">
        <f>'OA&amp;GRIDCO'!CP80+'Day Ahead IEX PXIL'!AX80+RTM!AX80</f>
        <v>0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13.701030927835051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251.80072164948453</v>
      </c>
      <c r="BD80" s="4">
        <f>'OA&amp;GRIDCO'!ER80+'Day Ahead IEX PXIL'!CB80+RTM!CB80</f>
        <v>62.950180412371132</v>
      </c>
      <c r="BE80" s="75">
        <f>'OA&amp;GRIDCO'!OA80+GDAM!U80</f>
        <v>1.75</v>
      </c>
      <c r="BF80" s="75"/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0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19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5.15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2.5</v>
      </c>
      <c r="CZ80" s="4">
        <f>'OA&amp;GRIDCO'!IH80+'Day Ahead IEX PXIL'!EJ80+RTM!ED80</f>
        <v>0.625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10.31</v>
      </c>
      <c r="DF80" s="4">
        <f>'Day Ahead IEX PXIL'!FD80+'OA&amp;GRIDCO'!KD80</f>
        <v>0</v>
      </c>
      <c r="DG80" s="4">
        <f>'OA&amp;GRIDCO'!JG80+'Day Ahead IEX PXIL'!EU80+RTM!EO80</f>
        <v>20.62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54.795000000000002</v>
      </c>
      <c r="DP80" s="74">
        <f>'OA&amp;GRIDCO'!LV80+'Day Ahead IEX PXIL'!HP80+RTM!IV80</f>
        <v>0</v>
      </c>
      <c r="DQ80" s="74">
        <f>RTM!HK80</f>
        <v>2.58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0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3.2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6.19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0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2.58</v>
      </c>
      <c r="EX80" s="74">
        <f>RTM!JL80</f>
        <v>0</v>
      </c>
      <c r="EY80" s="74">
        <f>GDAM!S80+'OA&amp;GRIDCO'!OK80+RTM!JO80</f>
        <v>1.78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1</v>
      </c>
      <c r="FF80" s="74">
        <f>GDAM!AF80+'OA&amp;GRIDCO'!OT80</f>
        <v>0</v>
      </c>
      <c r="FG80" s="335">
        <f>GDAM!AK80</f>
        <v>0</v>
      </c>
      <c r="FH80" s="335">
        <f>GDAM!AL80</f>
        <v>0</v>
      </c>
      <c r="FI80" s="335">
        <f>GDAM!AQ80</f>
        <v>0</v>
      </c>
      <c r="FJ80" s="335">
        <f>GDAM!AR80</f>
        <v>0</v>
      </c>
      <c r="FK80" s="335">
        <f>GDAM!AW80</f>
        <v>0</v>
      </c>
      <c r="FL80" s="335">
        <f>GDAM!AX80</f>
        <v>0</v>
      </c>
      <c r="FM80" s="335">
        <f>GDAM!BC80</f>
        <v>0</v>
      </c>
      <c r="FN80" s="335">
        <f>GDAM!BD80</f>
        <v>0</v>
      </c>
      <c r="FO80" s="335">
        <f>GDAM!BI80</f>
        <v>0</v>
      </c>
      <c r="FP80" s="335">
        <f>GDAM!BJ80</f>
        <v>0</v>
      </c>
      <c r="FQ80" s="1">
        <f t="shared" si="2"/>
        <v>1271.5626537968519</v>
      </c>
      <c r="FR80" s="1">
        <f t="shared" si="3"/>
        <v>93.824211340206176</v>
      </c>
    </row>
    <row r="81" spans="1:174" ht="15" customHeight="1">
      <c r="A81" s="48" t="s">
        <v>103</v>
      </c>
      <c r="B81" s="38">
        <v>71</v>
      </c>
      <c r="C81" s="114"/>
      <c r="D81" s="75"/>
      <c r="E81" s="75"/>
      <c r="F81" s="75"/>
      <c r="G81" s="75"/>
      <c r="H81" s="75"/>
      <c r="I81" s="74"/>
      <c r="J81" s="74"/>
      <c r="K81" s="75"/>
      <c r="L81" s="75"/>
      <c r="M81" s="75"/>
      <c r="N81" s="75"/>
      <c r="O81" s="275">
        <v>0.12</v>
      </c>
      <c r="P81" s="75"/>
      <c r="Q81" s="94">
        <v>6</v>
      </c>
      <c r="R81" s="75">
        <v>0.7</v>
      </c>
      <c r="S81" s="74">
        <v>25</v>
      </c>
      <c r="T81" s="75"/>
      <c r="U81" s="74">
        <v>37</v>
      </c>
      <c r="V81" s="75"/>
      <c r="W81" s="273">
        <v>1.64</v>
      </c>
      <c r="X81" s="75"/>
      <c r="Y81" s="75">
        <v>0.12</v>
      </c>
      <c r="Z81" s="75"/>
      <c r="AA81" s="75">
        <v>0.18</v>
      </c>
      <c r="AB81" s="75"/>
      <c r="AC81" s="278">
        <v>1.4019250699654198E-2</v>
      </c>
      <c r="AD81" s="75"/>
      <c r="AE81" s="4">
        <f>'OA&amp;GRIDCO'!W81+'Day Ahead IEX PXIL'!M81+RTM!M81</f>
        <v>7.22</v>
      </c>
      <c r="AF81" s="4">
        <f>'OA&amp;GRIDCO'!X81+'Day Ahead IEX PXIL'!N81+RTM!N81</f>
        <v>0</v>
      </c>
      <c r="AG81" s="4">
        <f>'OA&amp;GRIDCO'!AC81+'Day Ahead IEX PXIL'!S81+RTM!S81</f>
        <v>2.9899999999999998</v>
      </c>
      <c r="AH81" s="4">
        <f>'OA&amp;GRIDCO'!AD81+'Day Ahead IEX PXIL'!T81+RTM!T81</f>
        <v>0</v>
      </c>
      <c r="AI81" s="4">
        <f>'OA&amp;GRIDCO'!AU81+'Day Ahead IEX PXIL'!Y81+RTM!Y81</f>
        <v>0</v>
      </c>
      <c r="AJ81" s="4">
        <f>'OA&amp;GRIDCO'!AV81+'Day Ahead IEX PXIL'!Z81+RTM!Z81</f>
        <v>0</v>
      </c>
      <c r="AK81" s="4">
        <f>'OA&amp;GRIDCO'!BS81+'Day Ahead IEX PXIL'!AK81+RTM!AK81</f>
        <v>66.39</v>
      </c>
      <c r="AL81" s="4">
        <f>'OA&amp;GRIDCO'!BT81+'Day Ahead IEX PXIL'!AL81+RTM!AL81</f>
        <v>2.8479999999999999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0</v>
      </c>
      <c r="AR81" s="4">
        <f>'OA&amp;GRIDCO'!CP81+'Day Ahead IEX PXIL'!AX81+RTM!AX81</f>
        <v>0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13.701030927835051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251.80072164948453</v>
      </c>
      <c r="BD81" s="4">
        <f>'OA&amp;GRIDCO'!ER81+'Day Ahead IEX PXIL'!CB81+RTM!CB81</f>
        <v>62.950180412371132</v>
      </c>
      <c r="BE81" s="75">
        <f>'OA&amp;GRIDCO'!OA81+GDAM!U81</f>
        <v>1.66</v>
      </c>
      <c r="BF81" s="75"/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0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19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5.15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2.5</v>
      </c>
      <c r="CZ81" s="4">
        <f>'OA&amp;GRIDCO'!IH81+'Day Ahead IEX PXIL'!EJ81+RTM!ED81</f>
        <v>0.625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10.31</v>
      </c>
      <c r="DF81" s="4">
        <f>'Day Ahead IEX PXIL'!FD81+'OA&amp;GRIDCO'!KD81</f>
        <v>0</v>
      </c>
      <c r="DG81" s="4">
        <f>'OA&amp;GRIDCO'!JG81+'Day Ahead IEX PXIL'!EU81+RTM!EO81</f>
        <v>20.62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54.795000000000002</v>
      </c>
      <c r="DP81" s="74">
        <f>'OA&amp;GRIDCO'!LV81+'Day Ahead IEX PXIL'!HP81+RTM!IV81</f>
        <v>0</v>
      </c>
      <c r="DQ81" s="74">
        <f>RTM!HK81</f>
        <v>2.58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0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2.5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6.19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0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2.58</v>
      </c>
      <c r="EX81" s="74">
        <f>RTM!JL81</f>
        <v>0</v>
      </c>
      <c r="EY81" s="74">
        <f>GDAM!S81+'OA&amp;GRIDCO'!OK81+RTM!JO81</f>
        <v>1.84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0.68</v>
      </c>
      <c r="FF81" s="74">
        <f>GDAM!AF81+'OA&amp;GRIDCO'!OT81</f>
        <v>0</v>
      </c>
      <c r="FG81" s="335">
        <f>GDAM!AK81</f>
        <v>0</v>
      </c>
      <c r="FH81" s="335">
        <f>GDAM!AL81</f>
        <v>0</v>
      </c>
      <c r="FI81" s="335">
        <f>GDAM!AQ81</f>
        <v>0</v>
      </c>
      <c r="FJ81" s="335">
        <f>GDAM!AR81</f>
        <v>0</v>
      </c>
      <c r="FK81" s="335">
        <f>GDAM!AW81</f>
        <v>0</v>
      </c>
      <c r="FL81" s="335">
        <f>GDAM!AX81</f>
        <v>0</v>
      </c>
      <c r="FM81" s="335">
        <f>GDAM!BC81</f>
        <v>0</v>
      </c>
      <c r="FN81" s="335">
        <f>GDAM!BD81</f>
        <v>0</v>
      </c>
      <c r="FO81" s="335">
        <f>GDAM!BI81</f>
        <v>0</v>
      </c>
      <c r="FP81" s="335">
        <f>GDAM!BJ81</f>
        <v>0</v>
      </c>
      <c r="FQ81" s="1">
        <f t="shared" si="2"/>
        <v>1307.6716249208025</v>
      </c>
      <c r="FR81" s="1">
        <f t="shared" si="3"/>
        <v>93.824211340206176</v>
      </c>
    </row>
    <row r="82" spans="1:174">
      <c r="A82" s="48" t="s">
        <v>104</v>
      </c>
      <c r="B82" s="38">
        <v>72</v>
      </c>
      <c r="C82" s="114"/>
      <c r="D82" s="75"/>
      <c r="E82" s="75"/>
      <c r="F82" s="75"/>
      <c r="G82" s="75"/>
      <c r="H82" s="75"/>
      <c r="I82" s="74"/>
      <c r="J82" s="74"/>
      <c r="K82" s="75"/>
      <c r="L82" s="75"/>
      <c r="M82" s="75"/>
      <c r="N82" s="75"/>
      <c r="O82" s="279">
        <v>0.05</v>
      </c>
      <c r="P82" s="75"/>
      <c r="Q82" s="94">
        <v>6</v>
      </c>
      <c r="R82" s="75">
        <v>0.7</v>
      </c>
      <c r="S82" s="74">
        <v>25</v>
      </c>
      <c r="T82" s="75"/>
      <c r="U82" s="74">
        <v>37</v>
      </c>
      <c r="V82" s="75"/>
      <c r="W82" s="273">
        <v>0.64</v>
      </c>
      <c r="X82" s="75"/>
      <c r="Y82" s="75">
        <v>0.04</v>
      </c>
      <c r="Z82" s="75"/>
      <c r="AA82" s="75">
        <v>0.06</v>
      </c>
      <c r="AB82" s="75"/>
      <c r="AC82" s="278">
        <v>0</v>
      </c>
      <c r="AD82" s="75"/>
      <c r="AE82" s="4">
        <f>'OA&amp;GRIDCO'!W82+'Day Ahead IEX PXIL'!M82+RTM!M82</f>
        <v>8.25</v>
      </c>
      <c r="AF82" s="4">
        <f>'OA&amp;GRIDCO'!X82+'Day Ahead IEX PXIL'!N82+RTM!N82</f>
        <v>0</v>
      </c>
      <c r="AG82" s="4">
        <f>'OA&amp;GRIDCO'!AC82+'Day Ahead IEX PXIL'!S82+RTM!S82</f>
        <v>2.9899999999999998</v>
      </c>
      <c r="AH82" s="4">
        <f>'OA&amp;GRIDCO'!AD82+'Day Ahead IEX PXIL'!T82+RTM!T82</f>
        <v>0</v>
      </c>
      <c r="AI82" s="4">
        <f>'OA&amp;GRIDCO'!AU82+'Day Ahead IEX PXIL'!Y82+RTM!Y82</f>
        <v>0</v>
      </c>
      <c r="AJ82" s="4">
        <f>'OA&amp;GRIDCO'!AV82+'Day Ahead IEX PXIL'!Z82+RTM!Z82</f>
        <v>0</v>
      </c>
      <c r="AK82" s="4">
        <f>'OA&amp;GRIDCO'!BS82+'Day Ahead IEX PXIL'!AK82+RTM!AK82</f>
        <v>20</v>
      </c>
      <c r="AL82" s="4">
        <f>'OA&amp;GRIDCO'!BT82+'Day Ahead IEX PXIL'!AL82+RTM!AL82</f>
        <v>2.8479999999999999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0</v>
      </c>
      <c r="AR82" s="4">
        <f>'OA&amp;GRIDCO'!CP82+'Day Ahead IEX PXIL'!AX82+RTM!AX82</f>
        <v>0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13.701030927835051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251.80072164948453</v>
      </c>
      <c r="BD82" s="4">
        <f>'OA&amp;GRIDCO'!ER82+'Day Ahead IEX PXIL'!CB82+RTM!CB82</f>
        <v>62.950180412371132</v>
      </c>
      <c r="BE82" s="75">
        <f>'OA&amp;GRIDCO'!OA82+GDAM!U82</f>
        <v>1.6</v>
      </c>
      <c r="BF82" s="75"/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0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19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5.15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2.5</v>
      </c>
      <c r="CZ82" s="4">
        <f>'OA&amp;GRIDCO'!IH82+'Day Ahead IEX PXIL'!EJ82+RTM!ED82</f>
        <v>0.625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10.31</v>
      </c>
      <c r="DF82" s="4">
        <f>'Day Ahead IEX PXIL'!FD82+'OA&amp;GRIDCO'!KD82</f>
        <v>0</v>
      </c>
      <c r="DG82" s="4">
        <f>'OA&amp;GRIDCO'!JG82+'Day Ahead IEX PXIL'!EU82+RTM!EO82</f>
        <v>20.62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2.58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0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1.5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6.19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0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2.58</v>
      </c>
      <c r="EX82" s="74">
        <f>RTM!JL82</f>
        <v>0</v>
      </c>
      <c r="EY82" s="74">
        <f>GDAM!S82+'OA&amp;GRIDCO'!OK82+RTM!JO82</f>
        <v>1.1000000000000001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0.34</v>
      </c>
      <c r="FF82" s="74">
        <f>GDAM!AF82+'OA&amp;GRIDCO'!OT82</f>
        <v>0</v>
      </c>
      <c r="FG82" s="335">
        <f>GDAM!AK82</f>
        <v>0</v>
      </c>
      <c r="FH82" s="335">
        <f>GDAM!AL82</f>
        <v>0</v>
      </c>
      <c r="FI82" s="335">
        <f>GDAM!AQ82</f>
        <v>0</v>
      </c>
      <c r="FJ82" s="335">
        <f>GDAM!AR82</f>
        <v>0</v>
      </c>
      <c r="FK82" s="335">
        <f>GDAM!AW82</f>
        <v>0</v>
      </c>
      <c r="FL82" s="335">
        <f>GDAM!AX82</f>
        <v>0</v>
      </c>
      <c r="FM82" s="335">
        <f>GDAM!BC82</f>
        <v>0</v>
      </c>
      <c r="FN82" s="335">
        <f>GDAM!BD82</f>
        <v>0</v>
      </c>
      <c r="FO82" s="335">
        <f>GDAM!BI82</f>
        <v>0</v>
      </c>
      <c r="FP82" s="335">
        <f>GDAM!BJ82</f>
        <v>0</v>
      </c>
      <c r="FQ82" s="1">
        <f t="shared" si="2"/>
        <v>1288.8876056701026</v>
      </c>
      <c r="FR82" s="1">
        <f t="shared" si="3"/>
        <v>93.824211340206176</v>
      </c>
    </row>
    <row r="83" spans="1:174" ht="15" customHeight="1">
      <c r="A83" s="48" t="s">
        <v>105</v>
      </c>
      <c r="B83" s="38">
        <v>73</v>
      </c>
      <c r="C83" s="114"/>
      <c r="D83" s="75"/>
      <c r="E83" s="75"/>
      <c r="F83" s="75"/>
      <c r="G83" s="75"/>
      <c r="H83" s="75"/>
      <c r="I83" s="74"/>
      <c r="J83" s="74"/>
      <c r="K83" s="75"/>
      <c r="L83" s="75"/>
      <c r="M83" s="75"/>
      <c r="N83" s="75"/>
      <c r="O83" s="279">
        <v>0</v>
      </c>
      <c r="P83" s="75"/>
      <c r="Q83" s="94">
        <v>6</v>
      </c>
      <c r="R83" s="75">
        <v>0.7</v>
      </c>
      <c r="S83" s="74">
        <v>25</v>
      </c>
      <c r="T83" s="75"/>
      <c r="U83" s="74">
        <v>37</v>
      </c>
      <c r="V83" s="75"/>
      <c r="W83" s="273">
        <v>0</v>
      </c>
      <c r="X83" s="75"/>
      <c r="Y83" s="75">
        <v>0</v>
      </c>
      <c r="Z83" s="75"/>
      <c r="AA83" s="75">
        <v>0</v>
      </c>
      <c r="AB83" s="75"/>
      <c r="AC83" s="278">
        <v>0</v>
      </c>
      <c r="AD83" s="75"/>
      <c r="AE83" s="4">
        <f>'OA&amp;GRIDCO'!W83+'Day Ahead IEX PXIL'!M83+RTM!M83</f>
        <v>19.59</v>
      </c>
      <c r="AF83" s="4">
        <f>'OA&amp;GRIDCO'!X83+'Day Ahead IEX PXIL'!N83+RTM!N83</f>
        <v>19.59</v>
      </c>
      <c r="AG83" s="4">
        <f>'OA&amp;GRIDCO'!AC83+'Day Ahead IEX PXIL'!S83+RTM!S83</f>
        <v>2.9899999999999998</v>
      </c>
      <c r="AH83" s="4">
        <f>'OA&amp;GRIDCO'!AD83+'Day Ahead IEX PXIL'!T83+RTM!T83</f>
        <v>0</v>
      </c>
      <c r="AI83" s="4">
        <f>'OA&amp;GRIDCO'!AU83+'Day Ahead IEX PXIL'!Y83+RTM!Y83</f>
        <v>0</v>
      </c>
      <c r="AJ83" s="4">
        <f>'OA&amp;GRIDCO'!AV83+'Day Ahead IEX PXIL'!Z83+RTM!Z83</f>
        <v>0</v>
      </c>
      <c r="AK83" s="4">
        <f>'OA&amp;GRIDCO'!BS83+'Day Ahead IEX PXIL'!AK83+RTM!AK83</f>
        <v>20</v>
      </c>
      <c r="AL83" s="4">
        <f>'OA&amp;GRIDCO'!BT83+'Day Ahead IEX PXIL'!AL83+RTM!AL83</f>
        <v>2.8479999999999999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8.25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13.701030927835051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251.80072164948453</v>
      </c>
      <c r="BD83" s="4">
        <f>'OA&amp;GRIDCO'!ER83+'Day Ahead IEX PXIL'!CB83+RTM!CB83</f>
        <v>62.950180412371132</v>
      </c>
      <c r="BE83" s="75">
        <f>'OA&amp;GRIDCO'!OA83+GDAM!U83</f>
        <v>0.94000000000000006</v>
      </c>
      <c r="BF83" s="75"/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33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19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5.15</v>
      </c>
      <c r="CJ83" s="75">
        <f>'Day Ahead IEX PXIL'!HF83+'OA&amp;GRIDCO'!DJ83</f>
        <v>0</v>
      </c>
      <c r="CK83" s="54">
        <f>'OA&amp;GRIDCO'!KU83+'Day Ahead IEX PXIL'!DE83</f>
        <v>0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2.5</v>
      </c>
      <c r="CZ83" s="4">
        <f>'OA&amp;GRIDCO'!IH83+'Day Ahead IEX PXIL'!EJ83+RTM!ED83</f>
        <v>0.625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10.31</v>
      </c>
      <c r="DF83" s="4">
        <f>'Day Ahead IEX PXIL'!FD83+'OA&amp;GRIDCO'!KD83</f>
        <v>0</v>
      </c>
      <c r="DG83" s="4">
        <f>'OA&amp;GRIDCO'!JG83+'Day Ahead IEX PXIL'!EU83+RTM!EO83</f>
        <v>20.62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2.89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0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1.1000000000000001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0</v>
      </c>
      <c r="EJ83" s="74">
        <f>'Day Ahead IEX PXIL'!IR83+RTM!IN83+'OA&amp;GRIDCO'!ND83</f>
        <v>0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0</v>
      </c>
      <c r="ET83" s="74">
        <f>'OA&amp;GRIDCO'!NP83+RTM!HD83+'Day Ahead IEX PXIL'!IZ83</f>
        <v>0</v>
      </c>
      <c r="EU83" s="74">
        <f>RTM!JG83</f>
        <v>0.33</v>
      </c>
      <c r="EV83" s="74">
        <f>RTM!JH83</f>
        <v>0</v>
      </c>
      <c r="EW83" s="74">
        <f>RTM!JK83</f>
        <v>2.58</v>
      </c>
      <c r="EX83" s="74">
        <f>RTM!JL83</f>
        <v>0</v>
      </c>
      <c r="EY83" s="74">
        <f>GDAM!S83+'OA&amp;GRIDCO'!OK83+RTM!JO83</f>
        <v>0.66999999999999993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0.08</v>
      </c>
      <c r="FF83" s="74">
        <f>GDAM!AF83+'OA&amp;GRIDCO'!OT83</f>
        <v>0</v>
      </c>
      <c r="FG83" s="335">
        <f>GDAM!AK83</f>
        <v>0</v>
      </c>
      <c r="FH83" s="335">
        <f>GDAM!AL83</f>
        <v>0</v>
      </c>
      <c r="FI83" s="335">
        <f>GDAM!AQ83</f>
        <v>0</v>
      </c>
      <c r="FJ83" s="335">
        <f>GDAM!AR83</f>
        <v>0</v>
      </c>
      <c r="FK83" s="335">
        <f>GDAM!AW83</f>
        <v>0</v>
      </c>
      <c r="FL83" s="335">
        <f>GDAM!AX83</f>
        <v>0</v>
      </c>
      <c r="FM83" s="335">
        <f>GDAM!BC83</f>
        <v>0</v>
      </c>
      <c r="FN83" s="335">
        <f>GDAM!BD83</f>
        <v>0</v>
      </c>
      <c r="FO83" s="335">
        <f>GDAM!BI83</f>
        <v>0</v>
      </c>
      <c r="FP83" s="335">
        <f>GDAM!BJ83</f>
        <v>0</v>
      </c>
      <c r="FQ83" s="1">
        <f t="shared" si="2"/>
        <v>1363.3876056701026</v>
      </c>
      <c r="FR83" s="1">
        <f t="shared" si="3"/>
        <v>113.41421134020618</v>
      </c>
    </row>
    <row r="84" spans="1:174">
      <c r="A84" s="48" t="s">
        <v>106</v>
      </c>
      <c r="B84" s="38">
        <v>74</v>
      </c>
      <c r="C84" s="114"/>
      <c r="D84" s="75"/>
      <c r="E84" s="75"/>
      <c r="F84" s="75"/>
      <c r="G84" s="75"/>
      <c r="H84" s="75"/>
      <c r="I84" s="74"/>
      <c r="J84" s="74"/>
      <c r="K84" s="75"/>
      <c r="L84" s="75"/>
      <c r="M84" s="75"/>
      <c r="N84" s="75"/>
      <c r="O84" s="279">
        <v>0</v>
      </c>
      <c r="P84" s="75"/>
      <c r="Q84" s="94">
        <v>6</v>
      </c>
      <c r="R84" s="75">
        <v>0.7</v>
      </c>
      <c r="S84" s="74">
        <v>25</v>
      </c>
      <c r="T84" s="75"/>
      <c r="U84" s="74">
        <v>37</v>
      </c>
      <c r="V84" s="75"/>
      <c r="W84" s="273">
        <v>0</v>
      </c>
      <c r="X84" s="75"/>
      <c r="Y84" s="75">
        <v>0</v>
      </c>
      <c r="Z84" s="75"/>
      <c r="AA84" s="75">
        <v>0</v>
      </c>
      <c r="AB84" s="75"/>
      <c r="AC84" s="278">
        <v>0</v>
      </c>
      <c r="AD84" s="75"/>
      <c r="AE84" s="4">
        <f>'OA&amp;GRIDCO'!W84+'Day Ahead IEX PXIL'!M84+RTM!M84</f>
        <v>19.59</v>
      </c>
      <c r="AF84" s="4">
        <f>'OA&amp;GRIDCO'!X84+'Day Ahead IEX PXIL'!N84+RTM!N84</f>
        <v>19.59</v>
      </c>
      <c r="AG84" s="4">
        <f>'OA&amp;GRIDCO'!AC84+'Day Ahead IEX PXIL'!S84+RTM!S84</f>
        <v>2.9899999999999998</v>
      </c>
      <c r="AH84" s="4">
        <f>'OA&amp;GRIDCO'!AD84+'Day Ahead IEX PXIL'!T84+RTM!T84</f>
        <v>0</v>
      </c>
      <c r="AI84" s="4">
        <f>'OA&amp;GRIDCO'!AU84+'Day Ahead IEX PXIL'!Y84+RTM!Y84</f>
        <v>0</v>
      </c>
      <c r="AJ84" s="4">
        <f>'OA&amp;GRIDCO'!AV84+'Day Ahead IEX PXIL'!Z84+RTM!Z84</f>
        <v>0</v>
      </c>
      <c r="AK84" s="4">
        <f>'OA&amp;GRIDCO'!BS84+'Day Ahead IEX PXIL'!AK84+RTM!AK84</f>
        <v>40.620000000000005</v>
      </c>
      <c r="AL84" s="4">
        <f>'OA&amp;GRIDCO'!BT84+'Day Ahead IEX PXIL'!AL84+RTM!AL84</f>
        <v>2.8479999999999999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8.25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13.701030927835051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303.35072164948451</v>
      </c>
      <c r="BD84" s="4">
        <f>'OA&amp;GRIDCO'!ER84+'Day Ahead IEX PXIL'!CB84+RTM!CB84</f>
        <v>62.950180412371132</v>
      </c>
      <c r="BE84" s="75">
        <f>'OA&amp;GRIDCO'!OA84+GDAM!U84</f>
        <v>0</v>
      </c>
      <c r="BF84" s="75"/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33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19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5.15</v>
      </c>
      <c r="CJ84" s="75">
        <f>'Day Ahead IEX PXIL'!HF84+'OA&amp;GRIDCO'!DJ84</f>
        <v>0</v>
      </c>
      <c r="CK84" s="54">
        <f>'OA&amp;GRIDCO'!KU84+'Day Ahead IEX PXIL'!DE84</f>
        <v>0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2.5</v>
      </c>
      <c r="CZ84" s="4">
        <f>'OA&amp;GRIDCO'!IH84+'Day Ahead IEX PXIL'!EJ84+RTM!ED84</f>
        <v>0.625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10.31</v>
      </c>
      <c r="DF84" s="4">
        <f>'Day Ahead IEX PXIL'!FD84+'OA&amp;GRIDCO'!KD84</f>
        <v>0</v>
      </c>
      <c r="DG84" s="4">
        <f>'OA&amp;GRIDCO'!JG84+'Day Ahead IEX PXIL'!EU84+RTM!EO84</f>
        <v>20.62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2.89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0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0.6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0</v>
      </c>
      <c r="EJ84" s="74">
        <f>'Day Ahead IEX PXIL'!IR84+RTM!IN84+'OA&amp;GRIDCO'!ND84</f>
        <v>0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0</v>
      </c>
      <c r="ET84" s="74">
        <f>'OA&amp;GRIDCO'!NP84+RTM!HD84+'Day Ahead IEX PXIL'!IZ84</f>
        <v>0</v>
      </c>
      <c r="EU84" s="74">
        <f>RTM!JG84</f>
        <v>0.33</v>
      </c>
      <c r="EV84" s="74">
        <f>RTM!JH84</f>
        <v>0</v>
      </c>
      <c r="EW84" s="74">
        <f>RTM!JK84</f>
        <v>2.58</v>
      </c>
      <c r="EX84" s="74">
        <f>RTM!JL84</f>
        <v>0</v>
      </c>
      <c r="EY84" s="74">
        <f>GDAM!S84+'OA&amp;GRIDCO'!OK84+RTM!JO84</f>
        <v>0.5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335">
        <f>GDAM!AK84</f>
        <v>0</v>
      </c>
      <c r="FH84" s="335">
        <f>GDAM!AL84</f>
        <v>0</v>
      </c>
      <c r="FI84" s="335">
        <f>GDAM!AQ84</f>
        <v>0</v>
      </c>
      <c r="FJ84" s="335">
        <f>GDAM!AR84</f>
        <v>0</v>
      </c>
      <c r="FK84" s="335">
        <f>GDAM!AW84</f>
        <v>0</v>
      </c>
      <c r="FL84" s="335">
        <f>GDAM!AX84</f>
        <v>0</v>
      </c>
      <c r="FM84" s="335">
        <f>GDAM!BC84</f>
        <v>0</v>
      </c>
      <c r="FN84" s="335">
        <f>GDAM!BD84</f>
        <v>0</v>
      </c>
      <c r="FO84" s="335">
        <f>GDAM!BI84</f>
        <v>0</v>
      </c>
      <c r="FP84" s="335">
        <f>GDAM!BJ84</f>
        <v>0</v>
      </c>
      <c r="FQ84" s="1">
        <f t="shared" si="2"/>
        <v>1463.8676056701026</v>
      </c>
      <c r="FR84" s="1">
        <f t="shared" si="3"/>
        <v>113.41421134020618</v>
      </c>
    </row>
    <row r="85" spans="1:174" s="82" customFormat="1" ht="15" customHeight="1">
      <c r="A85" s="80" t="s">
        <v>107</v>
      </c>
      <c r="B85" s="81">
        <v>75</v>
      </c>
      <c r="C85" s="114"/>
      <c r="D85" s="75"/>
      <c r="E85" s="75"/>
      <c r="F85" s="75"/>
      <c r="G85" s="75"/>
      <c r="H85" s="75"/>
      <c r="I85" s="74"/>
      <c r="J85" s="74"/>
      <c r="K85" s="75"/>
      <c r="L85" s="75"/>
      <c r="M85" s="75"/>
      <c r="N85" s="75"/>
      <c r="O85" s="279">
        <v>0</v>
      </c>
      <c r="P85" s="75"/>
      <c r="Q85" s="94">
        <v>6</v>
      </c>
      <c r="R85" s="75">
        <v>0.7</v>
      </c>
      <c r="S85" s="74">
        <v>25</v>
      </c>
      <c r="T85" s="75"/>
      <c r="U85" s="74">
        <v>37</v>
      </c>
      <c r="V85" s="75"/>
      <c r="W85" s="273">
        <v>0</v>
      </c>
      <c r="X85" s="75"/>
      <c r="Y85" s="75">
        <v>0</v>
      </c>
      <c r="Z85" s="75"/>
      <c r="AA85" s="75">
        <v>0</v>
      </c>
      <c r="AB85" s="75"/>
      <c r="AC85" s="280">
        <v>0</v>
      </c>
      <c r="AD85" s="75"/>
      <c r="AE85" s="4">
        <f>'OA&amp;GRIDCO'!W85+'Day Ahead IEX PXIL'!M85+RTM!M85</f>
        <v>19.59</v>
      </c>
      <c r="AF85" s="4">
        <f>'OA&amp;GRIDCO'!X85+'Day Ahead IEX PXIL'!N85+RTM!N85</f>
        <v>19.59</v>
      </c>
      <c r="AG85" s="74">
        <f>'OA&amp;GRIDCO'!AC85+'Day Ahead IEX PXIL'!S85+RTM!S85</f>
        <v>3.4</v>
      </c>
      <c r="AH85" s="74">
        <f>'OA&amp;GRIDCO'!AD85+'Day Ahead IEX PXIL'!T85+RTM!T85</f>
        <v>0</v>
      </c>
      <c r="AI85" s="4">
        <f>'OA&amp;GRIDCO'!AU85+'Day Ahead IEX PXIL'!Y85+RTM!Y85</f>
        <v>0</v>
      </c>
      <c r="AJ85" s="4">
        <f>'OA&amp;GRIDCO'!AV85+'Day Ahead IEX PXIL'!Z85+RTM!Z85</f>
        <v>0</v>
      </c>
      <c r="AK85" s="74">
        <f>'OA&amp;GRIDCO'!BS85+'Day Ahead IEX PXIL'!AK85+RTM!AK85</f>
        <v>20</v>
      </c>
      <c r="AL85" s="74">
        <f>'OA&amp;GRIDCO'!BT85+'Day Ahead IEX PXIL'!AL85+RTM!AL85</f>
        <v>2.8479999999999999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8.25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13.701030927835051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406.44072164948454</v>
      </c>
      <c r="BD85" s="74">
        <f>'OA&amp;GRIDCO'!ER85+'Day Ahead IEX PXIL'!CB85+RTM!CB85</f>
        <v>62.950180412371132</v>
      </c>
      <c r="BE85" s="75">
        <f>'OA&amp;GRIDCO'!OA85+GDAM!U85</f>
        <v>0</v>
      </c>
      <c r="BF85" s="75"/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33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22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19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5.15</v>
      </c>
      <c r="CJ85" s="75">
        <f>'Day Ahead IEX PXIL'!HF85+'OA&amp;GRIDCO'!DJ85</f>
        <v>0</v>
      </c>
      <c r="CK85" s="79">
        <f>'OA&amp;GRIDCO'!KU85+'Day Ahead IEX PXIL'!DE85</f>
        <v>0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2.5</v>
      </c>
      <c r="CZ85" s="74">
        <f>'OA&amp;GRIDCO'!IH85+'Day Ahead IEX PXIL'!EJ85+RTM!ED85</f>
        <v>0.625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10.31</v>
      </c>
      <c r="DF85" s="74">
        <f>'Day Ahead IEX PXIL'!FD85+'OA&amp;GRIDCO'!KD85</f>
        <v>0</v>
      </c>
      <c r="DG85" s="74">
        <f>'OA&amp;GRIDCO'!JG85+'Day Ahead IEX PXIL'!EU85+RTM!EO85</f>
        <v>20.62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2.89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0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0.15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0</v>
      </c>
      <c r="EJ85" s="74">
        <f>'Day Ahead IEX PXIL'!IR85+RTM!IN85+'OA&amp;GRIDCO'!ND85</f>
        <v>0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0</v>
      </c>
      <c r="ET85" s="74">
        <f>'OA&amp;GRIDCO'!NP85+RTM!HD85+'Day Ahead IEX PXIL'!IZ85</f>
        <v>0</v>
      </c>
      <c r="EU85" s="74">
        <f>RTM!JG85</f>
        <v>0.33</v>
      </c>
      <c r="EV85" s="74">
        <f>RTM!JH85</f>
        <v>0</v>
      </c>
      <c r="EW85" s="74">
        <f>RTM!JK85</f>
        <v>2.58</v>
      </c>
      <c r="EX85" s="74">
        <f>RTM!JL85</f>
        <v>0</v>
      </c>
      <c r="EY85" s="74">
        <f>GDAM!S85+'OA&amp;GRIDCO'!OK85+RTM!JO85</f>
        <v>0.01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335">
        <f>GDAM!AK85</f>
        <v>0</v>
      </c>
      <c r="FH85" s="335">
        <f>GDAM!AL85</f>
        <v>0</v>
      </c>
      <c r="FI85" s="335">
        <f>GDAM!AQ85</f>
        <v>0</v>
      </c>
      <c r="FJ85" s="335">
        <f>GDAM!AR85</f>
        <v>0</v>
      </c>
      <c r="FK85" s="335">
        <f>GDAM!AW85</f>
        <v>0</v>
      </c>
      <c r="FL85" s="335">
        <f>GDAM!AX85</f>
        <v>0</v>
      </c>
      <c r="FM85" s="335">
        <f>GDAM!BC85</f>
        <v>0</v>
      </c>
      <c r="FN85" s="335">
        <f>GDAM!BD85</f>
        <v>0</v>
      </c>
      <c r="FO85" s="335">
        <f>GDAM!BI85</f>
        <v>0</v>
      </c>
      <c r="FP85" s="335">
        <f>GDAM!BJ85</f>
        <v>0</v>
      </c>
      <c r="FQ85" s="1">
        <f t="shared" si="2"/>
        <v>1575.8076056701029</v>
      </c>
      <c r="FR85" s="1">
        <f t="shared" si="3"/>
        <v>113.41421134020618</v>
      </c>
    </row>
    <row r="86" spans="1:174">
      <c r="A86" s="48" t="s">
        <v>108</v>
      </c>
      <c r="B86" s="38">
        <v>76</v>
      </c>
      <c r="C86" s="114"/>
      <c r="D86" s="75"/>
      <c r="E86" s="75"/>
      <c r="F86" s="75"/>
      <c r="G86" s="75"/>
      <c r="H86" s="75"/>
      <c r="I86" s="74"/>
      <c r="J86" s="74"/>
      <c r="K86" s="75"/>
      <c r="L86" s="75"/>
      <c r="M86" s="75"/>
      <c r="N86" s="75"/>
      <c r="O86" s="279">
        <v>0</v>
      </c>
      <c r="P86" s="75"/>
      <c r="Q86" s="94">
        <v>6</v>
      </c>
      <c r="R86" s="75">
        <v>0.7</v>
      </c>
      <c r="S86" s="74">
        <v>25</v>
      </c>
      <c r="T86" s="75"/>
      <c r="U86" s="74">
        <v>37</v>
      </c>
      <c r="V86" s="75"/>
      <c r="W86" s="273">
        <v>0</v>
      </c>
      <c r="X86" s="75"/>
      <c r="Y86" s="75">
        <v>0</v>
      </c>
      <c r="Z86" s="75"/>
      <c r="AA86" s="75">
        <v>0</v>
      </c>
      <c r="AB86" s="75"/>
      <c r="AC86" s="280">
        <v>0</v>
      </c>
      <c r="AD86" s="75"/>
      <c r="AE86" s="4">
        <f>'OA&amp;GRIDCO'!W86+'Day Ahead IEX PXIL'!M86+RTM!M86</f>
        <v>19.59</v>
      </c>
      <c r="AF86" s="4">
        <f>'OA&amp;GRIDCO'!X86+'Day Ahead IEX PXIL'!N86+RTM!N86</f>
        <v>19.59</v>
      </c>
      <c r="AG86" s="4">
        <f>'OA&amp;GRIDCO'!AC86+'Day Ahead IEX PXIL'!S86+RTM!S86</f>
        <v>3.4</v>
      </c>
      <c r="AH86" s="4">
        <f>'OA&amp;GRIDCO'!AD86+'Day Ahead IEX PXIL'!T86+RTM!T86</f>
        <v>0</v>
      </c>
      <c r="AI86" s="4">
        <f>'OA&amp;GRIDCO'!AU86+'Day Ahead IEX PXIL'!Y86+RTM!Y86</f>
        <v>0</v>
      </c>
      <c r="AJ86" s="4">
        <f>'OA&amp;GRIDCO'!AV86+'Day Ahead IEX PXIL'!Z86+RTM!Z86</f>
        <v>0</v>
      </c>
      <c r="AK86" s="4">
        <f>'OA&amp;GRIDCO'!BS86+'Day Ahead IEX PXIL'!AK86+RTM!AK86</f>
        <v>20</v>
      </c>
      <c r="AL86" s="4">
        <f>'OA&amp;GRIDCO'!BT86+'Day Ahead IEX PXIL'!AL86+RTM!AL86</f>
        <v>2.8479999999999999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8.25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13.701030927835051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457.99072164948456</v>
      </c>
      <c r="BD86" s="4">
        <f>'OA&amp;GRIDCO'!ER86+'Day Ahead IEX PXIL'!CB86+RTM!CB86</f>
        <v>62.950180412371132</v>
      </c>
      <c r="BE86" s="75">
        <f>'OA&amp;GRIDCO'!OA86+GDAM!U86</f>
        <v>0</v>
      </c>
      <c r="BF86" s="75"/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33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19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5.15</v>
      </c>
      <c r="CJ86" s="75">
        <f>'Day Ahead IEX PXIL'!HF86+'OA&amp;GRIDCO'!DJ86</f>
        <v>0</v>
      </c>
      <c r="CK86" s="54">
        <f>'OA&amp;GRIDCO'!KU86+'Day Ahead IEX PXIL'!DE86</f>
        <v>0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2.5</v>
      </c>
      <c r="CZ86" s="4">
        <f>'OA&amp;GRIDCO'!IH86+'Day Ahead IEX PXIL'!EJ86+RTM!ED86</f>
        <v>0.625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10.31</v>
      </c>
      <c r="DF86" s="4">
        <f>'Day Ahead IEX PXIL'!FD86+'OA&amp;GRIDCO'!KD86</f>
        <v>0</v>
      </c>
      <c r="DG86" s="4">
        <f>'OA&amp;GRIDCO'!JG86+'Day Ahead IEX PXIL'!EU86+RTM!EO86</f>
        <v>20.62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2.89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0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0</v>
      </c>
      <c r="EJ86" s="74">
        <f>'Day Ahead IEX PXIL'!IR86+RTM!IN86+'OA&amp;GRIDCO'!ND86</f>
        <v>0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0</v>
      </c>
      <c r="ET86" s="74">
        <f>'OA&amp;GRIDCO'!NP86+RTM!HD86+'Day Ahead IEX PXIL'!IZ86</f>
        <v>0</v>
      </c>
      <c r="EU86" s="74">
        <f>RTM!JG86</f>
        <v>0.33</v>
      </c>
      <c r="EV86" s="74">
        <f>RTM!JH86</f>
        <v>0</v>
      </c>
      <c r="EW86" s="74">
        <f>RTM!JK86</f>
        <v>2.58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335">
        <f>GDAM!AK86</f>
        <v>0</v>
      </c>
      <c r="FH86" s="335">
        <f>GDAM!AL86</f>
        <v>0</v>
      </c>
      <c r="FI86" s="335">
        <f>GDAM!AQ86</f>
        <v>0</v>
      </c>
      <c r="FJ86" s="335">
        <f>GDAM!AR86</f>
        <v>0</v>
      </c>
      <c r="FK86" s="335">
        <f>GDAM!AW86</f>
        <v>0</v>
      </c>
      <c r="FL86" s="335">
        <f>GDAM!AX86</f>
        <v>0</v>
      </c>
      <c r="FM86" s="335">
        <f>GDAM!BC86</f>
        <v>0</v>
      </c>
      <c r="FN86" s="335">
        <f>GDAM!BD86</f>
        <v>0</v>
      </c>
      <c r="FO86" s="335">
        <f>GDAM!BI86</f>
        <v>0</v>
      </c>
      <c r="FP86" s="335">
        <f>GDAM!BJ86</f>
        <v>0</v>
      </c>
      <c r="FQ86" s="1">
        <f t="shared" si="2"/>
        <v>1657.197605670103</v>
      </c>
      <c r="FR86" s="1">
        <f t="shared" si="3"/>
        <v>113.41421134020618</v>
      </c>
    </row>
    <row r="87" spans="1:174" ht="15" customHeight="1">
      <c r="A87" s="48" t="s">
        <v>109</v>
      </c>
      <c r="B87" s="38">
        <v>77</v>
      </c>
      <c r="C87" s="114"/>
      <c r="D87" s="75"/>
      <c r="E87" s="75"/>
      <c r="F87" s="75"/>
      <c r="G87" s="75"/>
      <c r="H87" s="75"/>
      <c r="I87" s="74"/>
      <c r="J87" s="74"/>
      <c r="K87" s="75"/>
      <c r="L87" s="75"/>
      <c r="M87" s="75"/>
      <c r="N87" s="75"/>
      <c r="O87" s="279">
        <v>0</v>
      </c>
      <c r="P87" s="75"/>
      <c r="Q87" s="94">
        <v>6</v>
      </c>
      <c r="R87" s="75">
        <v>0.7</v>
      </c>
      <c r="S87" s="74">
        <v>25</v>
      </c>
      <c r="T87" s="75"/>
      <c r="U87" s="74">
        <v>37</v>
      </c>
      <c r="V87" s="75"/>
      <c r="W87" s="273">
        <v>0</v>
      </c>
      <c r="X87" s="75"/>
      <c r="Y87" s="75">
        <v>0</v>
      </c>
      <c r="Z87" s="75"/>
      <c r="AA87" s="75">
        <v>0</v>
      </c>
      <c r="AB87" s="75"/>
      <c r="AC87" s="280">
        <v>0</v>
      </c>
      <c r="AD87" s="75"/>
      <c r="AE87" s="4">
        <f>'OA&amp;GRIDCO'!W87+'Day Ahead IEX PXIL'!M87+RTM!M87</f>
        <v>19.59</v>
      </c>
      <c r="AF87" s="4">
        <f>'OA&amp;GRIDCO'!X87+'Day Ahead IEX PXIL'!N87+RTM!N87</f>
        <v>19.59</v>
      </c>
      <c r="AG87" s="4">
        <f>'OA&amp;GRIDCO'!AC87+'Day Ahead IEX PXIL'!S87+RTM!S87</f>
        <v>3.4</v>
      </c>
      <c r="AH87" s="4">
        <f>'OA&amp;GRIDCO'!AD87+'Day Ahead IEX PXIL'!T87+RTM!T87</f>
        <v>0</v>
      </c>
      <c r="AI87" s="4">
        <f>'OA&amp;GRIDCO'!AU87+'Day Ahead IEX PXIL'!Y87+RTM!Y87</f>
        <v>0</v>
      </c>
      <c r="AJ87" s="4">
        <f>'OA&amp;GRIDCO'!AV87+'Day Ahead IEX PXIL'!Z87+RTM!Z87</f>
        <v>0</v>
      </c>
      <c r="AK87" s="4">
        <f>'OA&amp;GRIDCO'!BS87+'Day Ahead IEX PXIL'!AK87+RTM!AK87</f>
        <v>56.08</v>
      </c>
      <c r="AL87" s="4">
        <f>'OA&amp;GRIDCO'!BT87+'Day Ahead IEX PXIL'!AL87+RTM!AL87</f>
        <v>2.8479999999999999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8.25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13.701030927835051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488.92072164948451</v>
      </c>
      <c r="BD87" s="4">
        <f>'OA&amp;GRIDCO'!ER87+'Day Ahead IEX PXIL'!CB87+RTM!CB87</f>
        <v>62.950180412371132</v>
      </c>
      <c r="BE87" s="75">
        <f>'OA&amp;GRIDCO'!OA87+GDAM!U87</f>
        <v>0</v>
      </c>
      <c r="BF87" s="75"/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33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19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5.15</v>
      </c>
      <c r="CJ87" s="75">
        <f>'Day Ahead IEX PXIL'!HF87+'OA&amp;GRIDCO'!DJ87</f>
        <v>0</v>
      </c>
      <c r="CK87" s="54">
        <f>'OA&amp;GRIDCO'!KU87+'Day Ahead IEX PXIL'!DE87</f>
        <v>0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2.5</v>
      </c>
      <c r="CZ87" s="4">
        <f>'OA&amp;GRIDCO'!IH87+'Day Ahead IEX PXIL'!EJ87+RTM!ED87</f>
        <v>0.625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10.31</v>
      </c>
      <c r="DF87" s="4">
        <f>'Day Ahead IEX PXIL'!FD87+'OA&amp;GRIDCO'!KD87</f>
        <v>0</v>
      </c>
      <c r="DG87" s="4">
        <f>'OA&amp;GRIDCO'!JG87+'Day Ahead IEX PXIL'!EU87+RTM!EO87</f>
        <v>20.62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2.89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0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0</v>
      </c>
      <c r="EJ87" s="74">
        <f>'Day Ahead IEX PXIL'!IR87+RTM!IN87+'OA&amp;GRIDCO'!ND87</f>
        <v>0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2.58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335">
        <f>GDAM!AK87</f>
        <v>0</v>
      </c>
      <c r="FH87" s="335">
        <f>GDAM!AL87</f>
        <v>0</v>
      </c>
      <c r="FI87" s="335">
        <f>GDAM!AQ87</f>
        <v>0</v>
      </c>
      <c r="FJ87" s="335">
        <f>GDAM!AR87</f>
        <v>0</v>
      </c>
      <c r="FK87" s="335">
        <f>GDAM!AW87</f>
        <v>0</v>
      </c>
      <c r="FL87" s="335">
        <f>GDAM!AX87</f>
        <v>0</v>
      </c>
      <c r="FM87" s="335">
        <f>GDAM!BC87</f>
        <v>0</v>
      </c>
      <c r="FN87" s="335">
        <f>GDAM!BD87</f>
        <v>0</v>
      </c>
      <c r="FO87" s="335">
        <f>GDAM!BI87</f>
        <v>0</v>
      </c>
      <c r="FP87" s="335">
        <f>GDAM!BJ87</f>
        <v>0</v>
      </c>
      <c r="FQ87" s="1">
        <f t="shared" si="2"/>
        <v>1738.8776056701031</v>
      </c>
      <c r="FR87" s="1">
        <f t="shared" si="3"/>
        <v>122.41421134020618</v>
      </c>
    </row>
    <row r="88" spans="1:174">
      <c r="A88" s="48" t="s">
        <v>110</v>
      </c>
      <c r="B88" s="38">
        <v>78</v>
      </c>
      <c r="C88" s="114"/>
      <c r="D88" s="75"/>
      <c r="E88" s="75"/>
      <c r="F88" s="75"/>
      <c r="G88" s="75"/>
      <c r="H88" s="75"/>
      <c r="I88" s="74"/>
      <c r="J88" s="74"/>
      <c r="K88" s="75"/>
      <c r="L88" s="75"/>
      <c r="M88" s="75"/>
      <c r="N88" s="75"/>
      <c r="O88" s="279">
        <v>0</v>
      </c>
      <c r="P88" s="75"/>
      <c r="Q88" s="94">
        <v>6</v>
      </c>
      <c r="R88" s="75">
        <v>0.7</v>
      </c>
      <c r="S88" s="74">
        <v>25</v>
      </c>
      <c r="T88" s="75"/>
      <c r="U88" s="74">
        <v>37</v>
      </c>
      <c r="V88" s="75"/>
      <c r="W88" s="273">
        <v>0</v>
      </c>
      <c r="X88" s="75"/>
      <c r="Y88" s="75">
        <v>0</v>
      </c>
      <c r="Z88" s="75"/>
      <c r="AA88" s="75">
        <v>0</v>
      </c>
      <c r="AB88" s="75"/>
      <c r="AC88" s="280">
        <v>0</v>
      </c>
      <c r="AD88" s="75"/>
      <c r="AE88" s="4">
        <f>'OA&amp;GRIDCO'!W88+'Day Ahead IEX PXIL'!M88+RTM!M88</f>
        <v>25.78</v>
      </c>
      <c r="AF88" s="4">
        <f>'OA&amp;GRIDCO'!X88+'Day Ahead IEX PXIL'!N88+RTM!N88</f>
        <v>19.59</v>
      </c>
      <c r="AG88" s="4">
        <f>'OA&amp;GRIDCO'!AC88+'Day Ahead IEX PXIL'!S88+RTM!S88</f>
        <v>3.4</v>
      </c>
      <c r="AH88" s="4">
        <f>'OA&amp;GRIDCO'!AD88+'Day Ahead IEX PXIL'!T88+RTM!T88</f>
        <v>0</v>
      </c>
      <c r="AI88" s="4">
        <f>'OA&amp;GRIDCO'!AU88+'Day Ahead IEX PXIL'!Y88+RTM!Y88</f>
        <v>0</v>
      </c>
      <c r="AJ88" s="4">
        <f>'OA&amp;GRIDCO'!AV88+'Day Ahead IEX PXIL'!Z88+RTM!Z88</f>
        <v>0</v>
      </c>
      <c r="AK88" s="4">
        <f>'OA&amp;GRIDCO'!BS88+'Day Ahead IEX PXIL'!AK88+RTM!AK88</f>
        <v>66.39</v>
      </c>
      <c r="AL88" s="4">
        <f>'OA&amp;GRIDCO'!BT88+'Day Ahead IEX PXIL'!AL88+RTM!AL88</f>
        <v>2.8479999999999999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8.25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13.701030927835051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488.92072164948451</v>
      </c>
      <c r="BD88" s="4">
        <f>'OA&amp;GRIDCO'!ER88+'Day Ahead IEX PXIL'!CB88+RTM!CB88</f>
        <v>62.950180412371132</v>
      </c>
      <c r="BE88" s="75">
        <f>'OA&amp;GRIDCO'!OA88+GDAM!U88</f>
        <v>0</v>
      </c>
      <c r="BF88" s="75"/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33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19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5.15</v>
      </c>
      <c r="CJ88" s="75">
        <f>'Day Ahead IEX PXIL'!HF88+'OA&amp;GRIDCO'!DJ88</f>
        <v>0</v>
      </c>
      <c r="CK88" s="54">
        <f>'OA&amp;GRIDCO'!KU88+'Day Ahead IEX PXIL'!DE88</f>
        <v>0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2.5</v>
      </c>
      <c r="CZ88" s="4">
        <f>'OA&amp;GRIDCO'!IH88+'Day Ahead IEX PXIL'!EJ88+RTM!ED88</f>
        <v>0.625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10.31</v>
      </c>
      <c r="DF88" s="4">
        <f>'Day Ahead IEX PXIL'!FD88+'OA&amp;GRIDCO'!KD88</f>
        <v>0</v>
      </c>
      <c r="DG88" s="4">
        <f>'OA&amp;GRIDCO'!JG88+'Day Ahead IEX PXIL'!EU88+RTM!EO88</f>
        <v>20.62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2.89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0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0</v>
      </c>
      <c r="EJ88" s="74">
        <f>'Day Ahead IEX PXIL'!IR88+RTM!IN88+'OA&amp;GRIDCO'!ND88</f>
        <v>0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2.58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335">
        <f>GDAM!AK88</f>
        <v>0</v>
      </c>
      <c r="FH88" s="335">
        <f>GDAM!AL88</f>
        <v>0</v>
      </c>
      <c r="FI88" s="335">
        <f>GDAM!AQ88</f>
        <v>0</v>
      </c>
      <c r="FJ88" s="335">
        <f>GDAM!AR88</f>
        <v>0</v>
      </c>
      <c r="FK88" s="335">
        <f>GDAM!AW88</f>
        <v>0</v>
      </c>
      <c r="FL88" s="335">
        <f>GDAM!AX88</f>
        <v>0</v>
      </c>
      <c r="FM88" s="335">
        <f>GDAM!BC88</f>
        <v>0</v>
      </c>
      <c r="FN88" s="335">
        <f>GDAM!BD88</f>
        <v>0</v>
      </c>
      <c r="FO88" s="335">
        <f>GDAM!BI88</f>
        <v>0</v>
      </c>
      <c r="FP88" s="335">
        <f>GDAM!BJ88</f>
        <v>0</v>
      </c>
      <c r="FQ88" s="1">
        <f t="shared" si="2"/>
        <v>1755.3776056701031</v>
      </c>
      <c r="FR88" s="1">
        <f t="shared" si="3"/>
        <v>122.41421134020618</v>
      </c>
    </row>
    <row r="89" spans="1:174">
      <c r="A89" s="48" t="s">
        <v>111</v>
      </c>
      <c r="B89" s="38">
        <v>79</v>
      </c>
      <c r="C89" s="114"/>
      <c r="D89" s="75"/>
      <c r="E89" s="75"/>
      <c r="F89" s="75"/>
      <c r="G89" s="75"/>
      <c r="H89" s="75"/>
      <c r="I89" s="74"/>
      <c r="J89" s="74"/>
      <c r="K89" s="75"/>
      <c r="L89" s="75"/>
      <c r="M89" s="75"/>
      <c r="N89" s="75"/>
      <c r="O89" s="279">
        <v>0</v>
      </c>
      <c r="P89" s="75"/>
      <c r="Q89" s="94">
        <v>6</v>
      </c>
      <c r="R89" s="75">
        <v>0.7</v>
      </c>
      <c r="S89" s="74">
        <v>25</v>
      </c>
      <c r="T89" s="75"/>
      <c r="U89" s="74">
        <v>37</v>
      </c>
      <c r="V89" s="75"/>
      <c r="W89" s="273">
        <v>0</v>
      </c>
      <c r="X89" s="75"/>
      <c r="Y89" s="75">
        <v>0</v>
      </c>
      <c r="Z89" s="75"/>
      <c r="AA89" s="75">
        <v>0</v>
      </c>
      <c r="AB89" s="75"/>
      <c r="AC89" s="280">
        <v>0</v>
      </c>
      <c r="AD89" s="75"/>
      <c r="AE89" s="4">
        <f>'OA&amp;GRIDCO'!W89+'Day Ahead IEX PXIL'!M89+RTM!M89</f>
        <v>19.59</v>
      </c>
      <c r="AF89" s="4">
        <f>'OA&amp;GRIDCO'!X89+'Day Ahead IEX PXIL'!N89+RTM!N89</f>
        <v>19.59</v>
      </c>
      <c r="AG89" s="4">
        <f>'OA&amp;GRIDCO'!AC89+'Day Ahead IEX PXIL'!S89+RTM!S89</f>
        <v>3.4</v>
      </c>
      <c r="AH89" s="4">
        <f>'OA&amp;GRIDCO'!AD89+'Day Ahead IEX PXIL'!T89+RTM!T89</f>
        <v>0</v>
      </c>
      <c r="AI89" s="4">
        <f>'OA&amp;GRIDCO'!AU89+'Day Ahead IEX PXIL'!Y89+RTM!Y89</f>
        <v>0</v>
      </c>
      <c r="AJ89" s="4">
        <f>'OA&amp;GRIDCO'!AV89+'Day Ahead IEX PXIL'!Z89+RTM!Z89</f>
        <v>0</v>
      </c>
      <c r="AK89" s="4">
        <f>'OA&amp;GRIDCO'!BS89+'Day Ahead IEX PXIL'!AK89+RTM!AK89</f>
        <v>35.46</v>
      </c>
      <c r="AL89" s="4">
        <f>'OA&amp;GRIDCO'!BT89+'Day Ahead IEX PXIL'!AL89+RTM!AL89</f>
        <v>2.8479999999999999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8.25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13.701030927835051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488.92072164948451</v>
      </c>
      <c r="BD89" s="4">
        <f>'OA&amp;GRIDCO'!ER89+'Day Ahead IEX PXIL'!CB89+RTM!CB89</f>
        <v>62.950180412371132</v>
      </c>
      <c r="BE89" s="75">
        <f>'OA&amp;GRIDCO'!OA89+GDAM!U89</f>
        <v>0</v>
      </c>
      <c r="BF89" s="75"/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33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19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5.15</v>
      </c>
      <c r="CJ89" s="75">
        <f>'Day Ahead IEX PXIL'!HF89+'OA&amp;GRIDCO'!DJ89</f>
        <v>0</v>
      </c>
      <c r="CK89" s="54">
        <f>'OA&amp;GRIDCO'!KU89+'Day Ahead IEX PXIL'!DE89</f>
        <v>0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2.5</v>
      </c>
      <c r="CZ89" s="4">
        <f>'OA&amp;GRIDCO'!IH89+'Day Ahead IEX PXIL'!EJ89+RTM!ED89</f>
        <v>0.625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10.31</v>
      </c>
      <c r="DF89" s="4">
        <f>'Day Ahead IEX PXIL'!FD89+'OA&amp;GRIDCO'!KD89</f>
        <v>0</v>
      </c>
      <c r="DG89" s="4">
        <f>'OA&amp;GRIDCO'!JG89+'Day Ahead IEX PXIL'!EU89+RTM!EO89</f>
        <v>20.62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2.89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0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0</v>
      </c>
      <c r="EJ89" s="74">
        <f>'Day Ahead IEX PXIL'!IR89+RTM!IN89+'OA&amp;GRIDCO'!ND89</f>
        <v>0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1.55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335">
        <f>GDAM!AK89</f>
        <v>0</v>
      </c>
      <c r="FH89" s="335">
        <f>GDAM!AL89</f>
        <v>0</v>
      </c>
      <c r="FI89" s="335">
        <f>GDAM!AQ89</f>
        <v>0</v>
      </c>
      <c r="FJ89" s="335">
        <f>GDAM!AR89</f>
        <v>0</v>
      </c>
      <c r="FK89" s="335">
        <f>GDAM!AW89</f>
        <v>0</v>
      </c>
      <c r="FL89" s="335">
        <f>GDAM!AX89</f>
        <v>0</v>
      </c>
      <c r="FM89" s="335">
        <f>GDAM!BC89</f>
        <v>0</v>
      </c>
      <c r="FN89" s="335">
        <f>GDAM!BD89</f>
        <v>0</v>
      </c>
      <c r="FO89" s="335">
        <f>GDAM!BI89</f>
        <v>0</v>
      </c>
      <c r="FP89" s="335">
        <f>GDAM!BJ89</f>
        <v>0</v>
      </c>
      <c r="FQ89" s="1">
        <f t="shared" si="2"/>
        <v>1717.227605670103</v>
      </c>
      <c r="FR89" s="1">
        <f t="shared" si="3"/>
        <v>122.41421134020618</v>
      </c>
    </row>
    <row r="90" spans="1:174">
      <c r="A90" s="48" t="s">
        <v>112</v>
      </c>
      <c r="B90" s="38">
        <v>80</v>
      </c>
      <c r="C90" s="114"/>
      <c r="D90" s="75"/>
      <c r="E90" s="75"/>
      <c r="F90" s="75"/>
      <c r="G90" s="75"/>
      <c r="H90" s="75"/>
      <c r="I90" s="74"/>
      <c r="J90" s="74"/>
      <c r="K90" s="75"/>
      <c r="L90" s="75"/>
      <c r="M90" s="75"/>
      <c r="N90" s="75"/>
      <c r="O90" s="279">
        <v>0</v>
      </c>
      <c r="P90" s="75"/>
      <c r="Q90" s="94">
        <v>6</v>
      </c>
      <c r="R90" s="75">
        <v>0.7</v>
      </c>
      <c r="S90" s="74">
        <v>25</v>
      </c>
      <c r="T90" s="75"/>
      <c r="U90" s="74">
        <v>37</v>
      </c>
      <c r="V90" s="75"/>
      <c r="W90" s="273">
        <v>0</v>
      </c>
      <c r="X90" s="75"/>
      <c r="Y90" s="75">
        <v>0</v>
      </c>
      <c r="Z90" s="75"/>
      <c r="AA90" s="75">
        <v>0</v>
      </c>
      <c r="AB90" s="75"/>
      <c r="AC90" s="280">
        <v>0</v>
      </c>
      <c r="AD90" s="75"/>
      <c r="AE90" s="4">
        <f>'OA&amp;GRIDCO'!W90+'Day Ahead IEX PXIL'!M90+RTM!M90</f>
        <v>19.59</v>
      </c>
      <c r="AF90" s="4">
        <f>'OA&amp;GRIDCO'!X90+'Day Ahead IEX PXIL'!N90+RTM!N90</f>
        <v>19.59</v>
      </c>
      <c r="AG90" s="4">
        <f>'OA&amp;GRIDCO'!AC90+'Day Ahead IEX PXIL'!S90+RTM!S90</f>
        <v>3.4</v>
      </c>
      <c r="AH90" s="4">
        <f>'OA&amp;GRIDCO'!AD90+'Day Ahead IEX PXIL'!T90+RTM!T90</f>
        <v>0</v>
      </c>
      <c r="AI90" s="4">
        <f>'OA&amp;GRIDCO'!AU90+'Day Ahead IEX PXIL'!Y90+RTM!Y90</f>
        <v>0</v>
      </c>
      <c r="AJ90" s="4">
        <f>'OA&amp;GRIDCO'!AV90+'Day Ahead IEX PXIL'!Z90+RTM!Z90</f>
        <v>0</v>
      </c>
      <c r="AK90" s="4">
        <f>'OA&amp;GRIDCO'!BS90+'Day Ahead IEX PXIL'!AK90+RTM!AK90</f>
        <v>20</v>
      </c>
      <c r="AL90" s="4">
        <f>'OA&amp;GRIDCO'!BT90+'Day Ahead IEX PXIL'!AL90+RTM!AL90</f>
        <v>2.8479999999999999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8.25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13.701030927835051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488.92072164948451</v>
      </c>
      <c r="BD90" s="4">
        <f>'OA&amp;GRIDCO'!ER90+'Day Ahead IEX PXIL'!CB90+RTM!CB90</f>
        <v>62.950180412371132</v>
      </c>
      <c r="BE90" s="75">
        <f>'OA&amp;GRIDCO'!OA90+GDAM!U90</f>
        <v>0</v>
      </c>
      <c r="BF90" s="75"/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33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19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5.15</v>
      </c>
      <c r="CJ90" s="75">
        <f>'Day Ahead IEX PXIL'!HF90+'OA&amp;GRIDCO'!DJ90</f>
        <v>0</v>
      </c>
      <c r="CK90" s="54">
        <f>'OA&amp;GRIDCO'!KU90+'Day Ahead IEX PXIL'!DE90</f>
        <v>0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2.5</v>
      </c>
      <c r="CZ90" s="4">
        <f>'OA&amp;GRIDCO'!IH90+'Day Ahead IEX PXIL'!EJ90+RTM!ED90</f>
        <v>0.625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10.31</v>
      </c>
      <c r="DF90" s="4">
        <f>'Day Ahead IEX PXIL'!FD90+'OA&amp;GRIDCO'!KD90</f>
        <v>0</v>
      </c>
      <c r="DG90" s="4">
        <f>'OA&amp;GRIDCO'!JG90+'Day Ahead IEX PXIL'!EU90+RTM!EO90</f>
        <v>20.62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2.89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0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0</v>
      </c>
      <c r="EJ90" s="74">
        <f>'Day Ahead IEX PXIL'!IR90+RTM!IN90+'OA&amp;GRIDCO'!ND90</f>
        <v>0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1.55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335">
        <f>GDAM!AK90</f>
        <v>0</v>
      </c>
      <c r="FH90" s="335">
        <f>GDAM!AL90</f>
        <v>0</v>
      </c>
      <c r="FI90" s="335">
        <f>GDAM!AQ90</f>
        <v>0</v>
      </c>
      <c r="FJ90" s="335">
        <f>GDAM!AR90</f>
        <v>0</v>
      </c>
      <c r="FK90" s="335">
        <f>GDAM!AW90</f>
        <v>0</v>
      </c>
      <c r="FL90" s="335">
        <f>GDAM!AX90</f>
        <v>0</v>
      </c>
      <c r="FM90" s="335">
        <f>GDAM!BC90</f>
        <v>0</v>
      </c>
      <c r="FN90" s="335">
        <f>GDAM!BD90</f>
        <v>0</v>
      </c>
      <c r="FO90" s="335">
        <f>GDAM!BI90</f>
        <v>0</v>
      </c>
      <c r="FP90" s="335">
        <f>GDAM!BJ90</f>
        <v>0</v>
      </c>
      <c r="FQ90" s="1">
        <f t="shared" si="2"/>
        <v>1701.7676056701032</v>
      </c>
      <c r="FR90" s="1">
        <f t="shared" si="3"/>
        <v>122.41421134020618</v>
      </c>
    </row>
    <row r="91" spans="1:174">
      <c r="A91" s="48" t="s">
        <v>113</v>
      </c>
      <c r="B91" s="38">
        <v>81</v>
      </c>
      <c r="C91" s="114"/>
      <c r="D91" s="75"/>
      <c r="E91" s="75"/>
      <c r="F91" s="75"/>
      <c r="G91" s="75"/>
      <c r="H91" s="75"/>
      <c r="I91" s="74"/>
      <c r="J91" s="74"/>
      <c r="K91" s="75"/>
      <c r="L91" s="75"/>
      <c r="M91" s="75"/>
      <c r="N91" s="75"/>
      <c r="O91" s="279">
        <v>0</v>
      </c>
      <c r="P91" s="75"/>
      <c r="Q91" s="94">
        <v>6</v>
      </c>
      <c r="R91" s="75">
        <v>0.7</v>
      </c>
      <c r="S91" s="74">
        <v>25</v>
      </c>
      <c r="T91" s="75"/>
      <c r="U91" s="74">
        <v>37</v>
      </c>
      <c r="V91" s="75"/>
      <c r="W91" s="273">
        <v>0</v>
      </c>
      <c r="X91" s="75"/>
      <c r="Y91" s="75">
        <v>0</v>
      </c>
      <c r="Z91" s="75"/>
      <c r="AA91" s="75">
        <v>0</v>
      </c>
      <c r="AB91" s="75"/>
      <c r="AC91" s="280">
        <v>0</v>
      </c>
      <c r="AD91" s="75"/>
      <c r="AE91" s="4">
        <f>'OA&amp;GRIDCO'!W91+'Day Ahead IEX PXIL'!M91+RTM!M91</f>
        <v>28.869999999999997</v>
      </c>
      <c r="AF91" s="4">
        <f>'OA&amp;GRIDCO'!X91+'Day Ahead IEX PXIL'!N91+RTM!N91</f>
        <v>19.59</v>
      </c>
      <c r="AG91" s="4">
        <f>'OA&amp;GRIDCO'!AC91+'Day Ahead IEX PXIL'!S91+RTM!S91</f>
        <v>3.4</v>
      </c>
      <c r="AH91" s="4">
        <f>'OA&amp;GRIDCO'!AD91+'Day Ahead IEX PXIL'!T91+RTM!T91</f>
        <v>0</v>
      </c>
      <c r="AI91" s="4">
        <f>'OA&amp;GRIDCO'!AU91+'Day Ahead IEX PXIL'!Y91+RTM!Y91</f>
        <v>0</v>
      </c>
      <c r="AJ91" s="4">
        <f>'OA&amp;GRIDCO'!AV91+'Day Ahead IEX PXIL'!Z91+RTM!Z91</f>
        <v>0</v>
      </c>
      <c r="AK91" s="4">
        <f>'OA&amp;GRIDCO'!BS91+'Day Ahead IEX PXIL'!AK91+RTM!AK91</f>
        <v>32.369999999999997</v>
      </c>
      <c r="AL91" s="4">
        <f>'OA&amp;GRIDCO'!BT91+'Day Ahead IEX PXIL'!AL91+RTM!AL91</f>
        <v>2.8479999999999999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8.25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13.701030927835051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457.9907216494845</v>
      </c>
      <c r="BD91" s="4">
        <f>'OA&amp;GRIDCO'!ER91+'Day Ahead IEX PXIL'!CB91+RTM!CB91</f>
        <v>62.950180412371132</v>
      </c>
      <c r="BE91" s="75">
        <f>'OA&amp;GRIDCO'!OA91+GDAM!U91</f>
        <v>0</v>
      </c>
      <c r="BF91" s="75"/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33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19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5.15</v>
      </c>
      <c r="CJ91" s="75">
        <f>'Day Ahead IEX PXIL'!HF91+'OA&amp;GRIDCO'!DJ91</f>
        <v>0</v>
      </c>
      <c r="CK91" s="54">
        <f>'OA&amp;GRIDCO'!KU91+'Day Ahead IEX PXIL'!DE91</f>
        <v>0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2.5</v>
      </c>
      <c r="CZ91" s="4">
        <f>'OA&amp;GRIDCO'!IH91+'Day Ahead IEX PXIL'!EJ91+RTM!ED91</f>
        <v>0.625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10.31</v>
      </c>
      <c r="DF91" s="4">
        <f>'Day Ahead IEX PXIL'!FD91+'OA&amp;GRIDCO'!KD91</f>
        <v>0</v>
      </c>
      <c r="DG91" s="4">
        <f>'OA&amp;GRIDCO'!JG91+'Day Ahead IEX PXIL'!EU91+RTM!EO91</f>
        <v>20.62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2.89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0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0</v>
      </c>
      <c r="EJ91" s="74">
        <f>'Day Ahead IEX PXIL'!IR91+RTM!IN91+'OA&amp;GRIDCO'!ND91</f>
        <v>0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0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1.55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335">
        <f>GDAM!AK91</f>
        <v>0</v>
      </c>
      <c r="FH91" s="335">
        <f>GDAM!AL91</f>
        <v>0</v>
      </c>
      <c r="FI91" s="335">
        <f>GDAM!AQ91</f>
        <v>0</v>
      </c>
      <c r="FJ91" s="335">
        <f>GDAM!AR91</f>
        <v>0</v>
      </c>
      <c r="FK91" s="335">
        <f>GDAM!AW91</f>
        <v>0</v>
      </c>
      <c r="FL91" s="335">
        <f>GDAM!AX91</f>
        <v>0</v>
      </c>
      <c r="FM91" s="335">
        <f>GDAM!BC91</f>
        <v>0</v>
      </c>
      <c r="FN91" s="335">
        <f>GDAM!BD91</f>
        <v>0</v>
      </c>
      <c r="FO91" s="335">
        <f>GDAM!BI91</f>
        <v>0</v>
      </c>
      <c r="FP91" s="335">
        <f>GDAM!BJ91</f>
        <v>0</v>
      </c>
      <c r="FQ91" s="1">
        <f t="shared" si="2"/>
        <v>1692.487605670103</v>
      </c>
      <c r="FR91" s="1">
        <f t="shared" si="3"/>
        <v>122.41421134020618</v>
      </c>
    </row>
    <row r="92" spans="1:174">
      <c r="A92" s="48" t="s">
        <v>114</v>
      </c>
      <c r="B92" s="38">
        <v>82</v>
      </c>
      <c r="C92" s="114"/>
      <c r="D92" s="75"/>
      <c r="E92" s="75"/>
      <c r="F92" s="75"/>
      <c r="G92" s="75"/>
      <c r="H92" s="75"/>
      <c r="I92" s="74"/>
      <c r="J92" s="74"/>
      <c r="K92" s="75"/>
      <c r="L92" s="75"/>
      <c r="M92" s="75"/>
      <c r="N92" s="75"/>
      <c r="O92" s="279">
        <v>0</v>
      </c>
      <c r="P92" s="75"/>
      <c r="Q92" s="94">
        <v>6</v>
      </c>
      <c r="R92" s="75">
        <v>0.7</v>
      </c>
      <c r="S92" s="74">
        <v>25</v>
      </c>
      <c r="T92" s="75"/>
      <c r="U92" s="74">
        <v>37</v>
      </c>
      <c r="V92" s="75"/>
      <c r="W92" s="273">
        <v>0</v>
      </c>
      <c r="X92" s="75"/>
      <c r="Y92" s="75">
        <v>0</v>
      </c>
      <c r="Z92" s="75"/>
      <c r="AA92" s="75">
        <v>0</v>
      </c>
      <c r="AB92" s="75"/>
      <c r="AC92" s="280">
        <v>0</v>
      </c>
      <c r="AD92" s="75"/>
      <c r="AE92" s="4">
        <f>'OA&amp;GRIDCO'!W92+'Day Ahead IEX PXIL'!M92+RTM!M92</f>
        <v>28.869999999999997</v>
      </c>
      <c r="AF92" s="4">
        <f>'OA&amp;GRIDCO'!X92+'Day Ahead IEX PXIL'!N92+RTM!N92</f>
        <v>19.59</v>
      </c>
      <c r="AG92" s="4">
        <f>'OA&amp;GRIDCO'!AC92+'Day Ahead IEX PXIL'!S92+RTM!S92</f>
        <v>3.4</v>
      </c>
      <c r="AH92" s="4">
        <f>'OA&amp;GRIDCO'!AD92+'Day Ahead IEX PXIL'!T92+RTM!T92</f>
        <v>0</v>
      </c>
      <c r="AI92" s="4">
        <f>'OA&amp;GRIDCO'!AU92+'Day Ahead IEX PXIL'!Y92+RTM!Y92</f>
        <v>0</v>
      </c>
      <c r="AJ92" s="4">
        <f>'OA&amp;GRIDCO'!AV92+'Day Ahead IEX PXIL'!Z92+RTM!Z92</f>
        <v>0</v>
      </c>
      <c r="AK92" s="4">
        <f>'OA&amp;GRIDCO'!BS92+'Day Ahead IEX PXIL'!AK92+RTM!AK92</f>
        <v>20</v>
      </c>
      <c r="AL92" s="4">
        <f>'OA&amp;GRIDCO'!BT92+'Day Ahead IEX PXIL'!AL92+RTM!AL92</f>
        <v>2.8479999999999999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8.25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13.701030927835051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457.9907216494845</v>
      </c>
      <c r="BD92" s="4">
        <f>'OA&amp;GRIDCO'!ER92+'Day Ahead IEX PXIL'!CB92+RTM!CB92</f>
        <v>62.950180412371132</v>
      </c>
      <c r="BE92" s="75">
        <f>'OA&amp;GRIDCO'!OA92+GDAM!U92</f>
        <v>0</v>
      </c>
      <c r="BF92" s="75"/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33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19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5.15</v>
      </c>
      <c r="CJ92" s="75">
        <f>'Day Ahead IEX PXIL'!HF92+'OA&amp;GRIDCO'!DJ92</f>
        <v>0</v>
      </c>
      <c r="CK92" s="54">
        <f>'OA&amp;GRIDCO'!KU92+'Day Ahead IEX PXIL'!DE92</f>
        <v>0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2.5</v>
      </c>
      <c r="CZ92" s="4">
        <f>'OA&amp;GRIDCO'!IH92+'Day Ahead IEX PXIL'!EJ92+RTM!ED92</f>
        <v>0.625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10.31</v>
      </c>
      <c r="DF92" s="4">
        <f>'Day Ahead IEX PXIL'!FD92+'OA&amp;GRIDCO'!KD92</f>
        <v>0</v>
      </c>
      <c r="DG92" s="4">
        <f>'OA&amp;GRIDCO'!JG92+'Day Ahead IEX PXIL'!EU92+RTM!EO92</f>
        <v>20.62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2.89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0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0</v>
      </c>
      <c r="EJ92" s="74">
        <f>'Day Ahead IEX PXIL'!IR92+RTM!IN92+'OA&amp;GRIDCO'!ND92</f>
        <v>0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0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1.55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335">
        <f>GDAM!AK92</f>
        <v>0</v>
      </c>
      <c r="FH92" s="335">
        <f>GDAM!AL92</f>
        <v>0</v>
      </c>
      <c r="FI92" s="335">
        <f>GDAM!AQ92</f>
        <v>0</v>
      </c>
      <c r="FJ92" s="335">
        <f>GDAM!AR92</f>
        <v>0</v>
      </c>
      <c r="FK92" s="335">
        <f>GDAM!AW92</f>
        <v>0</v>
      </c>
      <c r="FL92" s="335">
        <f>GDAM!AX92</f>
        <v>0</v>
      </c>
      <c r="FM92" s="335">
        <f>GDAM!BC92</f>
        <v>0</v>
      </c>
      <c r="FN92" s="335">
        <f>GDAM!BD92</f>
        <v>0</v>
      </c>
      <c r="FO92" s="335">
        <f>GDAM!BI92</f>
        <v>0</v>
      </c>
      <c r="FP92" s="335">
        <f>GDAM!BJ92</f>
        <v>0</v>
      </c>
      <c r="FQ92" s="1">
        <f t="shared" si="2"/>
        <v>1680.1176056701029</v>
      </c>
      <c r="FR92" s="1">
        <f t="shared" si="3"/>
        <v>122.41421134020618</v>
      </c>
    </row>
    <row r="93" spans="1:174">
      <c r="A93" s="48" t="s">
        <v>115</v>
      </c>
      <c r="B93" s="38">
        <v>83</v>
      </c>
      <c r="C93" s="114"/>
      <c r="D93" s="75"/>
      <c r="E93" s="75"/>
      <c r="F93" s="75"/>
      <c r="G93" s="75"/>
      <c r="H93" s="75"/>
      <c r="I93" s="74"/>
      <c r="J93" s="74"/>
      <c r="K93" s="75"/>
      <c r="L93" s="75"/>
      <c r="M93" s="75"/>
      <c r="N93" s="75"/>
      <c r="O93" s="279">
        <v>0</v>
      </c>
      <c r="P93" s="75"/>
      <c r="Q93" s="94">
        <v>6</v>
      </c>
      <c r="R93" s="75">
        <v>0.7</v>
      </c>
      <c r="S93" s="74">
        <v>25</v>
      </c>
      <c r="T93" s="75"/>
      <c r="U93" s="74">
        <v>37</v>
      </c>
      <c r="V93" s="75"/>
      <c r="W93" s="273">
        <v>0</v>
      </c>
      <c r="X93" s="75"/>
      <c r="Y93" s="75">
        <v>0</v>
      </c>
      <c r="Z93" s="75"/>
      <c r="AA93" s="75">
        <v>0</v>
      </c>
      <c r="AB93" s="75"/>
      <c r="AC93" s="280">
        <v>0</v>
      </c>
      <c r="AD93" s="75"/>
      <c r="AE93" s="4">
        <f>'OA&amp;GRIDCO'!W93+'Day Ahead IEX PXIL'!M93+RTM!M93</f>
        <v>20.62</v>
      </c>
      <c r="AF93" s="4">
        <f>'OA&amp;GRIDCO'!X93+'Day Ahead IEX PXIL'!N93+RTM!N93</f>
        <v>19.59</v>
      </c>
      <c r="AG93" s="4">
        <f>'OA&amp;GRIDCO'!AC93+'Day Ahead IEX PXIL'!S93+RTM!S93</f>
        <v>3.4</v>
      </c>
      <c r="AH93" s="4">
        <f>'OA&amp;GRIDCO'!AD93+'Day Ahead IEX PXIL'!T93+RTM!T93</f>
        <v>0</v>
      </c>
      <c r="AI93" s="4">
        <f>'OA&amp;GRIDCO'!AU93+'Day Ahead IEX PXIL'!Y93+RTM!Y93</f>
        <v>0</v>
      </c>
      <c r="AJ93" s="4">
        <f>'OA&amp;GRIDCO'!AV93+'Day Ahead IEX PXIL'!Z93+RTM!Z93</f>
        <v>0</v>
      </c>
      <c r="AK93" s="4">
        <f>'OA&amp;GRIDCO'!BS93+'Day Ahead IEX PXIL'!AK93+RTM!AK93</f>
        <v>50.93</v>
      </c>
      <c r="AL93" s="4">
        <f>'OA&amp;GRIDCO'!BT93+'Day Ahead IEX PXIL'!AL93+RTM!AL93</f>
        <v>2.8479999999999999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8.25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13.701030927835051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457.9907216494845</v>
      </c>
      <c r="BD93" s="4">
        <f>'OA&amp;GRIDCO'!ER93+'Day Ahead IEX PXIL'!CB93+RTM!CB93</f>
        <v>62.950180412371132</v>
      </c>
      <c r="BE93" s="75">
        <f>'OA&amp;GRIDCO'!OA93+GDAM!U93</f>
        <v>0</v>
      </c>
      <c r="BF93" s="75"/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33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19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5.15</v>
      </c>
      <c r="CJ93" s="75">
        <f>'Day Ahead IEX PXIL'!HF93+'OA&amp;GRIDCO'!DJ93</f>
        <v>0</v>
      </c>
      <c r="CK93" s="54">
        <f>'OA&amp;GRIDCO'!KU93+'Day Ahead IEX PXIL'!DE93</f>
        <v>0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2.5</v>
      </c>
      <c r="CZ93" s="4">
        <f>'OA&amp;GRIDCO'!IH93+'Day Ahead IEX PXIL'!EJ93+RTM!ED93</f>
        <v>0.625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10.31</v>
      </c>
      <c r="DF93" s="4">
        <f>'Day Ahead IEX PXIL'!FD93+'OA&amp;GRIDCO'!KD93</f>
        <v>0</v>
      </c>
      <c r="DG93" s="4">
        <f>'OA&amp;GRIDCO'!JG93+'Day Ahead IEX PXIL'!EU93+RTM!EO93</f>
        <v>20.62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2.89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0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0</v>
      </c>
      <c r="EJ93" s="74">
        <f>'Day Ahead IEX PXIL'!IR93+RTM!IN93+'OA&amp;GRIDCO'!ND93</f>
        <v>0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0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1.55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335">
        <f>GDAM!AK93</f>
        <v>0</v>
      </c>
      <c r="FH93" s="335">
        <f>GDAM!AL93</f>
        <v>0</v>
      </c>
      <c r="FI93" s="335">
        <f>GDAM!AQ93</f>
        <v>0</v>
      </c>
      <c r="FJ93" s="335">
        <f>GDAM!AR93</f>
        <v>0</v>
      </c>
      <c r="FK93" s="335">
        <f>GDAM!AW93</f>
        <v>0</v>
      </c>
      <c r="FL93" s="335">
        <f>GDAM!AX93</f>
        <v>0</v>
      </c>
      <c r="FM93" s="335">
        <f>GDAM!BC93</f>
        <v>0</v>
      </c>
      <c r="FN93" s="335">
        <f>GDAM!BD93</f>
        <v>0</v>
      </c>
      <c r="FO93" s="335">
        <f>GDAM!BI93</f>
        <v>0</v>
      </c>
      <c r="FP93" s="335">
        <f>GDAM!BJ93</f>
        <v>0</v>
      </c>
      <c r="FQ93" s="1">
        <f t="shared" si="2"/>
        <v>1702.7976056701032</v>
      </c>
      <c r="FR93" s="1">
        <f t="shared" si="3"/>
        <v>122.41421134020618</v>
      </c>
    </row>
    <row r="94" spans="1:174">
      <c r="A94" s="48" t="s">
        <v>116</v>
      </c>
      <c r="B94" s="38">
        <v>84</v>
      </c>
      <c r="C94" s="114"/>
      <c r="D94" s="75"/>
      <c r="E94" s="75"/>
      <c r="F94" s="75"/>
      <c r="G94" s="75"/>
      <c r="H94" s="75"/>
      <c r="I94" s="74"/>
      <c r="J94" s="74"/>
      <c r="K94" s="75"/>
      <c r="L94" s="75"/>
      <c r="M94" s="75"/>
      <c r="N94" s="75"/>
      <c r="O94" s="279">
        <v>0</v>
      </c>
      <c r="P94" s="75"/>
      <c r="Q94" s="94">
        <v>6</v>
      </c>
      <c r="R94" s="75">
        <v>0.7</v>
      </c>
      <c r="S94" s="74">
        <v>25</v>
      </c>
      <c r="T94" s="75"/>
      <c r="U94" s="74">
        <v>37</v>
      </c>
      <c r="V94" s="75"/>
      <c r="W94" s="273">
        <v>0</v>
      </c>
      <c r="X94" s="75"/>
      <c r="Y94" s="75">
        <v>0</v>
      </c>
      <c r="Z94" s="75"/>
      <c r="AA94" s="75">
        <v>0</v>
      </c>
      <c r="AB94" s="75"/>
      <c r="AC94" s="280">
        <v>0</v>
      </c>
      <c r="AD94" s="75"/>
      <c r="AE94" s="4">
        <f>'OA&amp;GRIDCO'!W94+'Day Ahead IEX PXIL'!M94+RTM!M94</f>
        <v>19.59</v>
      </c>
      <c r="AF94" s="4">
        <f>'OA&amp;GRIDCO'!X94+'Day Ahead IEX PXIL'!N94+RTM!N94</f>
        <v>19.59</v>
      </c>
      <c r="AG94" s="4">
        <f>'OA&amp;GRIDCO'!AC94+'Day Ahead IEX PXIL'!S94+RTM!S94</f>
        <v>3.4</v>
      </c>
      <c r="AH94" s="4">
        <f>'OA&amp;GRIDCO'!AD94+'Day Ahead IEX PXIL'!T94+RTM!T94</f>
        <v>0</v>
      </c>
      <c r="AI94" s="4">
        <f>'OA&amp;GRIDCO'!AU94+'Day Ahead IEX PXIL'!Y94+RTM!Y94</f>
        <v>0</v>
      </c>
      <c r="AJ94" s="4">
        <f>'OA&amp;GRIDCO'!AV94+'Day Ahead IEX PXIL'!Z94+RTM!Z94</f>
        <v>0</v>
      </c>
      <c r="AK94" s="4">
        <f>'OA&amp;GRIDCO'!BS94+'Day Ahead IEX PXIL'!AK94+RTM!AK94</f>
        <v>50.93</v>
      </c>
      <c r="AL94" s="4">
        <f>'OA&amp;GRIDCO'!BT94+'Day Ahead IEX PXIL'!AL94+RTM!AL94</f>
        <v>2.8479999999999999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8.25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13.701030927835051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457.9907216494845</v>
      </c>
      <c r="BD94" s="4">
        <f>'OA&amp;GRIDCO'!ER94+'Day Ahead IEX PXIL'!CB94+RTM!CB94</f>
        <v>62.950180412371132</v>
      </c>
      <c r="BE94" s="75">
        <f>'OA&amp;GRIDCO'!OA94+GDAM!U94</f>
        <v>0</v>
      </c>
      <c r="BF94" s="75"/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33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19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5.15</v>
      </c>
      <c r="CJ94" s="75">
        <f>'Day Ahead IEX PXIL'!HF94+'OA&amp;GRIDCO'!DJ94</f>
        <v>0</v>
      </c>
      <c r="CK94" s="54">
        <f>'OA&amp;GRIDCO'!KU94+'Day Ahead IEX PXIL'!DE94</f>
        <v>0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2.5</v>
      </c>
      <c r="CZ94" s="4">
        <f>'OA&amp;GRIDCO'!IH94+'Day Ahead IEX PXIL'!EJ94+RTM!ED94</f>
        <v>0.625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10.31</v>
      </c>
      <c r="DF94" s="4">
        <f>'Day Ahead IEX PXIL'!FD94+'OA&amp;GRIDCO'!KD94</f>
        <v>0</v>
      </c>
      <c r="DG94" s="4">
        <f>'OA&amp;GRIDCO'!JG94+'Day Ahead IEX PXIL'!EU94+RTM!EO94</f>
        <v>20.62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2.89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0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0</v>
      </c>
      <c r="EJ94" s="74">
        <f>'Day Ahead IEX PXIL'!IR94+RTM!IN94+'OA&amp;GRIDCO'!ND94</f>
        <v>0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0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1.55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335">
        <f>GDAM!AK94</f>
        <v>0</v>
      </c>
      <c r="FH94" s="335">
        <f>GDAM!AL94</f>
        <v>0</v>
      </c>
      <c r="FI94" s="335">
        <f>GDAM!AQ94</f>
        <v>0</v>
      </c>
      <c r="FJ94" s="335">
        <f>GDAM!AR94</f>
        <v>0</v>
      </c>
      <c r="FK94" s="335">
        <f>GDAM!AW94</f>
        <v>0</v>
      </c>
      <c r="FL94" s="335">
        <f>GDAM!AX94</f>
        <v>0</v>
      </c>
      <c r="FM94" s="335">
        <f>GDAM!BC94</f>
        <v>0</v>
      </c>
      <c r="FN94" s="335">
        <f>GDAM!BD94</f>
        <v>0</v>
      </c>
      <c r="FO94" s="335">
        <f>GDAM!BI94</f>
        <v>0</v>
      </c>
      <c r="FP94" s="335">
        <f>GDAM!BJ94</f>
        <v>0</v>
      </c>
      <c r="FQ94" s="1">
        <f t="shared" si="2"/>
        <v>1701.7676056701032</v>
      </c>
      <c r="FR94" s="1">
        <f t="shared" si="3"/>
        <v>122.41421134020618</v>
      </c>
    </row>
    <row r="95" spans="1:174">
      <c r="A95" s="48" t="s">
        <v>117</v>
      </c>
      <c r="B95" s="38">
        <v>85</v>
      </c>
      <c r="C95" s="114"/>
      <c r="D95" s="75"/>
      <c r="E95" s="75"/>
      <c r="F95" s="75"/>
      <c r="G95" s="75"/>
      <c r="H95" s="75"/>
      <c r="I95" s="74"/>
      <c r="J95" s="74"/>
      <c r="K95" s="75"/>
      <c r="L95" s="75"/>
      <c r="M95" s="75"/>
      <c r="N95" s="75"/>
      <c r="O95" s="279">
        <v>0</v>
      </c>
      <c r="P95" s="75"/>
      <c r="Q95" s="94">
        <v>6</v>
      </c>
      <c r="R95" s="75">
        <v>0.7</v>
      </c>
      <c r="S95" s="74">
        <v>25</v>
      </c>
      <c r="T95" s="75"/>
      <c r="U95" s="74">
        <v>37</v>
      </c>
      <c r="V95" s="75"/>
      <c r="W95" s="273">
        <v>0</v>
      </c>
      <c r="X95" s="75"/>
      <c r="Y95" s="75">
        <v>0</v>
      </c>
      <c r="Z95" s="75"/>
      <c r="AA95" s="75">
        <v>0</v>
      </c>
      <c r="AB95" s="75"/>
      <c r="AC95" s="280">
        <v>0</v>
      </c>
      <c r="AD95" s="75"/>
      <c r="AE95" s="4">
        <f>'OA&amp;GRIDCO'!W95+'Day Ahead IEX PXIL'!M95+RTM!M95</f>
        <v>19.59</v>
      </c>
      <c r="AF95" s="4">
        <f>'OA&amp;GRIDCO'!X95+'Day Ahead IEX PXIL'!N95+RTM!N95</f>
        <v>19.59</v>
      </c>
      <c r="AG95" s="4">
        <f>'OA&amp;GRIDCO'!AC95+'Day Ahead IEX PXIL'!S95+RTM!S95</f>
        <v>3.4</v>
      </c>
      <c r="AH95" s="4">
        <f>'OA&amp;GRIDCO'!AD95+'Day Ahead IEX PXIL'!T95+RTM!T95</f>
        <v>0</v>
      </c>
      <c r="AI95" s="4">
        <f>'OA&amp;GRIDCO'!AU95+'Day Ahead IEX PXIL'!Y95+RTM!Y95</f>
        <v>0</v>
      </c>
      <c r="AJ95" s="4">
        <f>'OA&amp;GRIDCO'!AV95+'Day Ahead IEX PXIL'!Z95+RTM!Z95</f>
        <v>0</v>
      </c>
      <c r="AK95" s="4">
        <f>'OA&amp;GRIDCO'!BS95+'Day Ahead IEX PXIL'!AK95+RTM!AK95</f>
        <v>35.46</v>
      </c>
      <c r="AL95" s="4">
        <f>'OA&amp;GRIDCO'!BT95+'Day Ahead IEX PXIL'!AL95+RTM!AL95</f>
        <v>2.8479999999999999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8.25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13.701030927835051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457.9907216494845</v>
      </c>
      <c r="BD95" s="4">
        <f>'OA&amp;GRIDCO'!ER95+'Day Ahead IEX PXIL'!CB95+RTM!CB95</f>
        <v>62.950180412371132</v>
      </c>
      <c r="BE95" s="75">
        <f>'OA&amp;GRIDCO'!OA95+GDAM!U95</f>
        <v>0</v>
      </c>
      <c r="BF95" s="75"/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33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19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5.15</v>
      </c>
      <c r="CJ95" s="75">
        <f>'Day Ahead IEX PXIL'!HF95+'OA&amp;GRIDCO'!DJ95</f>
        <v>0</v>
      </c>
      <c r="CK95" s="54">
        <f>'OA&amp;GRIDCO'!KU95+'Day Ahead IEX PXIL'!DE95</f>
        <v>0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2.5</v>
      </c>
      <c r="CZ95" s="4">
        <f>'OA&amp;GRIDCO'!IH95+'Day Ahead IEX PXIL'!EJ95+RTM!ED95</f>
        <v>0.625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10.31</v>
      </c>
      <c r="DF95" s="4">
        <f>'Day Ahead IEX PXIL'!FD95+'OA&amp;GRIDCO'!KD95</f>
        <v>0</v>
      </c>
      <c r="DG95" s="4">
        <f>'OA&amp;GRIDCO'!JG95+'Day Ahead IEX PXIL'!EU95+RTM!EO95</f>
        <v>20.62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3.09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0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0</v>
      </c>
      <c r="EJ95" s="74">
        <f>'Day Ahead IEX PXIL'!IR95+RTM!IN95+'OA&amp;GRIDCO'!ND95</f>
        <v>0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2.06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1.55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335">
        <f>GDAM!AK95</f>
        <v>0</v>
      </c>
      <c r="FH95" s="335">
        <f>GDAM!AL95</f>
        <v>0</v>
      </c>
      <c r="FI95" s="335">
        <f>GDAM!AQ95</f>
        <v>0</v>
      </c>
      <c r="FJ95" s="335">
        <f>GDAM!AR95</f>
        <v>0</v>
      </c>
      <c r="FK95" s="335">
        <f>GDAM!AW95</f>
        <v>0</v>
      </c>
      <c r="FL95" s="335">
        <f>GDAM!AX95</f>
        <v>0</v>
      </c>
      <c r="FM95" s="335">
        <f>GDAM!BC95</f>
        <v>0</v>
      </c>
      <c r="FN95" s="335">
        <f>GDAM!BD95</f>
        <v>0</v>
      </c>
      <c r="FO95" s="335">
        <f>GDAM!BI95</f>
        <v>0</v>
      </c>
      <c r="FP95" s="335">
        <f>GDAM!BJ95</f>
        <v>0</v>
      </c>
      <c r="FQ95" s="1">
        <f t="shared" si="2"/>
        <v>1688.5576056701029</v>
      </c>
      <c r="FR95" s="1">
        <f t="shared" si="3"/>
        <v>122.41421134020618</v>
      </c>
    </row>
    <row r="96" spans="1:174">
      <c r="A96" s="48" t="s">
        <v>118</v>
      </c>
      <c r="B96" s="38">
        <v>86</v>
      </c>
      <c r="C96" s="114"/>
      <c r="D96" s="75"/>
      <c r="E96" s="75"/>
      <c r="F96" s="75"/>
      <c r="G96" s="75"/>
      <c r="H96" s="75"/>
      <c r="I96" s="74"/>
      <c r="J96" s="74"/>
      <c r="K96" s="75"/>
      <c r="L96" s="75"/>
      <c r="M96" s="75"/>
      <c r="N96" s="75"/>
      <c r="O96" s="279">
        <v>0</v>
      </c>
      <c r="P96" s="75"/>
      <c r="Q96" s="94">
        <v>6</v>
      </c>
      <c r="R96" s="75">
        <v>0.7</v>
      </c>
      <c r="S96" s="74">
        <v>25</v>
      </c>
      <c r="T96" s="75"/>
      <c r="U96" s="74">
        <v>37</v>
      </c>
      <c r="V96" s="75"/>
      <c r="W96" s="273">
        <v>0</v>
      </c>
      <c r="X96" s="75"/>
      <c r="Y96" s="75">
        <v>0</v>
      </c>
      <c r="Z96" s="75"/>
      <c r="AA96" s="75">
        <v>0</v>
      </c>
      <c r="AB96" s="75"/>
      <c r="AC96" s="280">
        <v>0</v>
      </c>
      <c r="AD96" s="75"/>
      <c r="AE96" s="4">
        <f>'OA&amp;GRIDCO'!W96+'Day Ahead IEX PXIL'!M96+RTM!M96</f>
        <v>19.59</v>
      </c>
      <c r="AF96" s="4">
        <f>'OA&amp;GRIDCO'!X96+'Day Ahead IEX PXIL'!N96+RTM!N96</f>
        <v>19.59</v>
      </c>
      <c r="AG96" s="4">
        <f>'OA&amp;GRIDCO'!AC96+'Day Ahead IEX PXIL'!S96+RTM!S96</f>
        <v>3.4</v>
      </c>
      <c r="AH96" s="4">
        <f>'OA&amp;GRIDCO'!AD96+'Day Ahead IEX PXIL'!T96+RTM!T96</f>
        <v>0</v>
      </c>
      <c r="AI96" s="4">
        <f>'OA&amp;GRIDCO'!AU96+'Day Ahead IEX PXIL'!Y96+RTM!Y96</f>
        <v>0</v>
      </c>
      <c r="AJ96" s="4">
        <f>'OA&amp;GRIDCO'!AV96+'Day Ahead IEX PXIL'!Z96+RTM!Z96</f>
        <v>0</v>
      </c>
      <c r="AK96" s="4">
        <f>'OA&amp;GRIDCO'!BS96+'Day Ahead IEX PXIL'!AK96+RTM!AK96</f>
        <v>20</v>
      </c>
      <c r="AL96" s="4">
        <f>'OA&amp;GRIDCO'!BT96+'Day Ahead IEX PXIL'!AL96+RTM!AL96</f>
        <v>2.8479999999999999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8.25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13.701030927835051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457.9907216494845</v>
      </c>
      <c r="BD96" s="4">
        <f>'OA&amp;GRIDCO'!ER96+'Day Ahead IEX PXIL'!CB96+RTM!CB96</f>
        <v>62.950180412371132</v>
      </c>
      <c r="BE96" s="75">
        <f>'OA&amp;GRIDCO'!OA96+GDAM!U96</f>
        <v>0</v>
      </c>
      <c r="BF96" s="75"/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33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19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5.15</v>
      </c>
      <c r="CJ96" s="75">
        <f>'Day Ahead IEX PXIL'!HF96+'OA&amp;GRIDCO'!DJ96</f>
        <v>0</v>
      </c>
      <c r="CK96" s="54">
        <f>'OA&amp;GRIDCO'!KU96+'Day Ahead IEX PXIL'!DE96</f>
        <v>0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2.5</v>
      </c>
      <c r="CZ96" s="4">
        <f>'OA&amp;GRIDCO'!IH96+'Day Ahead IEX PXIL'!EJ96+RTM!ED96</f>
        <v>0.625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10.31</v>
      </c>
      <c r="DF96" s="4">
        <f>'Day Ahead IEX PXIL'!FD96+'OA&amp;GRIDCO'!KD96</f>
        <v>0</v>
      </c>
      <c r="DG96" s="4">
        <f>'OA&amp;GRIDCO'!JG96+'Day Ahead IEX PXIL'!EU96+RTM!EO96</f>
        <v>20.62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3.09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0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0</v>
      </c>
      <c r="EJ96" s="74">
        <f>'Day Ahead IEX PXIL'!IR96+RTM!IN96+'OA&amp;GRIDCO'!ND96</f>
        <v>0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2.06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1.55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335">
        <f>GDAM!AK96</f>
        <v>0</v>
      </c>
      <c r="FH96" s="335">
        <f>GDAM!AL96</f>
        <v>0</v>
      </c>
      <c r="FI96" s="335">
        <f>GDAM!AQ96</f>
        <v>0</v>
      </c>
      <c r="FJ96" s="335">
        <f>GDAM!AR96</f>
        <v>0</v>
      </c>
      <c r="FK96" s="335">
        <f>GDAM!AW96</f>
        <v>0</v>
      </c>
      <c r="FL96" s="335">
        <f>GDAM!AX96</f>
        <v>0</v>
      </c>
      <c r="FM96" s="335">
        <f>GDAM!BC96</f>
        <v>0</v>
      </c>
      <c r="FN96" s="335">
        <f>GDAM!BD96</f>
        <v>0</v>
      </c>
      <c r="FO96" s="335">
        <f>GDAM!BI96</f>
        <v>0</v>
      </c>
      <c r="FP96" s="335">
        <f>GDAM!BJ96</f>
        <v>0</v>
      </c>
      <c r="FQ96" s="1">
        <f t="shared" si="2"/>
        <v>1673.0976056701029</v>
      </c>
      <c r="FR96" s="1">
        <f t="shared" si="3"/>
        <v>122.41421134020618</v>
      </c>
    </row>
    <row r="97" spans="1:174">
      <c r="A97" s="48" t="s">
        <v>119</v>
      </c>
      <c r="B97" s="38">
        <v>87</v>
      </c>
      <c r="C97" s="114"/>
      <c r="D97" s="75"/>
      <c r="E97" s="75"/>
      <c r="F97" s="75"/>
      <c r="G97" s="75"/>
      <c r="H97" s="75"/>
      <c r="I97" s="74"/>
      <c r="J97" s="74"/>
      <c r="K97" s="75"/>
      <c r="L97" s="75"/>
      <c r="M97" s="75"/>
      <c r="N97" s="75"/>
      <c r="O97" s="279">
        <v>0</v>
      </c>
      <c r="P97" s="75"/>
      <c r="Q97" s="94">
        <v>6</v>
      </c>
      <c r="R97" s="75">
        <v>0.7</v>
      </c>
      <c r="S97" s="74">
        <v>25</v>
      </c>
      <c r="T97" s="75"/>
      <c r="U97" s="74">
        <v>37</v>
      </c>
      <c r="V97" s="75"/>
      <c r="W97" s="273">
        <v>0</v>
      </c>
      <c r="X97" s="75"/>
      <c r="Y97" s="75">
        <v>0</v>
      </c>
      <c r="Z97" s="75"/>
      <c r="AA97" s="75">
        <v>0</v>
      </c>
      <c r="AB97" s="75"/>
      <c r="AC97" s="280">
        <v>0</v>
      </c>
      <c r="AD97" s="75"/>
      <c r="AE97" s="4">
        <f>'OA&amp;GRIDCO'!W97+'Day Ahead IEX PXIL'!M97+RTM!M97</f>
        <v>19.59</v>
      </c>
      <c r="AF97" s="4">
        <f>'OA&amp;GRIDCO'!X97+'Day Ahead IEX PXIL'!N97+RTM!N97</f>
        <v>19.59</v>
      </c>
      <c r="AG97" s="4">
        <f>'OA&amp;GRIDCO'!AC97+'Day Ahead IEX PXIL'!S97+RTM!S97</f>
        <v>3.8099999999999996</v>
      </c>
      <c r="AH97" s="4">
        <f>'OA&amp;GRIDCO'!AD97+'Day Ahead IEX PXIL'!T97+RTM!T97</f>
        <v>0</v>
      </c>
      <c r="AI97" s="4">
        <f>'OA&amp;GRIDCO'!AU97+'Day Ahead IEX PXIL'!Y97+RTM!Y97</f>
        <v>0</v>
      </c>
      <c r="AJ97" s="4">
        <f>'OA&amp;GRIDCO'!AV97+'Day Ahead IEX PXIL'!Z97+RTM!Z97</f>
        <v>0</v>
      </c>
      <c r="AK97" s="4">
        <f>'OA&amp;GRIDCO'!BS97+'Day Ahead IEX PXIL'!AK97+RTM!AK97</f>
        <v>50.93</v>
      </c>
      <c r="AL97" s="4">
        <f>'OA&amp;GRIDCO'!BT97+'Day Ahead IEX PXIL'!AL97+RTM!AL97</f>
        <v>2.8479999999999999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8.25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13.701030927835051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457.9907216494845</v>
      </c>
      <c r="BD97" s="4">
        <f>'OA&amp;GRIDCO'!ER97+'Day Ahead IEX PXIL'!CB97+RTM!CB97</f>
        <v>62.950180412371132</v>
      </c>
      <c r="BE97" s="75">
        <f>'OA&amp;GRIDCO'!OA97+GDAM!U97</f>
        <v>0</v>
      </c>
      <c r="BF97" s="75"/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33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19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5.15</v>
      </c>
      <c r="CJ97" s="75">
        <f>'Day Ahead IEX PXIL'!HF97+'OA&amp;GRIDCO'!DJ97</f>
        <v>0</v>
      </c>
      <c r="CK97" s="54">
        <f>'OA&amp;GRIDCO'!KU97+'Day Ahead IEX PXIL'!DE97</f>
        <v>0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2.5</v>
      </c>
      <c r="CZ97" s="4">
        <f>'OA&amp;GRIDCO'!IH97+'Day Ahead IEX PXIL'!EJ97+RTM!ED97</f>
        <v>0.625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7.22</v>
      </c>
      <c r="DF97" s="4">
        <f>'Day Ahead IEX PXIL'!FD97+'OA&amp;GRIDCO'!KD97</f>
        <v>0</v>
      </c>
      <c r="DG97" s="4">
        <f>'OA&amp;GRIDCO'!JG97+'Day Ahead IEX PXIL'!EU97+RTM!EO97</f>
        <v>20.62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3.09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0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0</v>
      </c>
      <c r="EJ97" s="74">
        <f>'Day Ahead IEX PXIL'!IR97+RTM!IN97+'OA&amp;GRIDCO'!ND97</f>
        <v>0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2.06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1.55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335">
        <f>GDAM!AK97</f>
        <v>0</v>
      </c>
      <c r="FH97" s="335">
        <f>GDAM!AL97</f>
        <v>0</v>
      </c>
      <c r="FI97" s="335">
        <f>GDAM!AQ97</f>
        <v>0</v>
      </c>
      <c r="FJ97" s="335">
        <f>GDAM!AR97</f>
        <v>0</v>
      </c>
      <c r="FK97" s="335">
        <f>GDAM!AW97</f>
        <v>0</v>
      </c>
      <c r="FL97" s="335">
        <f>GDAM!AX97</f>
        <v>0</v>
      </c>
      <c r="FM97" s="335">
        <f>GDAM!BC97</f>
        <v>0</v>
      </c>
      <c r="FN97" s="335">
        <f>GDAM!BD97</f>
        <v>0</v>
      </c>
      <c r="FO97" s="335">
        <f>GDAM!BI97</f>
        <v>0</v>
      </c>
      <c r="FP97" s="335">
        <f>GDAM!BJ97</f>
        <v>0</v>
      </c>
      <c r="FQ97" s="1">
        <f t="shared" si="2"/>
        <v>1701.3476056701029</v>
      </c>
      <c r="FR97" s="1">
        <f t="shared" si="3"/>
        <v>122.41421134020618</v>
      </c>
    </row>
    <row r="98" spans="1:174">
      <c r="A98" s="48" t="s">
        <v>120</v>
      </c>
      <c r="B98" s="38">
        <v>88</v>
      </c>
      <c r="C98" s="114"/>
      <c r="D98" s="75"/>
      <c r="E98" s="75"/>
      <c r="F98" s="75"/>
      <c r="G98" s="75"/>
      <c r="H98" s="75"/>
      <c r="I98" s="74"/>
      <c r="J98" s="74"/>
      <c r="K98" s="75"/>
      <c r="L98" s="75"/>
      <c r="M98" s="75"/>
      <c r="N98" s="75"/>
      <c r="O98" s="279">
        <v>0</v>
      </c>
      <c r="P98" s="75"/>
      <c r="Q98" s="94">
        <v>6</v>
      </c>
      <c r="R98" s="75">
        <v>0.7</v>
      </c>
      <c r="S98" s="74">
        <v>25</v>
      </c>
      <c r="T98" s="75"/>
      <c r="U98" s="74">
        <v>37</v>
      </c>
      <c r="V98" s="75"/>
      <c r="W98" s="273">
        <v>0</v>
      </c>
      <c r="X98" s="75"/>
      <c r="Y98" s="75">
        <v>0</v>
      </c>
      <c r="Z98" s="75"/>
      <c r="AA98" s="75">
        <v>0</v>
      </c>
      <c r="AB98" s="75"/>
      <c r="AC98" s="280">
        <v>0</v>
      </c>
      <c r="AD98" s="75"/>
      <c r="AE98" s="4">
        <f>'OA&amp;GRIDCO'!W98+'Day Ahead IEX PXIL'!M98+RTM!M98</f>
        <v>19.59</v>
      </c>
      <c r="AF98" s="4">
        <f>'OA&amp;GRIDCO'!X98+'Day Ahead IEX PXIL'!N98+RTM!N98</f>
        <v>19.59</v>
      </c>
      <c r="AG98" s="4">
        <f>'OA&amp;GRIDCO'!AC98+'Day Ahead IEX PXIL'!S98+RTM!S98</f>
        <v>3.8099999999999996</v>
      </c>
      <c r="AH98" s="4">
        <f>'OA&amp;GRIDCO'!AD98+'Day Ahead IEX PXIL'!T98+RTM!T98</f>
        <v>0</v>
      </c>
      <c r="AI98" s="4">
        <f>'OA&amp;GRIDCO'!AU98+'Day Ahead IEX PXIL'!Y98+RTM!Y98</f>
        <v>0</v>
      </c>
      <c r="AJ98" s="4">
        <f>'OA&amp;GRIDCO'!AV98+'Day Ahead IEX PXIL'!Z98+RTM!Z98</f>
        <v>0</v>
      </c>
      <c r="AK98" s="4">
        <f>'OA&amp;GRIDCO'!BS98+'Day Ahead IEX PXIL'!AK98+RTM!AK98</f>
        <v>50.93</v>
      </c>
      <c r="AL98" s="4">
        <f>'OA&amp;GRIDCO'!BT98+'Day Ahead IEX PXIL'!AL98+RTM!AL98</f>
        <v>2.8479999999999999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8.25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13.701030927835051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457.9907216494845</v>
      </c>
      <c r="BD98" s="4">
        <f>'OA&amp;GRIDCO'!ER98+'Day Ahead IEX PXIL'!CB98+RTM!CB98</f>
        <v>62.950180412371132</v>
      </c>
      <c r="BE98" s="75">
        <f>'OA&amp;GRIDCO'!OA98+GDAM!U98</f>
        <v>0</v>
      </c>
      <c r="BF98" s="75"/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33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19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5.15</v>
      </c>
      <c r="CJ98" s="75">
        <f>'Day Ahead IEX PXIL'!HF98+'OA&amp;GRIDCO'!DJ98</f>
        <v>0</v>
      </c>
      <c r="CK98" s="54">
        <f>'OA&amp;GRIDCO'!KU98+'Day Ahead IEX PXIL'!DE98</f>
        <v>0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2.5</v>
      </c>
      <c r="CZ98" s="4">
        <f>'OA&amp;GRIDCO'!IH98+'Day Ahead IEX PXIL'!EJ98+RTM!ED98</f>
        <v>0.625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7.22</v>
      </c>
      <c r="DF98" s="4">
        <f>'Day Ahead IEX PXIL'!FD98+'OA&amp;GRIDCO'!KD98</f>
        <v>0</v>
      </c>
      <c r="DG98" s="4">
        <f>'OA&amp;GRIDCO'!JG98+'Day Ahead IEX PXIL'!EU98+RTM!EO98</f>
        <v>20.62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3.09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0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0</v>
      </c>
      <c r="EJ98" s="74">
        <f>'Day Ahead IEX PXIL'!IR98+RTM!IN98+'OA&amp;GRIDCO'!ND98</f>
        <v>0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2.06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1.55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335">
        <f>GDAM!AK98</f>
        <v>0</v>
      </c>
      <c r="FH98" s="335">
        <f>GDAM!AL98</f>
        <v>0</v>
      </c>
      <c r="FI98" s="335">
        <f>GDAM!AQ98</f>
        <v>0</v>
      </c>
      <c r="FJ98" s="335">
        <f>GDAM!AR98</f>
        <v>0</v>
      </c>
      <c r="FK98" s="335">
        <f>GDAM!AW98</f>
        <v>0</v>
      </c>
      <c r="FL98" s="335">
        <f>GDAM!AX98</f>
        <v>0</v>
      </c>
      <c r="FM98" s="335">
        <f>GDAM!BC98</f>
        <v>0</v>
      </c>
      <c r="FN98" s="335">
        <f>GDAM!BD98</f>
        <v>0</v>
      </c>
      <c r="FO98" s="335">
        <f>GDAM!BI98</f>
        <v>0</v>
      </c>
      <c r="FP98" s="335">
        <f>GDAM!BJ98</f>
        <v>0</v>
      </c>
      <c r="FQ98" s="1">
        <f t="shared" si="2"/>
        <v>1701.3476056701029</v>
      </c>
      <c r="FR98" s="1">
        <f t="shared" si="3"/>
        <v>122.41421134020618</v>
      </c>
    </row>
    <row r="99" spans="1:174">
      <c r="A99" s="48" t="s">
        <v>121</v>
      </c>
      <c r="B99" s="38">
        <v>89</v>
      </c>
      <c r="C99" s="114"/>
      <c r="D99" s="75"/>
      <c r="E99" s="75"/>
      <c r="F99" s="75"/>
      <c r="G99" s="75"/>
      <c r="H99" s="75"/>
      <c r="I99" s="74"/>
      <c r="J99" s="74"/>
      <c r="K99" s="75"/>
      <c r="L99" s="75"/>
      <c r="M99" s="75"/>
      <c r="N99" s="75"/>
      <c r="O99" s="279">
        <v>0</v>
      </c>
      <c r="P99" s="75"/>
      <c r="Q99" s="94">
        <v>6</v>
      </c>
      <c r="R99" s="75">
        <v>0.7</v>
      </c>
      <c r="S99" s="74">
        <v>25</v>
      </c>
      <c r="T99" s="75"/>
      <c r="U99" s="74">
        <v>37</v>
      </c>
      <c r="V99" s="75"/>
      <c r="W99" s="273">
        <v>0</v>
      </c>
      <c r="X99" s="75"/>
      <c r="Y99" s="75">
        <v>0</v>
      </c>
      <c r="Z99" s="75"/>
      <c r="AA99" s="75">
        <v>0</v>
      </c>
      <c r="AB99" s="75"/>
      <c r="AC99" s="280">
        <v>0</v>
      </c>
      <c r="AD99" s="75"/>
      <c r="AE99" s="4">
        <f>'OA&amp;GRIDCO'!W99+'Day Ahead IEX PXIL'!M99+RTM!M99</f>
        <v>19.59</v>
      </c>
      <c r="AF99" s="4">
        <f>'OA&amp;GRIDCO'!X99+'Day Ahead IEX PXIL'!N99+RTM!N99</f>
        <v>19.59</v>
      </c>
      <c r="AG99" s="4">
        <f>'OA&amp;GRIDCO'!AC99+'Day Ahead IEX PXIL'!S99+RTM!S99</f>
        <v>3.8099999999999996</v>
      </c>
      <c r="AH99" s="4">
        <f>'OA&amp;GRIDCO'!AD99+'Day Ahead IEX PXIL'!T99+RTM!T99</f>
        <v>0</v>
      </c>
      <c r="AI99" s="4">
        <f>'OA&amp;GRIDCO'!AU99+'Day Ahead IEX PXIL'!Y99+RTM!Y99</f>
        <v>0</v>
      </c>
      <c r="AJ99" s="4">
        <f>'OA&amp;GRIDCO'!AV99+'Day Ahead IEX PXIL'!Z99+RTM!Z99</f>
        <v>0</v>
      </c>
      <c r="AK99" s="4">
        <f>'OA&amp;GRIDCO'!BS99+'Day Ahead IEX PXIL'!AK99+RTM!AK99</f>
        <v>20</v>
      </c>
      <c r="AL99" s="4">
        <f>'OA&amp;GRIDCO'!BT99+'Day Ahead IEX PXIL'!AL99+RTM!AL99</f>
        <v>2.8479999999999999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8.25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13.701030927835051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457.9907216494845</v>
      </c>
      <c r="BD99" s="4">
        <f>'OA&amp;GRIDCO'!ER99+'Day Ahead IEX PXIL'!CB99+RTM!CB99</f>
        <v>62.950180412371132</v>
      </c>
      <c r="BE99" s="75">
        <f>'OA&amp;GRIDCO'!OA99+GDAM!U99</f>
        <v>0</v>
      </c>
      <c r="BF99" s="75"/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31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21.4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5.15</v>
      </c>
      <c r="CJ99" s="75">
        <f>'Day Ahead IEX PXIL'!HF99+'OA&amp;GRIDCO'!DJ99</f>
        <v>0</v>
      </c>
      <c r="CK99" s="54">
        <f>'OA&amp;GRIDCO'!KU99+'Day Ahead IEX PXIL'!DE99</f>
        <v>0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2.5</v>
      </c>
      <c r="CZ99" s="4">
        <f>'OA&amp;GRIDCO'!IH99+'Day Ahead IEX PXIL'!EJ99+RTM!ED99</f>
        <v>0.625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7.22</v>
      </c>
      <c r="DF99" s="4">
        <f>'Day Ahead IEX PXIL'!FD99+'OA&amp;GRIDCO'!KD99</f>
        <v>0</v>
      </c>
      <c r="DG99" s="4">
        <f>'OA&amp;GRIDCO'!JG99+'Day Ahead IEX PXIL'!EU99+RTM!EO99</f>
        <v>20.62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3.09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0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0</v>
      </c>
      <c r="EJ99" s="74">
        <f>'Day Ahead IEX PXIL'!IR99+RTM!IN99+'OA&amp;GRIDCO'!ND99</f>
        <v>0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2.06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1.55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335">
        <f>GDAM!AK99</f>
        <v>0</v>
      </c>
      <c r="FH99" s="335">
        <f>GDAM!AL99</f>
        <v>0</v>
      </c>
      <c r="FI99" s="335">
        <f>GDAM!AQ99</f>
        <v>0</v>
      </c>
      <c r="FJ99" s="335">
        <f>GDAM!AR99</f>
        <v>0</v>
      </c>
      <c r="FK99" s="335">
        <f>GDAM!AW99</f>
        <v>0</v>
      </c>
      <c r="FL99" s="335">
        <f>GDAM!AX99</f>
        <v>0</v>
      </c>
      <c r="FM99" s="335">
        <f>GDAM!BC99</f>
        <v>0</v>
      </c>
      <c r="FN99" s="335">
        <f>GDAM!BD99</f>
        <v>0</v>
      </c>
      <c r="FO99" s="335">
        <f>GDAM!BI99</f>
        <v>0</v>
      </c>
      <c r="FP99" s="335">
        <f>GDAM!BJ99</f>
        <v>0</v>
      </c>
      <c r="FQ99" s="1">
        <f t="shared" si="2"/>
        <v>1670.8176056701027</v>
      </c>
      <c r="FR99" s="1">
        <f t="shared" si="3"/>
        <v>122.41421134020618</v>
      </c>
    </row>
    <row r="100" spans="1:174">
      <c r="A100" s="48" t="s">
        <v>122</v>
      </c>
      <c r="B100" s="38">
        <v>90</v>
      </c>
      <c r="C100" s="114"/>
      <c r="D100" s="75"/>
      <c r="E100" s="75"/>
      <c r="F100" s="75"/>
      <c r="G100" s="75"/>
      <c r="H100" s="75"/>
      <c r="I100" s="74"/>
      <c r="J100" s="74"/>
      <c r="K100" s="75"/>
      <c r="L100" s="75"/>
      <c r="M100" s="75"/>
      <c r="N100" s="75"/>
      <c r="O100" s="279">
        <v>0</v>
      </c>
      <c r="P100" s="75"/>
      <c r="Q100" s="94">
        <v>6</v>
      </c>
      <c r="R100" s="75">
        <v>0.7</v>
      </c>
      <c r="S100" s="74">
        <v>25</v>
      </c>
      <c r="T100" s="75"/>
      <c r="U100" s="74">
        <v>37</v>
      </c>
      <c r="V100" s="75"/>
      <c r="W100" s="273">
        <v>0</v>
      </c>
      <c r="X100" s="75"/>
      <c r="Y100" s="75">
        <v>0</v>
      </c>
      <c r="Z100" s="75"/>
      <c r="AA100" s="75">
        <v>0</v>
      </c>
      <c r="AB100" s="75"/>
      <c r="AC100" s="280">
        <v>0</v>
      </c>
      <c r="AD100" s="75"/>
      <c r="AE100" s="4">
        <f>'OA&amp;GRIDCO'!W100+'Day Ahead IEX PXIL'!M100+RTM!M100</f>
        <v>19.59</v>
      </c>
      <c r="AF100" s="4">
        <f>'OA&amp;GRIDCO'!X100+'Day Ahead IEX PXIL'!N100+RTM!N100</f>
        <v>19.59</v>
      </c>
      <c r="AG100" s="4">
        <f>'OA&amp;GRIDCO'!AC100+'Day Ahead IEX PXIL'!S100+RTM!S100</f>
        <v>3.8099999999999996</v>
      </c>
      <c r="AH100" s="4">
        <f>'OA&amp;GRIDCO'!AD100+'Day Ahead IEX PXIL'!T100+RTM!T100</f>
        <v>0</v>
      </c>
      <c r="AI100" s="4">
        <f>'OA&amp;GRIDCO'!AU100+'Day Ahead IEX PXIL'!Y100+RTM!Y100</f>
        <v>0</v>
      </c>
      <c r="AJ100" s="4">
        <f>'OA&amp;GRIDCO'!AV100+'Day Ahead IEX PXIL'!Z100+RTM!Z100</f>
        <v>0</v>
      </c>
      <c r="AK100" s="4">
        <f>'OA&amp;GRIDCO'!BS100+'Day Ahead IEX PXIL'!AK100+RTM!AK100</f>
        <v>20</v>
      </c>
      <c r="AL100" s="4">
        <f>'OA&amp;GRIDCO'!BT100+'Day Ahead IEX PXIL'!AL100+RTM!AL100</f>
        <v>2.8479999999999999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8.25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13.701030927835051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457.9907216494845</v>
      </c>
      <c r="BD100" s="4">
        <f>'OA&amp;GRIDCO'!ER100+'Day Ahead IEX PXIL'!CB100+RTM!CB100</f>
        <v>62.950180412371132</v>
      </c>
      <c r="BE100" s="75">
        <f>'OA&amp;GRIDCO'!OA100+GDAM!U100</f>
        <v>0</v>
      </c>
      <c r="BF100" s="75"/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31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21.4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5.15</v>
      </c>
      <c r="CJ100" s="75">
        <f>'Day Ahead IEX PXIL'!HF100+'OA&amp;GRIDCO'!DJ100</f>
        <v>0</v>
      </c>
      <c r="CK100" s="54">
        <f>'OA&amp;GRIDCO'!KU100+'Day Ahead IEX PXIL'!DE100</f>
        <v>0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2.5</v>
      </c>
      <c r="CZ100" s="4">
        <f>'OA&amp;GRIDCO'!IH100+'Day Ahead IEX PXIL'!EJ100+RTM!ED100</f>
        <v>0.625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7.22</v>
      </c>
      <c r="DF100" s="4">
        <f>'Day Ahead IEX PXIL'!FD100+'OA&amp;GRIDCO'!KD100</f>
        <v>0</v>
      </c>
      <c r="DG100" s="4">
        <f>'OA&amp;GRIDCO'!JG100+'Day Ahead IEX PXIL'!EU100+RTM!EO100</f>
        <v>20.62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3.09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0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0</v>
      </c>
      <c r="EJ100" s="74">
        <f>'Day Ahead IEX PXIL'!IR100+RTM!IN100+'OA&amp;GRIDCO'!ND100</f>
        <v>0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2.06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1.55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335">
        <f>GDAM!AK100</f>
        <v>0</v>
      </c>
      <c r="FH100" s="335">
        <f>GDAM!AL100</f>
        <v>0</v>
      </c>
      <c r="FI100" s="335">
        <f>GDAM!AQ100</f>
        <v>0</v>
      </c>
      <c r="FJ100" s="335">
        <f>GDAM!AR100</f>
        <v>0</v>
      </c>
      <c r="FK100" s="335">
        <f>GDAM!AW100</f>
        <v>0</v>
      </c>
      <c r="FL100" s="335">
        <f>GDAM!AX100</f>
        <v>0</v>
      </c>
      <c r="FM100" s="335">
        <f>GDAM!BC100</f>
        <v>0</v>
      </c>
      <c r="FN100" s="335">
        <f>GDAM!BD100</f>
        <v>0</v>
      </c>
      <c r="FO100" s="335">
        <f>GDAM!BI100</f>
        <v>0</v>
      </c>
      <c r="FP100" s="335">
        <f>GDAM!BJ100</f>
        <v>0</v>
      </c>
      <c r="FQ100" s="1">
        <f t="shared" si="2"/>
        <v>1670.8176056701027</v>
      </c>
      <c r="FR100" s="1">
        <f t="shared" si="3"/>
        <v>122.41421134020618</v>
      </c>
    </row>
    <row r="101" spans="1:174">
      <c r="A101" s="48" t="s">
        <v>123</v>
      </c>
      <c r="B101" s="38">
        <v>91</v>
      </c>
      <c r="C101" s="114"/>
      <c r="D101" s="75"/>
      <c r="E101" s="75"/>
      <c r="F101" s="75"/>
      <c r="G101" s="75"/>
      <c r="H101" s="75"/>
      <c r="I101" s="74"/>
      <c r="J101" s="74"/>
      <c r="K101" s="75"/>
      <c r="L101" s="75"/>
      <c r="M101" s="75"/>
      <c r="N101" s="75"/>
      <c r="O101" s="279">
        <v>0</v>
      </c>
      <c r="P101" s="75"/>
      <c r="Q101" s="94">
        <v>6</v>
      </c>
      <c r="R101" s="75">
        <v>0.7</v>
      </c>
      <c r="S101" s="74">
        <v>25</v>
      </c>
      <c r="T101" s="75"/>
      <c r="U101" s="74">
        <v>37</v>
      </c>
      <c r="V101" s="75"/>
      <c r="W101" s="273">
        <v>0</v>
      </c>
      <c r="X101" s="75"/>
      <c r="Y101" s="75">
        <v>0</v>
      </c>
      <c r="Z101" s="75"/>
      <c r="AA101" s="75">
        <v>0</v>
      </c>
      <c r="AB101" s="75"/>
      <c r="AC101" s="280">
        <v>0</v>
      </c>
      <c r="AD101" s="75"/>
      <c r="AE101" s="4">
        <f>'OA&amp;GRIDCO'!W101+'Day Ahead IEX PXIL'!M101+RTM!M101</f>
        <v>24.740000000000002</v>
      </c>
      <c r="AF101" s="4">
        <f>'OA&amp;GRIDCO'!X101+'Day Ahead IEX PXIL'!N101+RTM!N101</f>
        <v>19.59</v>
      </c>
      <c r="AG101" s="4">
        <f>'OA&amp;GRIDCO'!AC101+'Day Ahead IEX PXIL'!S101+RTM!S101</f>
        <v>3.4</v>
      </c>
      <c r="AH101" s="4">
        <f>'OA&amp;GRIDCO'!AD101+'Day Ahead IEX PXIL'!T101+RTM!T101</f>
        <v>0</v>
      </c>
      <c r="AI101" s="4">
        <f>'OA&amp;GRIDCO'!AU101+'Day Ahead IEX PXIL'!Y101+RTM!Y101</f>
        <v>0</v>
      </c>
      <c r="AJ101" s="4">
        <f>'OA&amp;GRIDCO'!AV101+'Day Ahead IEX PXIL'!Z101+RTM!Z101</f>
        <v>0</v>
      </c>
      <c r="AK101" s="4">
        <f>'OA&amp;GRIDCO'!BS101+'Day Ahead IEX PXIL'!AK101+RTM!AK101</f>
        <v>30.310000000000002</v>
      </c>
      <c r="AL101" s="4">
        <f>'OA&amp;GRIDCO'!BT101+'Day Ahead IEX PXIL'!AL101+RTM!AL101</f>
        <v>2.8479999999999999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8.25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13.701030927835051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457.9907216494845</v>
      </c>
      <c r="BD101" s="4">
        <f>'OA&amp;GRIDCO'!ER101+'Day Ahead IEX PXIL'!CB101+RTM!CB101</f>
        <v>62.950180412371132</v>
      </c>
      <c r="BE101" s="75">
        <f>'OA&amp;GRIDCO'!OA101+GDAM!U101</f>
        <v>0</v>
      </c>
      <c r="BF101" s="75"/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31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21.4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5.15</v>
      </c>
      <c r="CJ101" s="75">
        <f>'Day Ahead IEX PXIL'!HF101+'OA&amp;GRIDCO'!DJ101</f>
        <v>0</v>
      </c>
      <c r="CK101" s="54">
        <f>'OA&amp;GRIDCO'!KU101+'Day Ahead IEX PXIL'!DE101</f>
        <v>0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2.5</v>
      </c>
      <c r="CZ101" s="4">
        <f>'OA&amp;GRIDCO'!IH101+'Day Ahead IEX PXIL'!EJ101+RTM!ED101</f>
        <v>0.625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9.2799999999999994</v>
      </c>
      <c r="DF101" s="4">
        <f>'Day Ahead IEX PXIL'!FD101+'OA&amp;GRIDCO'!KD101</f>
        <v>0</v>
      </c>
      <c r="DG101" s="4">
        <f>'OA&amp;GRIDCO'!JG101+'Day Ahead IEX PXIL'!EU101+RTM!EO101</f>
        <v>20.62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3.09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0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0</v>
      </c>
      <c r="EJ101" s="74">
        <f>'Day Ahead IEX PXIL'!IR101+RTM!IN101+'OA&amp;GRIDCO'!ND101</f>
        <v>0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2.06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1.55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335">
        <f>GDAM!AK101</f>
        <v>0</v>
      </c>
      <c r="FH101" s="335">
        <f>GDAM!AL101</f>
        <v>0</v>
      </c>
      <c r="FI101" s="335">
        <f>GDAM!AQ101</f>
        <v>0</v>
      </c>
      <c r="FJ101" s="335">
        <f>GDAM!AR101</f>
        <v>0</v>
      </c>
      <c r="FK101" s="335">
        <f>GDAM!AW101</f>
        <v>0</v>
      </c>
      <c r="FL101" s="335">
        <f>GDAM!AX101</f>
        <v>0</v>
      </c>
      <c r="FM101" s="335">
        <f>GDAM!BC101</f>
        <v>0</v>
      </c>
      <c r="FN101" s="335">
        <f>GDAM!BD101</f>
        <v>0</v>
      </c>
      <c r="FO101" s="335">
        <f>GDAM!BI101</f>
        <v>0</v>
      </c>
      <c r="FP101" s="335">
        <f>GDAM!BJ101</f>
        <v>0</v>
      </c>
      <c r="FQ101" s="1">
        <f t="shared" si="2"/>
        <v>1687.9276056701028</v>
      </c>
      <c r="FR101" s="1">
        <f t="shared" si="3"/>
        <v>122.41421134020618</v>
      </c>
    </row>
    <row r="102" spans="1:174">
      <c r="A102" s="48" t="s">
        <v>124</v>
      </c>
      <c r="B102" s="38">
        <v>92</v>
      </c>
      <c r="C102" s="114"/>
      <c r="D102" s="75"/>
      <c r="E102" s="75"/>
      <c r="F102" s="75"/>
      <c r="G102" s="75"/>
      <c r="H102" s="75"/>
      <c r="I102" s="74"/>
      <c r="J102" s="74"/>
      <c r="K102" s="75"/>
      <c r="L102" s="75"/>
      <c r="M102" s="75"/>
      <c r="N102" s="75"/>
      <c r="O102" s="279">
        <v>0</v>
      </c>
      <c r="P102" s="75"/>
      <c r="Q102" s="94">
        <v>6</v>
      </c>
      <c r="R102" s="75">
        <v>0.7</v>
      </c>
      <c r="S102" s="74">
        <v>25</v>
      </c>
      <c r="T102" s="75"/>
      <c r="U102" s="74">
        <v>37</v>
      </c>
      <c r="V102" s="75"/>
      <c r="W102" s="273">
        <v>0</v>
      </c>
      <c r="X102" s="75"/>
      <c r="Y102" s="75">
        <v>0</v>
      </c>
      <c r="Z102" s="75"/>
      <c r="AA102" s="75">
        <v>0</v>
      </c>
      <c r="AB102" s="75"/>
      <c r="AC102" s="280">
        <v>0</v>
      </c>
      <c r="AD102" s="75"/>
      <c r="AE102" s="4">
        <f>'OA&amp;GRIDCO'!W102+'Day Ahead IEX PXIL'!M102+RTM!M102</f>
        <v>19.59</v>
      </c>
      <c r="AF102" s="4">
        <f>'OA&amp;GRIDCO'!X102+'Day Ahead IEX PXIL'!N102+RTM!N102</f>
        <v>19.59</v>
      </c>
      <c r="AG102" s="4">
        <f>'OA&amp;GRIDCO'!AC102+'Day Ahead IEX PXIL'!S102+RTM!S102</f>
        <v>3.4</v>
      </c>
      <c r="AH102" s="4">
        <f>'OA&amp;GRIDCO'!AD102+'Day Ahead IEX PXIL'!T102+RTM!T102</f>
        <v>0</v>
      </c>
      <c r="AI102" s="4">
        <f>'OA&amp;GRIDCO'!AU102+'Day Ahead IEX PXIL'!Y102+RTM!Y102</f>
        <v>0</v>
      </c>
      <c r="AJ102" s="4">
        <f>'OA&amp;GRIDCO'!AV102+'Day Ahead IEX PXIL'!Z102+RTM!Z102</f>
        <v>0</v>
      </c>
      <c r="AK102" s="4">
        <f>'OA&amp;GRIDCO'!BS102+'Day Ahead IEX PXIL'!AK102+RTM!AK102</f>
        <v>20</v>
      </c>
      <c r="AL102" s="4">
        <f>'OA&amp;GRIDCO'!BT102+'Day Ahead IEX PXIL'!AL102+RTM!AL102</f>
        <v>2.8479999999999999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8.25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13.701030927835051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457.9907216494845</v>
      </c>
      <c r="BD102" s="4">
        <f>'OA&amp;GRIDCO'!ER102+'Day Ahead IEX PXIL'!CB102+RTM!CB102</f>
        <v>62.950180412371132</v>
      </c>
      <c r="BE102" s="75">
        <f>'OA&amp;GRIDCO'!OA102+GDAM!U102</f>
        <v>0</v>
      </c>
      <c r="BF102" s="75"/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31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21.4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5.15</v>
      </c>
      <c r="CJ102" s="75">
        <f>'Day Ahead IEX PXIL'!HF102+'OA&amp;GRIDCO'!DJ102</f>
        <v>0</v>
      </c>
      <c r="CK102" s="54">
        <f>'OA&amp;GRIDCO'!KU102+'Day Ahead IEX PXIL'!DE102</f>
        <v>0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2.5</v>
      </c>
      <c r="CZ102" s="4">
        <f>'OA&amp;GRIDCO'!IH102+'Day Ahead IEX PXIL'!EJ102+RTM!ED102</f>
        <v>0.625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9.2799999999999994</v>
      </c>
      <c r="DF102" s="4">
        <f>'Day Ahead IEX PXIL'!FD102+'OA&amp;GRIDCO'!KD102</f>
        <v>0</v>
      </c>
      <c r="DG102" s="4">
        <f>'OA&amp;GRIDCO'!JG102+'Day Ahead IEX PXIL'!EU102+RTM!EO102</f>
        <v>20.62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3.09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0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0</v>
      </c>
      <c r="EJ102" s="74">
        <f>'Day Ahead IEX PXIL'!IR102+RTM!IN102+'OA&amp;GRIDCO'!ND102</f>
        <v>0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2.06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1.55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335">
        <f>GDAM!AK102</f>
        <v>0</v>
      </c>
      <c r="FH102" s="335">
        <f>GDAM!AL102</f>
        <v>0</v>
      </c>
      <c r="FI102" s="335">
        <f>GDAM!AQ102</f>
        <v>0</v>
      </c>
      <c r="FJ102" s="335">
        <f>GDAM!AR102</f>
        <v>0</v>
      </c>
      <c r="FK102" s="335">
        <f>GDAM!AW102</f>
        <v>0</v>
      </c>
      <c r="FL102" s="335">
        <f>GDAM!AX102</f>
        <v>0</v>
      </c>
      <c r="FM102" s="335">
        <f>GDAM!BC102</f>
        <v>0</v>
      </c>
      <c r="FN102" s="335">
        <f>GDAM!BD102</f>
        <v>0</v>
      </c>
      <c r="FO102" s="335">
        <f>GDAM!BI102</f>
        <v>0</v>
      </c>
      <c r="FP102" s="335">
        <f>GDAM!BJ102</f>
        <v>0</v>
      </c>
      <c r="FQ102" s="1">
        <f t="shared" si="2"/>
        <v>1672.4676056701028</v>
      </c>
      <c r="FR102" s="1">
        <f t="shared" si="3"/>
        <v>122.41421134020618</v>
      </c>
    </row>
    <row r="103" spans="1:174">
      <c r="A103" s="48" t="s">
        <v>125</v>
      </c>
      <c r="B103" s="38">
        <v>93</v>
      </c>
      <c r="C103" s="114"/>
      <c r="D103" s="75"/>
      <c r="E103" s="75"/>
      <c r="F103" s="75"/>
      <c r="G103" s="75"/>
      <c r="H103" s="75"/>
      <c r="I103" s="74"/>
      <c r="J103" s="74"/>
      <c r="K103" s="75"/>
      <c r="L103" s="75"/>
      <c r="M103" s="75"/>
      <c r="N103" s="75"/>
      <c r="O103" s="279">
        <v>0</v>
      </c>
      <c r="P103" s="75"/>
      <c r="Q103" s="94">
        <v>6</v>
      </c>
      <c r="R103" s="75">
        <v>0.7</v>
      </c>
      <c r="S103" s="74">
        <v>25</v>
      </c>
      <c r="T103" s="75"/>
      <c r="U103" s="74">
        <v>37</v>
      </c>
      <c r="V103" s="75"/>
      <c r="W103" s="273">
        <v>0</v>
      </c>
      <c r="X103" s="75"/>
      <c r="Y103" s="75">
        <v>0</v>
      </c>
      <c r="Z103" s="75"/>
      <c r="AA103" s="75">
        <v>0</v>
      </c>
      <c r="AB103" s="75"/>
      <c r="AC103" s="280">
        <v>0</v>
      </c>
      <c r="AD103" s="75"/>
      <c r="AE103" s="4">
        <f>'OA&amp;GRIDCO'!W103+'Day Ahead IEX PXIL'!M103+RTM!M103</f>
        <v>19.59</v>
      </c>
      <c r="AF103" s="4">
        <f>'OA&amp;GRIDCO'!X103+'Day Ahead IEX PXIL'!N103+RTM!N103</f>
        <v>19.59</v>
      </c>
      <c r="AG103" s="4">
        <f>'OA&amp;GRIDCO'!AC103+'Day Ahead IEX PXIL'!S103+RTM!S103</f>
        <v>3.4</v>
      </c>
      <c r="AH103" s="4">
        <f>'OA&amp;GRIDCO'!AD103+'Day Ahead IEX PXIL'!T103+RTM!T103</f>
        <v>0</v>
      </c>
      <c r="AI103" s="4">
        <f>'OA&amp;GRIDCO'!AU103+'Day Ahead IEX PXIL'!Y103+RTM!Y103</f>
        <v>0</v>
      </c>
      <c r="AJ103" s="4">
        <f>'OA&amp;GRIDCO'!AV103+'Day Ahead IEX PXIL'!Z103+RTM!Z103</f>
        <v>0</v>
      </c>
      <c r="AK103" s="4">
        <f>'OA&amp;GRIDCO'!BS103+'Day Ahead IEX PXIL'!AK103+RTM!AK103</f>
        <v>20</v>
      </c>
      <c r="AL103" s="4">
        <f>'OA&amp;GRIDCO'!BT103+'Day Ahead IEX PXIL'!AL103+RTM!AL103</f>
        <v>2.8479999999999999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8.25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13.701030927835051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457.9907216494845</v>
      </c>
      <c r="BD103" s="4">
        <f>'OA&amp;GRIDCO'!ER103+'Day Ahead IEX PXIL'!CB103+RTM!CB103</f>
        <v>62.950180412371132</v>
      </c>
      <c r="BE103" s="75">
        <f>'OA&amp;GRIDCO'!OA103+GDAM!U103</f>
        <v>0</v>
      </c>
      <c r="BF103" s="75"/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31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21.4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5.15</v>
      </c>
      <c r="CJ103" s="75">
        <f>'Day Ahead IEX PXIL'!HF103+'OA&amp;GRIDCO'!DJ103</f>
        <v>0</v>
      </c>
      <c r="CK103" s="54">
        <f>'OA&amp;GRIDCO'!KU103+'Day Ahead IEX PXIL'!DE103</f>
        <v>0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2.5</v>
      </c>
      <c r="CZ103" s="4">
        <f>'OA&amp;GRIDCO'!IH103+'Day Ahead IEX PXIL'!EJ103+RTM!ED103</f>
        <v>0.625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9.2799999999999994</v>
      </c>
      <c r="DF103" s="4">
        <f>'Day Ahead IEX PXIL'!FD103+'OA&amp;GRIDCO'!KD103</f>
        <v>0</v>
      </c>
      <c r="DG103" s="4">
        <f>'OA&amp;GRIDCO'!JG103+'Day Ahead IEX PXIL'!EU103+RTM!EO103</f>
        <v>20.62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3.09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0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0</v>
      </c>
      <c r="EJ103" s="74">
        <f>'Day Ahead IEX PXIL'!IR103+RTM!IN103+'OA&amp;GRIDCO'!ND103</f>
        <v>0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2.06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1.55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335">
        <f>GDAM!AK103</f>
        <v>0</v>
      </c>
      <c r="FH103" s="335">
        <f>GDAM!AL103</f>
        <v>0</v>
      </c>
      <c r="FI103" s="335">
        <f>GDAM!AQ103</f>
        <v>0</v>
      </c>
      <c r="FJ103" s="335">
        <f>GDAM!AR103</f>
        <v>0</v>
      </c>
      <c r="FK103" s="335">
        <f>GDAM!AW103</f>
        <v>0</v>
      </c>
      <c r="FL103" s="335">
        <f>GDAM!AX103</f>
        <v>0</v>
      </c>
      <c r="FM103" s="335">
        <f>GDAM!BC103</f>
        <v>0</v>
      </c>
      <c r="FN103" s="335">
        <f>GDAM!BD103</f>
        <v>0</v>
      </c>
      <c r="FO103" s="335">
        <f>GDAM!BI103</f>
        <v>0</v>
      </c>
      <c r="FP103" s="335">
        <f>GDAM!BJ103</f>
        <v>0</v>
      </c>
      <c r="FQ103" s="1">
        <f t="shared" si="2"/>
        <v>1672.4676056701028</v>
      </c>
      <c r="FR103" s="1">
        <f t="shared" si="3"/>
        <v>122.41421134020618</v>
      </c>
    </row>
    <row r="104" spans="1:174">
      <c r="A104" s="48" t="s">
        <v>126</v>
      </c>
      <c r="B104" s="38">
        <v>94</v>
      </c>
      <c r="C104" s="114"/>
      <c r="D104" s="75"/>
      <c r="E104" s="75"/>
      <c r="F104" s="75"/>
      <c r="G104" s="75"/>
      <c r="H104" s="75"/>
      <c r="I104" s="74"/>
      <c r="J104" s="74"/>
      <c r="K104" s="75"/>
      <c r="L104" s="75"/>
      <c r="M104" s="75"/>
      <c r="N104" s="75"/>
      <c r="O104" s="279">
        <v>0</v>
      </c>
      <c r="P104" s="75"/>
      <c r="Q104" s="94">
        <v>6</v>
      </c>
      <c r="R104" s="75">
        <v>0.7</v>
      </c>
      <c r="S104" s="74">
        <v>25</v>
      </c>
      <c r="T104" s="75"/>
      <c r="U104" s="74">
        <v>37</v>
      </c>
      <c r="V104" s="75"/>
      <c r="W104" s="273">
        <v>0</v>
      </c>
      <c r="X104" s="75"/>
      <c r="Y104" s="75">
        <v>0</v>
      </c>
      <c r="Z104" s="75"/>
      <c r="AA104" s="75">
        <v>0</v>
      </c>
      <c r="AB104" s="75"/>
      <c r="AC104" s="280">
        <v>0</v>
      </c>
      <c r="AD104" s="75"/>
      <c r="AE104" s="4">
        <f>'OA&amp;GRIDCO'!W104+'Day Ahead IEX PXIL'!M104+RTM!M104</f>
        <v>19.59</v>
      </c>
      <c r="AF104" s="4">
        <f>'OA&amp;GRIDCO'!X104+'Day Ahead IEX PXIL'!N104+RTM!N104</f>
        <v>19.59</v>
      </c>
      <c r="AG104" s="4">
        <f>'OA&amp;GRIDCO'!AC104+'Day Ahead IEX PXIL'!S104+RTM!S104</f>
        <v>3.4</v>
      </c>
      <c r="AH104" s="4">
        <f>'OA&amp;GRIDCO'!AD104+'Day Ahead IEX PXIL'!T104+RTM!T104</f>
        <v>0</v>
      </c>
      <c r="AI104" s="4">
        <f>'OA&amp;GRIDCO'!AU104+'Day Ahead IEX PXIL'!Y104+RTM!Y104</f>
        <v>0</v>
      </c>
      <c r="AJ104" s="4">
        <f>'OA&amp;GRIDCO'!AV104+'Day Ahead IEX PXIL'!Z104+RTM!Z104</f>
        <v>0</v>
      </c>
      <c r="AK104" s="4">
        <f>'OA&amp;GRIDCO'!BS104+'Day Ahead IEX PXIL'!AK104+RTM!AK104</f>
        <v>56.08</v>
      </c>
      <c r="AL104" s="4">
        <f>'OA&amp;GRIDCO'!BT104+'Day Ahead IEX PXIL'!AL104+RTM!AL104</f>
        <v>2.8479999999999999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8.25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13.701030927835051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457.9907216494845</v>
      </c>
      <c r="BD104" s="4">
        <f>'OA&amp;GRIDCO'!ER104+'Day Ahead IEX PXIL'!CB104+RTM!CB104</f>
        <v>62.950180412371132</v>
      </c>
      <c r="BE104" s="75">
        <f>'OA&amp;GRIDCO'!OA104+GDAM!U104</f>
        <v>0</v>
      </c>
      <c r="BF104" s="75"/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31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21.4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5.15</v>
      </c>
      <c r="CJ104" s="75">
        <f>'Day Ahead IEX PXIL'!HF104+'OA&amp;GRIDCO'!DJ104</f>
        <v>0</v>
      </c>
      <c r="CK104" s="54">
        <f>'OA&amp;GRIDCO'!KU104+'Day Ahead IEX PXIL'!DE104</f>
        <v>0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2.5</v>
      </c>
      <c r="CZ104" s="4">
        <f>'OA&amp;GRIDCO'!IH104+'Day Ahead IEX PXIL'!EJ104+RTM!ED104</f>
        <v>0.625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9.2799999999999994</v>
      </c>
      <c r="DF104" s="4">
        <f>'Day Ahead IEX PXIL'!FD104+'OA&amp;GRIDCO'!KD104</f>
        <v>0</v>
      </c>
      <c r="DG104" s="4">
        <f>'OA&amp;GRIDCO'!JG104+'Day Ahead IEX PXIL'!EU104+RTM!EO104</f>
        <v>20.62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3.09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0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0</v>
      </c>
      <c r="EJ104" s="74">
        <f>'Day Ahead IEX PXIL'!IR104+RTM!IN104+'OA&amp;GRIDCO'!ND104</f>
        <v>0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2.06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1.55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335">
        <f>GDAM!AK104</f>
        <v>0</v>
      </c>
      <c r="FH104" s="335">
        <f>GDAM!AL104</f>
        <v>0</v>
      </c>
      <c r="FI104" s="335">
        <f>GDAM!AQ104</f>
        <v>0</v>
      </c>
      <c r="FJ104" s="335">
        <f>GDAM!AR104</f>
        <v>0</v>
      </c>
      <c r="FK104" s="335">
        <f>GDAM!AW104</f>
        <v>0</v>
      </c>
      <c r="FL104" s="335">
        <f>GDAM!AX104</f>
        <v>0</v>
      </c>
      <c r="FM104" s="335">
        <f>GDAM!BC104</f>
        <v>0</v>
      </c>
      <c r="FN104" s="335">
        <f>GDAM!BD104</f>
        <v>0</v>
      </c>
      <c r="FO104" s="335">
        <f>GDAM!BI104</f>
        <v>0</v>
      </c>
      <c r="FP104" s="335">
        <f>GDAM!BJ104</f>
        <v>0</v>
      </c>
      <c r="FQ104" s="1">
        <f t="shared" si="2"/>
        <v>1708.5476056701029</v>
      </c>
      <c r="FR104" s="1">
        <f t="shared" si="3"/>
        <v>122.41421134020618</v>
      </c>
    </row>
    <row r="105" spans="1:174">
      <c r="A105" s="48" t="s">
        <v>127</v>
      </c>
      <c r="B105" s="38">
        <v>95</v>
      </c>
      <c r="C105" s="114"/>
      <c r="D105" s="75"/>
      <c r="E105" s="75"/>
      <c r="F105" s="75"/>
      <c r="G105" s="75"/>
      <c r="H105" s="75"/>
      <c r="I105" s="74"/>
      <c r="J105" s="74"/>
      <c r="K105" s="75"/>
      <c r="L105" s="75"/>
      <c r="M105" s="75"/>
      <c r="N105" s="75"/>
      <c r="O105" s="279">
        <v>0</v>
      </c>
      <c r="P105" s="75"/>
      <c r="Q105" s="94">
        <v>6</v>
      </c>
      <c r="R105" s="75">
        <v>0.7</v>
      </c>
      <c r="S105" s="74">
        <v>25</v>
      </c>
      <c r="T105" s="75"/>
      <c r="U105" s="74"/>
      <c r="V105" s="75"/>
      <c r="W105" s="273">
        <v>0</v>
      </c>
      <c r="X105" s="75"/>
      <c r="Y105" s="75">
        <v>0</v>
      </c>
      <c r="Z105" s="75"/>
      <c r="AA105" s="75">
        <v>0</v>
      </c>
      <c r="AB105" s="75"/>
      <c r="AC105" s="280">
        <v>0</v>
      </c>
      <c r="AD105" s="75"/>
      <c r="AE105" s="4">
        <f>'OA&amp;GRIDCO'!W105+'Day Ahead IEX PXIL'!M105+RTM!M105</f>
        <v>19.59</v>
      </c>
      <c r="AF105" s="4">
        <f>'OA&amp;GRIDCO'!X105+'Day Ahead IEX PXIL'!N105+RTM!N105</f>
        <v>19.59</v>
      </c>
      <c r="AG105" s="4">
        <f>'OA&amp;GRIDCO'!AC105+'Day Ahead IEX PXIL'!S105+RTM!S105</f>
        <v>3.4</v>
      </c>
      <c r="AH105" s="4">
        <f>'OA&amp;GRIDCO'!AD105+'Day Ahead IEX PXIL'!T105+RTM!T105</f>
        <v>0</v>
      </c>
      <c r="AI105" s="4">
        <f>'OA&amp;GRIDCO'!AU105+'Day Ahead IEX PXIL'!Y105+RTM!Y105</f>
        <v>0</v>
      </c>
      <c r="AJ105" s="4">
        <f>'OA&amp;GRIDCO'!AV105+'Day Ahead IEX PXIL'!Z105+RTM!Z105</f>
        <v>0</v>
      </c>
      <c r="AK105" s="4">
        <f>'OA&amp;GRIDCO'!BS105+'Day Ahead IEX PXIL'!AK105+RTM!AK105</f>
        <v>61.24</v>
      </c>
      <c r="AL105" s="4">
        <f>'OA&amp;GRIDCO'!BT105+'Day Ahead IEX PXIL'!AL105+RTM!AL105</f>
        <v>2.8479999999999999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8.25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13.701030927835051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457.9907216494845</v>
      </c>
      <c r="BD105" s="4">
        <f>'OA&amp;GRIDCO'!ER105+'Day Ahead IEX PXIL'!CB105+RTM!CB105</f>
        <v>62.950180412371132</v>
      </c>
      <c r="BE105" s="75">
        <f>'OA&amp;GRIDCO'!OA105+GDAM!U105</f>
        <v>0</v>
      </c>
      <c r="BF105" s="75"/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31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21.4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5.15</v>
      </c>
      <c r="CJ105" s="75">
        <f>'Day Ahead IEX PXIL'!HF105+'OA&amp;GRIDCO'!DJ105</f>
        <v>0</v>
      </c>
      <c r="CK105" s="54">
        <f>'OA&amp;GRIDCO'!KU105+'Day Ahead IEX PXIL'!DE105</f>
        <v>0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2.5</v>
      </c>
      <c r="CZ105" s="4">
        <f>'OA&amp;GRIDCO'!IH105+'Day Ahead IEX PXIL'!EJ105+RTM!ED105</f>
        <v>0.625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9.2799999999999994</v>
      </c>
      <c r="DF105" s="4">
        <f>'Day Ahead IEX PXIL'!FD105+'OA&amp;GRIDCO'!KD105</f>
        <v>0</v>
      </c>
      <c r="DG105" s="4">
        <f>'OA&amp;GRIDCO'!JG105+'Day Ahead IEX PXIL'!EU105+RTM!EO105</f>
        <v>20.62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3.09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0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0</v>
      </c>
      <c r="EJ105" s="74">
        <f>'Day Ahead IEX PXIL'!IR105+RTM!IN105+'OA&amp;GRIDCO'!ND105</f>
        <v>0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2.06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1.55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335">
        <f>GDAM!AK105</f>
        <v>0</v>
      </c>
      <c r="FH105" s="335">
        <f>GDAM!AL105</f>
        <v>0</v>
      </c>
      <c r="FI105" s="335">
        <f>GDAM!AQ105</f>
        <v>0</v>
      </c>
      <c r="FJ105" s="335">
        <f>GDAM!AR105</f>
        <v>0</v>
      </c>
      <c r="FK105" s="335">
        <f>GDAM!AW105</f>
        <v>0</v>
      </c>
      <c r="FL105" s="335">
        <f>GDAM!AX105</f>
        <v>0</v>
      </c>
      <c r="FM105" s="335">
        <f>GDAM!BC105</f>
        <v>0</v>
      </c>
      <c r="FN105" s="335">
        <f>GDAM!BD105</f>
        <v>0</v>
      </c>
      <c r="FO105" s="335">
        <f>GDAM!BI105</f>
        <v>0</v>
      </c>
      <c r="FP105" s="335">
        <f>GDAM!BJ105</f>
        <v>0</v>
      </c>
      <c r="FQ105" s="1">
        <f t="shared" si="2"/>
        <v>1713.707605670103</v>
      </c>
      <c r="FR105" s="1">
        <f t="shared" si="3"/>
        <v>122.41421134020618</v>
      </c>
    </row>
    <row r="106" spans="1:174" ht="14.25" thickBot="1">
      <c r="A106" s="55" t="s">
        <v>128</v>
      </c>
      <c r="B106" s="56">
        <v>96</v>
      </c>
      <c r="C106" s="114"/>
      <c r="D106" s="75"/>
      <c r="E106" s="75"/>
      <c r="F106" s="75"/>
      <c r="G106" s="75"/>
      <c r="H106" s="75"/>
      <c r="I106" s="74"/>
      <c r="J106" s="74"/>
      <c r="K106" s="75"/>
      <c r="L106" s="75"/>
      <c r="M106" s="75"/>
      <c r="N106" s="75"/>
      <c r="O106" s="279">
        <v>0</v>
      </c>
      <c r="P106" s="75"/>
      <c r="Q106" s="94">
        <v>6</v>
      </c>
      <c r="R106" s="75">
        <v>0.7</v>
      </c>
      <c r="S106" s="74">
        <v>25</v>
      </c>
      <c r="T106" s="75"/>
      <c r="U106" s="74"/>
      <c r="V106" s="75"/>
      <c r="W106" s="273">
        <v>0</v>
      </c>
      <c r="X106" s="75"/>
      <c r="Y106" s="75">
        <v>0</v>
      </c>
      <c r="Z106" s="75"/>
      <c r="AA106" s="75">
        <v>0</v>
      </c>
      <c r="AB106" s="75"/>
      <c r="AC106" s="280">
        <v>0</v>
      </c>
      <c r="AD106" s="75"/>
      <c r="AE106" s="4">
        <f>'OA&amp;GRIDCO'!W106+'Day Ahead IEX PXIL'!M106+RTM!M106</f>
        <v>19.59</v>
      </c>
      <c r="AF106" s="4">
        <f>'OA&amp;GRIDCO'!X106+'Day Ahead IEX PXIL'!N106+RTM!N106</f>
        <v>19.59</v>
      </c>
      <c r="AG106" s="4">
        <f>'OA&amp;GRIDCO'!AC106+'Day Ahead IEX PXIL'!S106+RTM!S106</f>
        <v>3.4</v>
      </c>
      <c r="AH106" s="4">
        <f>'OA&amp;GRIDCO'!AD106+'Day Ahead IEX PXIL'!T106+RTM!T106</f>
        <v>0</v>
      </c>
      <c r="AI106" s="4">
        <f>'OA&amp;GRIDCO'!AU106+'Day Ahead IEX PXIL'!Y106+RTM!Y106</f>
        <v>0</v>
      </c>
      <c r="AJ106" s="4">
        <f>'OA&amp;GRIDCO'!AV106+'Day Ahead IEX PXIL'!Z106+RTM!Z106</f>
        <v>0</v>
      </c>
      <c r="AK106" s="4">
        <f>'OA&amp;GRIDCO'!BS106+'Day Ahead IEX PXIL'!AK106+RTM!AK106</f>
        <v>20</v>
      </c>
      <c r="AL106" s="4">
        <f>'OA&amp;GRIDCO'!BT106+'Day Ahead IEX PXIL'!AL106+RTM!AL106</f>
        <v>2.8479999999999999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8.25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13.701030927835051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457.9907216494845</v>
      </c>
      <c r="BD106" s="4">
        <f>'OA&amp;GRIDCO'!ER106+'Day Ahead IEX PXIL'!CB106+RTM!CB106</f>
        <v>62.950180412371132</v>
      </c>
      <c r="BE106" s="75">
        <f>'OA&amp;GRIDCO'!OA106+GDAM!U106</f>
        <v>0</v>
      </c>
      <c r="BF106" s="76"/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31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21.4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5.15</v>
      </c>
      <c r="CJ106" s="75">
        <f>'Day Ahead IEX PXIL'!HF106+'OA&amp;GRIDCO'!DJ106</f>
        <v>0</v>
      </c>
      <c r="CK106" s="54">
        <f>'OA&amp;GRIDCO'!KU106+'Day Ahead IEX PXIL'!DE106</f>
        <v>0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2.5</v>
      </c>
      <c r="CZ106" s="4">
        <f>'OA&amp;GRIDCO'!IH106+'Day Ahead IEX PXIL'!EJ106+RTM!ED106</f>
        <v>0.625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9.2799999999999994</v>
      </c>
      <c r="DF106" s="4">
        <f>'Day Ahead IEX PXIL'!FD106+'OA&amp;GRIDCO'!KD106</f>
        <v>0</v>
      </c>
      <c r="DG106" s="4">
        <f>'OA&amp;GRIDCO'!JG106+'Day Ahead IEX PXIL'!EU106+RTM!EO106</f>
        <v>20.62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3.09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0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0</v>
      </c>
      <c r="EJ106" s="74">
        <f>'Day Ahead IEX PXIL'!IR106+RTM!IN106+'OA&amp;GRIDCO'!ND106</f>
        <v>0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2.06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1.55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335">
        <f>GDAM!AK106</f>
        <v>0</v>
      </c>
      <c r="FH106" s="335">
        <f>GDAM!AL106</f>
        <v>0</v>
      </c>
      <c r="FI106" s="335">
        <f>GDAM!AQ106</f>
        <v>0</v>
      </c>
      <c r="FJ106" s="335">
        <f>GDAM!AR106</f>
        <v>0</v>
      </c>
      <c r="FK106" s="335">
        <f>GDAM!AW106</f>
        <v>0</v>
      </c>
      <c r="FL106" s="335">
        <f>GDAM!AX106</f>
        <v>0</v>
      </c>
      <c r="FM106" s="335">
        <f>GDAM!BC106</f>
        <v>0</v>
      </c>
      <c r="FN106" s="335">
        <f>GDAM!BD106</f>
        <v>0</v>
      </c>
      <c r="FO106" s="335">
        <f>GDAM!BI106</f>
        <v>0</v>
      </c>
      <c r="FP106" s="335">
        <f>GDAM!BJ106</f>
        <v>0</v>
      </c>
      <c r="FQ106" s="1">
        <f t="shared" si="2"/>
        <v>1672.4676056701028</v>
      </c>
      <c r="FR106" s="1">
        <f t="shared" si="3"/>
        <v>122.41421134020618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0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6</v>
      </c>
      <c r="R107" s="64">
        <f t="shared" si="4"/>
        <v>0.7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11.6</v>
      </c>
      <c r="X107" s="64">
        <f t="shared" si="4"/>
        <v>0</v>
      </c>
      <c r="Y107" s="64">
        <f t="shared" si="4"/>
        <v>3.65</v>
      </c>
      <c r="Z107" s="64">
        <f t="shared" si="4"/>
        <v>0</v>
      </c>
      <c r="AA107" s="64">
        <f t="shared" si="4"/>
        <v>6.2</v>
      </c>
      <c r="AB107" s="64">
        <f t="shared" si="4"/>
        <v>0</v>
      </c>
      <c r="AC107" s="64">
        <f t="shared" ref="AC107:BO107" si="5">MAX(AC11:AC106)</f>
        <v>3.1501256322122995</v>
      </c>
      <c r="AD107" s="64">
        <f t="shared" si="5"/>
        <v>0</v>
      </c>
      <c r="AE107" s="64">
        <f t="shared" si="5"/>
        <v>28.869999999999997</v>
      </c>
      <c r="AF107" s="64">
        <f t="shared" si="5"/>
        <v>19.59</v>
      </c>
      <c r="AG107" s="64">
        <f t="shared" si="5"/>
        <v>3.8099999999999996</v>
      </c>
      <c r="AH107" s="64">
        <f t="shared" si="5"/>
        <v>0</v>
      </c>
      <c r="AI107" s="64">
        <f t="shared" si="5"/>
        <v>0</v>
      </c>
      <c r="AJ107" s="64">
        <f t="shared" si="5"/>
        <v>0</v>
      </c>
      <c r="AK107" s="64">
        <f t="shared" si="5"/>
        <v>81.86</v>
      </c>
      <c r="AL107" s="64">
        <f t="shared" si="5"/>
        <v>2.8479999999999999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8.25</v>
      </c>
      <c r="AR107" s="64">
        <f t="shared" si="5"/>
        <v>0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13.701030927835051</v>
      </c>
      <c r="BA107" s="64">
        <f t="shared" si="5"/>
        <v>0</v>
      </c>
      <c r="BB107" s="64">
        <f t="shared" si="5"/>
        <v>0</v>
      </c>
      <c r="BC107" s="64">
        <f t="shared" si="5"/>
        <v>488.92072164948451</v>
      </c>
      <c r="BD107" s="64">
        <f t="shared" si="5"/>
        <v>62.950180412371132</v>
      </c>
      <c r="BE107" s="64">
        <f t="shared" si="5"/>
        <v>16.61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0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33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0</v>
      </c>
      <c r="BV107" s="64">
        <f t="shared" si="6"/>
        <v>0</v>
      </c>
      <c r="BW107" s="64">
        <f t="shared" si="6"/>
        <v>21.4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3.09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5.15</v>
      </c>
      <c r="CH107" s="64">
        <f t="shared" si="6"/>
        <v>0</v>
      </c>
      <c r="CI107" s="64">
        <f t="shared" si="6"/>
        <v>12.37</v>
      </c>
      <c r="CJ107" s="64">
        <f t="shared" si="6"/>
        <v>0</v>
      </c>
      <c r="CK107" s="64">
        <f t="shared" si="6"/>
        <v>0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2.5</v>
      </c>
      <c r="CZ107" s="64">
        <f t="shared" si="6"/>
        <v>0.625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10.31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3.09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0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13.1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2.88</v>
      </c>
      <c r="EH107" s="64">
        <f t="shared" si="7"/>
        <v>0</v>
      </c>
      <c r="EI107" s="64">
        <f t="shared" si="7"/>
        <v>6.56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6.19</v>
      </c>
      <c r="ET107" s="64">
        <f t="shared" si="7"/>
        <v>0</v>
      </c>
      <c r="EU107" s="64">
        <f t="shared" si="7"/>
        <v>1.67</v>
      </c>
      <c r="EV107" s="64">
        <f t="shared" si="7"/>
        <v>0</v>
      </c>
      <c r="EW107" s="64">
        <f t="shared" si="7"/>
        <v>2.58</v>
      </c>
      <c r="EX107" s="64">
        <f t="shared" si="7"/>
        <v>0</v>
      </c>
      <c r="EY107" s="64">
        <f t="shared" ref="EY107:FF107" si="8">MAX(EY11:EY106)</f>
        <v>16.86</v>
      </c>
      <c r="EZ107" s="64">
        <f t="shared" si="8"/>
        <v>0</v>
      </c>
      <c r="FA107" s="64">
        <f t="shared" si="8"/>
        <v>4.74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7.95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1755.3776056701031</v>
      </c>
      <c r="FR107" s="64">
        <f t="shared" si="7"/>
        <v>122.41421134020618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0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6</v>
      </c>
      <c r="R108" s="65">
        <f t="shared" si="12"/>
        <v>0.7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-3.8500000000000001E-3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2.06</v>
      </c>
      <c r="AF108" s="65">
        <f t="shared" si="13"/>
        <v>0</v>
      </c>
      <c r="AG108" s="65">
        <f t="shared" si="13"/>
        <v>2.9899999999999998</v>
      </c>
      <c r="AH108" s="65">
        <f t="shared" si="13"/>
        <v>0</v>
      </c>
      <c r="AI108" s="65">
        <f t="shared" si="13"/>
        <v>0</v>
      </c>
      <c r="AJ108" s="65">
        <f t="shared" si="13"/>
        <v>0</v>
      </c>
      <c r="AK108" s="65">
        <f t="shared" si="13"/>
        <v>20</v>
      </c>
      <c r="AL108" s="65">
        <f t="shared" si="13"/>
        <v>2.8479999999999999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0</v>
      </c>
      <c r="AR108" s="65">
        <f t="shared" si="13"/>
        <v>0</v>
      </c>
      <c r="AS108" s="65">
        <f t="shared" si="13"/>
        <v>329.77738402061857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13.701030927835051</v>
      </c>
      <c r="BA108" s="65">
        <f t="shared" si="13"/>
        <v>0</v>
      </c>
      <c r="BB108" s="65">
        <f t="shared" si="13"/>
        <v>0</v>
      </c>
      <c r="BC108" s="65">
        <f t="shared" si="13"/>
        <v>251.80072164948453</v>
      </c>
      <c r="BD108" s="65">
        <f t="shared" si="13"/>
        <v>62.950180412371132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70.11</v>
      </c>
      <c r="BT108" s="65">
        <f t="shared" si="14"/>
        <v>11</v>
      </c>
      <c r="BU108" s="65">
        <f t="shared" si="14"/>
        <v>0</v>
      </c>
      <c r="BV108" s="65">
        <f t="shared" si="14"/>
        <v>0</v>
      </c>
      <c r="BW108" s="65">
        <f t="shared" si="14"/>
        <v>14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0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280</v>
      </c>
      <c r="CX108" s="65">
        <f t="shared" si="14"/>
        <v>0</v>
      </c>
      <c r="CY108" s="65">
        <f t="shared" si="14"/>
        <v>0</v>
      </c>
      <c r="CZ108" s="65">
        <f t="shared" si="14"/>
        <v>0.625</v>
      </c>
      <c r="DA108" s="65">
        <f t="shared" si="14"/>
        <v>0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29.7</v>
      </c>
      <c r="DP108" s="65">
        <f t="shared" si="14"/>
        <v>0</v>
      </c>
      <c r="DQ108" s="65">
        <f t="shared" si="14"/>
        <v>0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0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0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1105.981222210683</v>
      </c>
      <c r="FR108" s="65">
        <f t="shared" si="15"/>
        <v>91.824211340206176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 t="e">
        <f t="shared" si="20"/>
        <v>#DIV/0!</v>
      </c>
      <c r="N109" s="65" t="e">
        <f t="shared" si="20"/>
        <v>#DIV/0!</v>
      </c>
      <c r="O109" s="65">
        <f t="shared" si="20"/>
        <v>0.49572916666666639</v>
      </c>
      <c r="P109" s="65" t="e">
        <f t="shared" si="20"/>
        <v>#DIV/0!</v>
      </c>
      <c r="Q109" s="65">
        <f t="shared" si="20"/>
        <v>6</v>
      </c>
      <c r="R109" s="65">
        <f t="shared" si="20"/>
        <v>0.70000000000000118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2.57375</v>
      </c>
      <c r="X109" s="65" t="e">
        <f t="shared" si="20"/>
        <v>#DIV/0!</v>
      </c>
      <c r="Y109" s="65">
        <f t="shared" si="20"/>
        <v>0.64683489583333331</v>
      </c>
      <c r="Z109" s="65" t="e">
        <f t="shared" si="20"/>
        <v>#DIV/0!</v>
      </c>
      <c r="AA109" s="65">
        <f t="shared" si="20"/>
        <v>0.99322916666666661</v>
      </c>
      <c r="AB109" s="65" t="e">
        <f t="shared" si="20"/>
        <v>#DIV/0!</v>
      </c>
      <c r="AC109" s="65">
        <f t="shared" ref="AC109:BO109" si="21">AVERAGE(AC11:AC106)</f>
        <v>0.67050287290721711</v>
      </c>
      <c r="AD109" s="65" t="e">
        <f t="shared" si="21"/>
        <v>#DIV/0!</v>
      </c>
      <c r="AE109" s="65">
        <f t="shared" si="21"/>
        <v>13.886874999999973</v>
      </c>
      <c r="AF109" s="65">
        <f t="shared" si="21"/>
        <v>9.7325000000000035</v>
      </c>
      <c r="AG109" s="65">
        <f t="shared" si="21"/>
        <v>3.2908333333333295</v>
      </c>
      <c r="AH109" s="65">
        <f t="shared" si="21"/>
        <v>0</v>
      </c>
      <c r="AI109" s="65">
        <f t="shared" si="21"/>
        <v>0</v>
      </c>
      <c r="AJ109" s="65">
        <f t="shared" si="21"/>
        <v>0</v>
      </c>
      <c r="AK109" s="65">
        <f t="shared" si="21"/>
        <v>36.130208333333307</v>
      </c>
      <c r="AL109" s="65">
        <f t="shared" si="21"/>
        <v>2.8480000000000065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2.0625</v>
      </c>
      <c r="AR109" s="65">
        <f t="shared" si="21"/>
        <v>0</v>
      </c>
      <c r="AS109" s="65">
        <f t="shared" si="21"/>
        <v>329.77738402061806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13.701030927835061</v>
      </c>
      <c r="BA109" s="65">
        <f t="shared" si="21"/>
        <v>0</v>
      </c>
      <c r="BB109" s="65">
        <f t="shared" si="21"/>
        <v>0</v>
      </c>
      <c r="BC109" s="65">
        <f t="shared" si="21"/>
        <v>301.63009664948407</v>
      </c>
      <c r="BD109" s="65">
        <f t="shared" si="21"/>
        <v>62.95018041237109</v>
      </c>
      <c r="BE109" s="65">
        <f t="shared" si="21"/>
        <v>3.7209375000000002</v>
      </c>
      <c r="BF109" s="65" t="e">
        <f t="shared" si="21"/>
        <v>#DIV/0!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12.927083333333334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1.845416666666668</v>
      </c>
      <c r="BR109" s="65">
        <f t="shared" si="22"/>
        <v>0</v>
      </c>
      <c r="BS109" s="65">
        <f t="shared" si="22"/>
        <v>101.75663124999988</v>
      </c>
      <c r="BT109" s="65">
        <f t="shared" si="22"/>
        <v>15.645833333333334</v>
      </c>
      <c r="BU109" s="65">
        <f t="shared" si="22"/>
        <v>0</v>
      </c>
      <c r="BV109" s="65">
        <f t="shared" si="22"/>
        <v>0</v>
      </c>
      <c r="BW109" s="65">
        <f t="shared" si="22"/>
        <v>17.933333333333337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0.36479166666666663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0.5793750000000002</v>
      </c>
      <c r="CH109" s="65">
        <f t="shared" si="22"/>
        <v>0</v>
      </c>
      <c r="CI109" s="65">
        <f t="shared" si="22"/>
        <v>7.8381249999999882</v>
      </c>
      <c r="CJ109" s="65">
        <f t="shared" si="22"/>
        <v>0</v>
      </c>
      <c r="CK109" s="65">
        <f t="shared" si="22"/>
        <v>0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429.21875</v>
      </c>
      <c r="CX109" s="65">
        <f t="shared" si="22"/>
        <v>0</v>
      </c>
      <c r="CY109" s="65">
        <f t="shared" si="22"/>
        <v>2.4739583333333335</v>
      </c>
      <c r="CZ109" s="65">
        <f t="shared" si="22"/>
        <v>0.625</v>
      </c>
      <c r="DA109" s="65">
        <f t="shared" si="22"/>
        <v>0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8.1702083333333224</v>
      </c>
      <c r="DF109" s="65">
        <f t="shared" si="22"/>
        <v>0</v>
      </c>
      <c r="DG109" s="65">
        <f t="shared" si="22"/>
        <v>16.75374999999995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46.708166666666642</v>
      </c>
      <c r="DP109" s="65">
        <f t="shared" si="22"/>
        <v>0</v>
      </c>
      <c r="DQ109" s="65">
        <f t="shared" si="22"/>
        <v>2.7329166666666675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0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3.4452640277777782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0.30874999999999997</v>
      </c>
      <c r="EH109" s="65">
        <f t="shared" si="23"/>
        <v>0</v>
      </c>
      <c r="EI109" s="65">
        <f t="shared" si="23"/>
        <v>4.7349999999999994</v>
      </c>
      <c r="EJ109" s="65">
        <f t="shared" si="23"/>
        <v>0.22499999999999995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1.9316666666666675</v>
      </c>
      <c r="ET109" s="65">
        <f t="shared" si="23"/>
        <v>0</v>
      </c>
      <c r="EU109" s="65">
        <f t="shared" si="23"/>
        <v>0.56791666666666696</v>
      </c>
      <c r="EV109" s="65">
        <f t="shared" si="23"/>
        <v>0</v>
      </c>
      <c r="EW109" s="65">
        <f t="shared" si="23"/>
        <v>1.010624999999999</v>
      </c>
      <c r="EX109" s="65">
        <f t="shared" si="23"/>
        <v>0</v>
      </c>
      <c r="EY109" s="65">
        <f t="shared" ref="EY109:FF109" si="24">AVERAGE(EY11:EY106)</f>
        <v>3.7601041666666681</v>
      </c>
      <c r="EZ109" s="65">
        <f t="shared" si="24"/>
        <v>0</v>
      </c>
      <c r="FA109" s="65">
        <f t="shared" si="24"/>
        <v>0.20093749999999999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2.0566666666666666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1369.1983178832882</v>
      </c>
      <c r="FR109" s="65">
        <f t="shared" si="23"/>
        <v>106.42754467353974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 t="e">
        <f t="shared" si="28"/>
        <v>#DIV/0!</v>
      </c>
      <c r="N110" s="66" t="e">
        <f t="shared" si="28"/>
        <v>#DIV/0!</v>
      </c>
      <c r="O110" s="66">
        <f t="shared" si="28"/>
        <v>1.1897499999999993E-2</v>
      </c>
      <c r="P110" s="66" t="e">
        <f t="shared" si="28"/>
        <v>#DIV/0!</v>
      </c>
      <c r="Q110" s="66">
        <f t="shared" si="28"/>
        <v>0.14399999999999999</v>
      </c>
      <c r="R110" s="66">
        <f t="shared" si="28"/>
        <v>1.680000000000003E-2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6.1769999999999999E-2</v>
      </c>
      <c r="X110" s="66" t="e">
        <f t="shared" si="28"/>
        <v>#DIV/0!</v>
      </c>
      <c r="Y110" s="66">
        <f t="shared" si="28"/>
        <v>1.5524037499999999E-2</v>
      </c>
      <c r="Z110" s="66" t="e">
        <f t="shared" si="28"/>
        <v>#DIV/0!</v>
      </c>
      <c r="AA110" s="66">
        <f t="shared" si="28"/>
        <v>2.3837499999999998E-2</v>
      </c>
      <c r="AB110" s="66" t="e">
        <f t="shared" si="28"/>
        <v>#DIV/0!</v>
      </c>
      <c r="AC110" s="66">
        <f t="shared" ref="AC110:BO110" si="29">AVERAGE(AC11:AC106)*24/1000</f>
        <v>1.6092068949773209E-2</v>
      </c>
      <c r="AD110" s="66" t="e">
        <f t="shared" si="29"/>
        <v>#DIV/0!</v>
      </c>
      <c r="AE110" s="66">
        <f t="shared" si="29"/>
        <v>0.33328499999999933</v>
      </c>
      <c r="AF110" s="66">
        <f t="shared" si="29"/>
        <v>0.23358000000000009</v>
      </c>
      <c r="AG110" s="66">
        <f t="shared" si="29"/>
        <v>7.8979999999999911E-2</v>
      </c>
      <c r="AH110" s="66">
        <f t="shared" si="29"/>
        <v>0</v>
      </c>
      <c r="AI110" s="66">
        <f t="shared" si="29"/>
        <v>0</v>
      </c>
      <c r="AJ110" s="66">
        <f t="shared" si="29"/>
        <v>0</v>
      </c>
      <c r="AK110" s="66">
        <f t="shared" si="29"/>
        <v>0.86712499999999937</v>
      </c>
      <c r="AL110" s="66">
        <f t="shared" si="29"/>
        <v>6.8352000000000163E-2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4.9500000000000002E-2</v>
      </c>
      <c r="AR110" s="66">
        <f t="shared" si="29"/>
        <v>0</v>
      </c>
      <c r="AS110" s="66">
        <f t="shared" si="29"/>
        <v>7.9146572164948337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0.32882474226804148</v>
      </c>
      <c r="BA110" s="66">
        <f t="shared" si="29"/>
        <v>0</v>
      </c>
      <c r="BB110" s="66">
        <f t="shared" si="29"/>
        <v>0</v>
      </c>
      <c r="BC110" s="66">
        <f t="shared" si="29"/>
        <v>7.2391223195876169</v>
      </c>
      <c r="BD110" s="66">
        <f t="shared" si="29"/>
        <v>1.5108043298969063</v>
      </c>
      <c r="BE110" s="66">
        <f t="shared" si="29"/>
        <v>8.9302500000000007E-2</v>
      </c>
      <c r="BF110" s="66" t="e">
        <f t="shared" si="29"/>
        <v>#DIV/0!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0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0.31025000000000003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4.4290000000000038E-2</v>
      </c>
      <c r="BR110" s="66">
        <f t="shared" si="30"/>
        <v>0</v>
      </c>
      <c r="BS110" s="66">
        <f t="shared" si="30"/>
        <v>2.4421591499999971</v>
      </c>
      <c r="BT110" s="66">
        <f t="shared" si="30"/>
        <v>0.3755</v>
      </c>
      <c r="BU110" s="66">
        <f t="shared" si="30"/>
        <v>0</v>
      </c>
      <c r="BV110" s="66">
        <f t="shared" si="30"/>
        <v>0</v>
      </c>
      <c r="BW110" s="66">
        <f t="shared" si="30"/>
        <v>0.43040000000000012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8.7549999999999989E-3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1.3905000000000004E-2</v>
      </c>
      <c r="CH110" s="66">
        <f t="shared" si="30"/>
        <v>0</v>
      </c>
      <c r="CI110" s="66">
        <f t="shared" si="30"/>
        <v>0.18811499999999973</v>
      </c>
      <c r="CJ110" s="66">
        <f t="shared" si="30"/>
        <v>0</v>
      </c>
      <c r="CK110" s="66">
        <f t="shared" si="30"/>
        <v>0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10.30125</v>
      </c>
      <c r="CX110" s="66">
        <f t="shared" si="30"/>
        <v>0</v>
      </c>
      <c r="CY110" s="66">
        <f t="shared" si="30"/>
        <v>5.9374999999999997E-2</v>
      </c>
      <c r="CZ110" s="66">
        <f t="shared" si="30"/>
        <v>1.4999999999999999E-2</v>
      </c>
      <c r="DA110" s="66">
        <f t="shared" si="30"/>
        <v>0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0.19608499999999976</v>
      </c>
      <c r="DF110" s="66">
        <f t="shared" si="30"/>
        <v>0</v>
      </c>
      <c r="DG110" s="66">
        <f t="shared" si="30"/>
        <v>0.40208999999999878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1.1209959999999994</v>
      </c>
      <c r="DP110" s="66">
        <f t="shared" si="30"/>
        <v>0</v>
      </c>
      <c r="DQ110" s="66">
        <f t="shared" si="30"/>
        <v>6.5590000000000023E-2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0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8.2686336666666679E-2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7.4099999999999991E-3</v>
      </c>
      <c r="EH110" s="66">
        <f t="shared" si="31"/>
        <v>0</v>
      </c>
      <c r="EI110" s="66">
        <f t="shared" si="31"/>
        <v>0.11363999999999999</v>
      </c>
      <c r="EJ110" s="66">
        <f t="shared" si="31"/>
        <v>5.3999999999999986E-3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4.6360000000000019E-2</v>
      </c>
      <c r="ET110" s="66">
        <f t="shared" si="31"/>
        <v>0</v>
      </c>
      <c r="EU110" s="66">
        <f t="shared" si="31"/>
        <v>1.3630000000000007E-2</v>
      </c>
      <c r="EV110" s="66">
        <f t="shared" si="31"/>
        <v>0</v>
      </c>
      <c r="EW110" s="66">
        <f t="shared" si="31"/>
        <v>2.4254999999999974E-2</v>
      </c>
      <c r="EX110" s="66">
        <f t="shared" si="31"/>
        <v>0</v>
      </c>
      <c r="EY110" s="66">
        <f t="shared" ref="EY110:FF110" si="32">AVERAGE(EY11:EY106)*24/1000</f>
        <v>9.0242500000000031E-2</v>
      </c>
      <c r="EZ110" s="66">
        <f t="shared" si="32"/>
        <v>0</v>
      </c>
      <c r="FA110" s="66">
        <f t="shared" si="32"/>
        <v>4.8224999999999995E-3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4.9360000000000001E-2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32.860759629198917</v>
      </c>
      <c r="FR110" s="66">
        <f t="shared" si="31"/>
        <v>2.5542610721649539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85" t="s">
        <v>134</v>
      </c>
      <c r="AF111" s="385"/>
      <c r="AG111" s="385"/>
      <c r="AH111" s="385"/>
      <c r="AI111" s="385"/>
      <c r="AJ111" s="385"/>
      <c r="AK111" s="385"/>
      <c r="AL111" s="385"/>
      <c r="AM111" s="385"/>
      <c r="AN111" s="385"/>
      <c r="AO111" s="385"/>
      <c r="AP111" s="385"/>
      <c r="AQ111" s="385"/>
      <c r="AR111" s="385"/>
      <c r="AS111" s="385"/>
      <c r="AT111" s="385"/>
      <c r="AU111" s="385"/>
      <c r="AV111" s="385"/>
      <c r="AW111" s="385"/>
      <c r="AX111" s="385"/>
      <c r="AY111" s="385"/>
      <c r="AZ111" s="385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85" t="s">
        <v>135</v>
      </c>
      <c r="AF112" s="385"/>
      <c r="AG112" s="385"/>
      <c r="AH112" s="385"/>
      <c r="AI112" s="385"/>
      <c r="AJ112" s="385"/>
      <c r="AK112" s="385"/>
      <c r="AL112" s="385"/>
      <c r="AM112" s="385"/>
      <c r="AN112" s="385"/>
      <c r="AO112" s="385"/>
      <c r="AP112" s="385"/>
      <c r="AQ112" s="385"/>
      <c r="AR112" s="385"/>
      <c r="AS112" s="385"/>
      <c r="AT112" s="385"/>
      <c r="AU112" s="385"/>
      <c r="AV112" s="385"/>
      <c r="AW112" s="385"/>
      <c r="AX112" s="385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389" t="s">
        <v>136</v>
      </c>
      <c r="AF113" s="390"/>
      <c r="AG113" s="390"/>
      <c r="AH113" s="390"/>
      <c r="AI113" s="390"/>
      <c r="AJ113" s="390"/>
      <c r="AK113" s="390"/>
      <c r="AL113" s="390"/>
      <c r="AM113" s="390"/>
      <c r="AN113" s="390"/>
      <c r="AO113" s="390"/>
      <c r="AP113" s="390"/>
      <c r="AQ113" s="390"/>
      <c r="AR113" s="390"/>
      <c r="AS113" s="390"/>
      <c r="AT113" s="391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392" t="s">
        <v>137</v>
      </c>
      <c r="AF114" s="393"/>
      <c r="AG114" s="393"/>
      <c r="AH114" s="394"/>
      <c r="AI114" s="394"/>
      <c r="AJ114" s="394"/>
      <c r="AK114" s="394"/>
      <c r="AL114" s="15"/>
      <c r="AM114" s="395" t="s">
        <v>138</v>
      </c>
      <c r="AN114" s="395"/>
      <c r="AO114" s="395"/>
      <c r="AP114" s="395"/>
      <c r="AQ114" s="395"/>
      <c r="AR114" s="395"/>
      <c r="AS114" s="395"/>
      <c r="AT114" s="396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397"/>
      <c r="AF115" s="398"/>
      <c r="AG115" s="398"/>
      <c r="AH115" s="398"/>
      <c r="AI115" s="398"/>
      <c r="AJ115" s="398"/>
      <c r="AK115" s="398"/>
      <c r="AL115" s="398"/>
      <c r="AM115" s="398"/>
      <c r="AN115" s="398"/>
      <c r="AO115" s="398"/>
      <c r="AP115" s="398"/>
      <c r="AQ115" s="398"/>
      <c r="AR115" s="398"/>
      <c r="AS115" s="398"/>
      <c r="AT115" s="399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00" t="s">
        <v>139</v>
      </c>
      <c r="AF116" s="395"/>
      <c r="AG116" s="395"/>
      <c r="AH116" s="401"/>
      <c r="AI116" s="401"/>
      <c r="AJ116" s="401"/>
      <c r="AK116" s="401"/>
      <c r="AL116" s="15"/>
      <c r="AM116" s="395" t="s">
        <v>140</v>
      </c>
      <c r="AN116" s="395"/>
      <c r="AO116" s="395"/>
      <c r="AP116" s="395"/>
      <c r="AQ116" s="395"/>
      <c r="AR116" s="395"/>
      <c r="AS116" s="395"/>
      <c r="AT116" s="396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397"/>
      <c r="AF117" s="398"/>
      <c r="AG117" s="398"/>
      <c r="AH117" s="398"/>
      <c r="AI117" s="398"/>
      <c r="AJ117" s="398"/>
      <c r="AK117" s="398"/>
      <c r="AL117" s="398"/>
      <c r="AM117" s="398"/>
      <c r="AN117" s="398"/>
      <c r="AO117" s="398"/>
      <c r="AP117" s="398"/>
      <c r="AQ117" s="398"/>
      <c r="AR117" s="398"/>
      <c r="AS117" s="398"/>
      <c r="AT117" s="399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08"/>
      <c r="F118" s="408"/>
      <c r="G118" s="408"/>
      <c r="H118" s="408"/>
      <c r="I118" s="408"/>
      <c r="J118" s="408"/>
      <c r="K118" s="408"/>
      <c r="L118" s="408"/>
      <c r="M118" s="408"/>
      <c r="N118" s="408"/>
      <c r="O118" s="408"/>
      <c r="P118" s="408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86" t="s">
        <v>141</v>
      </c>
      <c r="AF118" s="387"/>
      <c r="AG118" s="387"/>
      <c r="AH118" s="387"/>
      <c r="AI118" s="387"/>
      <c r="AJ118" s="387"/>
      <c r="AK118" s="387"/>
      <c r="AL118" s="44"/>
      <c r="AM118" s="387" t="s">
        <v>142</v>
      </c>
      <c r="AN118" s="387"/>
      <c r="AO118" s="387"/>
      <c r="AP118" s="387"/>
      <c r="AQ118" s="387"/>
      <c r="AR118" s="387"/>
      <c r="AS118" s="387"/>
      <c r="AT118" s="388"/>
      <c r="AU118" s="12"/>
      <c r="AV118" s="12"/>
      <c r="AW118" s="12"/>
      <c r="AX118" s="12"/>
      <c r="AY118" s="395"/>
      <c r="AZ118" s="395"/>
      <c r="BA118" s="395"/>
      <c r="BB118" s="395"/>
      <c r="BC118" s="395"/>
      <c r="BD118" s="395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84"/>
      <c r="L119" s="384"/>
      <c r="M119" s="16"/>
      <c r="N119" s="16"/>
      <c r="O119" s="384"/>
      <c r="P119" s="384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84"/>
      <c r="AF119" s="384"/>
      <c r="AG119" s="407"/>
      <c r="AH119" s="407"/>
      <c r="AI119" s="46"/>
      <c r="AJ119" s="46"/>
      <c r="AK119" s="384"/>
      <c r="AL119" s="384"/>
      <c r="AM119" s="402" t="s">
        <v>173</v>
      </c>
      <c r="AN119" s="402"/>
      <c r="AO119" s="402"/>
      <c r="AP119" s="402"/>
      <c r="AQ119" s="402"/>
      <c r="AR119" s="402"/>
      <c r="AS119" s="402"/>
      <c r="AT119" s="402"/>
      <c r="AU119" s="384"/>
      <c r="AV119" s="384"/>
      <c r="AW119" s="384"/>
      <c r="AX119" s="384"/>
      <c r="AY119" s="384"/>
      <c r="AZ119" s="384"/>
      <c r="BA119" s="384"/>
      <c r="BB119" s="384"/>
      <c r="BC119" s="384"/>
      <c r="BD119" s="384"/>
    </row>
  </sheetData>
  <mergeCells count="118"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X113"/>
  <sheetViews>
    <sheetView defaultGridColor="0" topLeftCell="IR1" colorId="8" zoomScale="110" zoomScaleNormal="110" workbookViewId="0">
      <pane ySplit="1" topLeftCell="A2" activePane="bottomLeft" state="frozen"/>
      <selection pane="bottomLeft" activeCell="JL3" sqref="JL3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7"/>
    <col min="281" max="302" width="7.140625" style="88"/>
    <col min="303" max="303" width="7.140625" style="82"/>
    <col min="304" max="304" width="7.140625" style="20"/>
    <col min="305" max="312" width="7.140625" style="88"/>
    <col min="313" max="313" width="6.140625" style="88" customWidth="1"/>
    <col min="314" max="326" width="7.140625" style="88"/>
    <col min="327" max="327" width="6.5703125" style="88" customWidth="1"/>
    <col min="328" max="328" width="7.140625" style="88"/>
    <col min="329" max="330" width="7.140625" style="97"/>
    <col min="331" max="340" width="7.140625" style="88"/>
    <col min="341" max="341" width="7.140625" style="97"/>
    <col min="342" max="342" width="7.140625" style="88"/>
    <col min="343" max="345" width="7.140625" style="97"/>
    <col min="346" max="351" width="7.140625" style="88"/>
    <col min="352" max="353" width="7.140625" style="97"/>
    <col min="354" max="354" width="8.7109375" style="97" customWidth="1"/>
    <col min="355" max="364" width="7.140625" style="88"/>
    <col min="365" max="366" width="7.140625" style="97"/>
    <col min="367" max="367" width="7.140625" style="88"/>
    <col min="368" max="368" width="7.140625" style="88" customWidth="1"/>
    <col min="369" max="380" width="7.140625" style="88"/>
    <col min="381" max="381" width="7.140625" style="88" customWidth="1"/>
    <col min="382" max="382" width="7.140625" style="88"/>
    <col min="383" max="385" width="7.140625" style="97"/>
    <col min="386" max="16384" width="7.140625" style="88"/>
  </cols>
  <sheetData>
    <row r="1" spans="1:414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K1" s="151"/>
      <c r="DL1" s="151"/>
      <c r="DM1" s="151"/>
      <c r="DN1" s="151"/>
      <c r="DO1" s="151"/>
      <c r="DP1" s="151"/>
      <c r="DQ1" s="151"/>
      <c r="DR1" s="151"/>
      <c r="EG1" s="151"/>
      <c r="EH1" s="151"/>
      <c r="EI1" s="151"/>
      <c r="EJ1" s="151"/>
      <c r="EK1" s="151"/>
      <c r="EL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A1" s="151"/>
      <c r="JB1" s="151"/>
      <c r="JI1" s="151"/>
      <c r="JJ1" s="151"/>
      <c r="JK1" s="151"/>
      <c r="JL1" s="151"/>
      <c r="JM1" s="151"/>
      <c r="JN1" s="151"/>
      <c r="JO1" s="151"/>
      <c r="JP1" s="151"/>
      <c r="JQ1" s="97"/>
      <c r="JR1" s="97"/>
      <c r="JS1" s="97"/>
      <c r="JT1" s="97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2"/>
      <c r="KR1" s="20"/>
      <c r="KS1" s="88"/>
      <c r="KT1" s="88"/>
      <c r="KU1" s="88"/>
      <c r="KV1" s="88"/>
      <c r="LO1" s="309"/>
      <c r="LQ1" s="151"/>
      <c r="LR1" s="151"/>
      <c r="MC1" s="151"/>
      <c r="ME1" s="151"/>
      <c r="MF1" s="151"/>
      <c r="MG1" s="151"/>
      <c r="MN1" s="151"/>
      <c r="MO1" s="151"/>
      <c r="MP1" s="151"/>
      <c r="NA1" s="151"/>
      <c r="NB1" s="151"/>
      <c r="NS1" s="151"/>
      <c r="NT1" s="151"/>
      <c r="NU1" s="151"/>
    </row>
    <row r="2" spans="1:414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39"/>
      <c r="Z2" s="339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K2" s="151"/>
      <c r="DL2" s="151"/>
      <c r="DM2" s="151"/>
      <c r="DN2" s="151"/>
      <c r="DO2" s="151"/>
      <c r="DP2" s="151"/>
      <c r="DQ2" s="151"/>
      <c r="DR2" s="151"/>
      <c r="EG2" s="151"/>
      <c r="EH2" s="151"/>
      <c r="EI2" s="151"/>
      <c r="EJ2" s="151"/>
      <c r="EK2" s="151"/>
      <c r="EL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A2" s="151"/>
      <c r="JB2" s="151"/>
      <c r="JI2" s="151"/>
      <c r="JJ2" s="151"/>
      <c r="JK2" s="151"/>
      <c r="JL2" s="151"/>
      <c r="JM2" s="151"/>
      <c r="JN2" s="151"/>
      <c r="JO2" s="151"/>
      <c r="JP2" s="151"/>
      <c r="JQ2" s="97"/>
      <c r="JR2" s="97"/>
      <c r="JS2" s="97"/>
      <c r="JT2" s="97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8"/>
      <c r="KP2" s="88"/>
      <c r="KQ2" s="82"/>
      <c r="KR2" s="20"/>
      <c r="KS2" s="88"/>
      <c r="KT2" s="88"/>
      <c r="KU2" s="88"/>
      <c r="KV2" s="88"/>
      <c r="LO2" s="309"/>
      <c r="LQ2" s="151"/>
      <c r="LR2" s="151"/>
      <c r="MC2" s="151"/>
      <c r="ME2" s="151"/>
      <c r="MF2" s="151"/>
      <c r="MG2" s="151"/>
      <c r="MN2" s="151"/>
      <c r="MO2" s="151"/>
      <c r="MP2" s="151"/>
      <c r="NA2" s="151"/>
      <c r="NB2" s="151"/>
      <c r="NS2" s="151"/>
      <c r="NT2" s="151"/>
      <c r="NU2" s="151"/>
    </row>
    <row r="3" spans="1:414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K3" s="151"/>
      <c r="DL3" s="151"/>
      <c r="DM3" s="151"/>
      <c r="DN3" s="151"/>
      <c r="DO3" s="151"/>
      <c r="DP3" s="151"/>
      <c r="DQ3" s="151"/>
      <c r="DR3" s="151"/>
      <c r="EG3" s="151"/>
      <c r="EH3" s="151"/>
      <c r="EI3" s="151"/>
      <c r="EJ3" s="151"/>
      <c r="EK3" s="151"/>
      <c r="EL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A3" s="151"/>
      <c r="JB3" s="151"/>
      <c r="JI3" s="151"/>
      <c r="JJ3" s="151"/>
      <c r="JK3" s="151"/>
      <c r="JL3" s="151"/>
      <c r="JM3" s="151"/>
      <c r="JN3" s="151"/>
      <c r="JO3" s="151"/>
      <c r="JP3" s="151"/>
      <c r="JQ3" s="97"/>
      <c r="JR3" s="97"/>
      <c r="JS3" s="97"/>
      <c r="JT3" s="97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2"/>
      <c r="KR3" s="20"/>
      <c r="KS3" s="88"/>
      <c r="KT3" s="88"/>
      <c r="KU3" s="88"/>
      <c r="KV3" s="88"/>
      <c r="LQ3" s="151"/>
      <c r="LR3" s="151"/>
      <c r="MC3" s="151"/>
      <c r="ME3" s="151"/>
      <c r="MF3" s="151"/>
      <c r="MG3" s="151"/>
      <c r="MN3" s="151"/>
      <c r="MO3" s="151"/>
      <c r="MP3" s="151"/>
      <c r="NA3" s="151"/>
      <c r="NB3" s="151"/>
      <c r="NS3" s="151"/>
      <c r="NT3" s="151"/>
      <c r="NU3" s="151"/>
    </row>
    <row r="4" spans="1:414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24.08.2026</v>
      </c>
      <c r="L4" s="11"/>
      <c r="M4" s="11"/>
      <c r="N4" s="11"/>
      <c r="O4" s="506"/>
      <c r="P4" s="507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477" t="str">
        <f>'CGP SCHEDULE'!$AG$5</f>
        <v>23:30</v>
      </c>
      <c r="AC4" s="477"/>
      <c r="AD4" s="283"/>
      <c r="AE4" s="283"/>
      <c r="AF4" s="283"/>
      <c r="AG4" s="283"/>
      <c r="AH4" s="283"/>
      <c r="AI4" s="283"/>
      <c r="AJ4" s="283"/>
      <c r="AK4" s="283"/>
      <c r="AL4" s="283"/>
      <c r="AM4" s="283"/>
      <c r="AN4" s="283"/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3"/>
      <c r="BB4" s="283"/>
      <c r="BC4" s="283"/>
      <c r="CF4" s="284"/>
      <c r="CG4" s="284"/>
      <c r="CQ4" s="285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K4" s="151"/>
      <c r="DL4" s="151"/>
      <c r="DM4" s="151"/>
      <c r="DN4" s="151"/>
      <c r="DO4" s="151"/>
      <c r="DP4" s="151"/>
      <c r="DQ4" s="151"/>
      <c r="DR4" s="151"/>
      <c r="EG4" s="151"/>
      <c r="EH4" s="151"/>
      <c r="EI4" s="151"/>
      <c r="EJ4" s="151"/>
      <c r="EK4" s="151"/>
      <c r="EL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A4" s="151"/>
      <c r="JB4" s="151"/>
      <c r="JE4" s="426"/>
      <c r="JF4" s="427"/>
      <c r="JI4" s="151"/>
      <c r="JJ4" s="151"/>
      <c r="JK4" s="151"/>
      <c r="JL4" s="151"/>
      <c r="JM4" s="151"/>
      <c r="JN4" s="151"/>
      <c r="JO4" s="151"/>
      <c r="JP4" s="151"/>
      <c r="JQ4" s="97"/>
      <c r="JR4" s="97"/>
      <c r="JS4" s="97"/>
      <c r="JT4" s="97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2"/>
      <c r="KR4" s="20"/>
      <c r="KS4" s="88"/>
      <c r="KT4" s="88"/>
      <c r="KU4" s="88"/>
      <c r="KV4" s="88"/>
      <c r="LO4" s="309"/>
      <c r="LQ4" s="151"/>
      <c r="LR4" s="151"/>
      <c r="MC4" s="151"/>
      <c r="ME4" s="151"/>
      <c r="MF4" s="151"/>
      <c r="MG4" s="151"/>
      <c r="MN4" s="151"/>
      <c r="MO4" s="151"/>
      <c r="MP4" s="151"/>
      <c r="NA4" s="151"/>
      <c r="NB4" s="151"/>
      <c r="NS4" s="151"/>
      <c r="NT4" s="151"/>
      <c r="NU4" s="151"/>
    </row>
    <row r="5" spans="1:414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K5" s="151"/>
      <c r="DL5" s="151"/>
      <c r="DM5" s="151"/>
      <c r="DN5" s="151"/>
      <c r="DO5" s="151"/>
      <c r="DP5" s="151"/>
      <c r="DQ5" s="151"/>
      <c r="DR5" s="151"/>
      <c r="EG5" s="151"/>
      <c r="EH5" s="151"/>
      <c r="EI5" s="151"/>
      <c r="EJ5" s="151"/>
      <c r="EK5" s="151"/>
      <c r="EL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A5" s="151"/>
      <c r="JB5" s="151"/>
      <c r="JI5" s="151"/>
      <c r="JJ5" s="151"/>
      <c r="JK5" s="151"/>
      <c r="JL5" s="151"/>
      <c r="JM5" s="151"/>
      <c r="JN5" s="151"/>
      <c r="JO5" s="151"/>
      <c r="JP5" s="151"/>
      <c r="JQ5" s="97"/>
      <c r="JR5" s="97"/>
      <c r="JS5" s="97"/>
      <c r="JT5" s="97"/>
      <c r="JU5" s="88"/>
      <c r="JV5" s="88"/>
      <c r="JW5" s="88"/>
      <c r="JX5" s="88"/>
      <c r="JY5" s="310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82"/>
      <c r="KR5" s="20"/>
      <c r="KS5" s="88"/>
      <c r="KT5" s="88"/>
      <c r="KU5" s="88"/>
      <c r="KV5" s="88"/>
      <c r="LQ5" s="151"/>
      <c r="LR5" s="151"/>
      <c r="MC5" s="151"/>
      <c r="ME5" s="151"/>
      <c r="MF5" s="151"/>
      <c r="MG5" s="151"/>
      <c r="MN5" s="151"/>
      <c r="MO5" s="151"/>
      <c r="MP5" s="151"/>
      <c r="NA5" s="151"/>
      <c r="NB5" s="151"/>
      <c r="NS5" s="151"/>
      <c r="NT5" s="151"/>
      <c r="NU5" s="151"/>
    </row>
    <row r="6" spans="1:414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480" t="str">
        <f>'CGP SCHEDULE'!AG7</f>
        <v>Revision-4</v>
      </c>
      <c r="AE6" s="481"/>
      <c r="AF6" s="481"/>
      <c r="AG6" s="481"/>
      <c r="AH6" s="481"/>
      <c r="AI6" s="481"/>
      <c r="AJ6" s="481"/>
      <c r="AK6" s="481"/>
      <c r="AL6" s="481"/>
      <c r="AM6" s="481"/>
      <c r="AN6" s="481"/>
      <c r="AO6" s="481"/>
      <c r="AP6" s="481"/>
      <c r="AQ6" s="481"/>
      <c r="AR6" s="481"/>
      <c r="AS6" s="481"/>
      <c r="AT6" s="481"/>
      <c r="AU6" s="481"/>
      <c r="AV6" s="481"/>
      <c r="AW6" s="481"/>
      <c r="AX6" s="481"/>
      <c r="AY6" s="481"/>
      <c r="AZ6" s="481"/>
      <c r="BA6" s="481"/>
      <c r="BB6" s="481"/>
      <c r="BC6" s="482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K6" s="151"/>
      <c r="DL6" s="151"/>
      <c r="DM6" s="151"/>
      <c r="DN6" s="151"/>
      <c r="DO6" s="151"/>
      <c r="DP6" s="151"/>
      <c r="DQ6" s="151"/>
      <c r="DR6" s="151"/>
      <c r="EG6" s="151"/>
      <c r="EH6" s="151"/>
      <c r="EI6" s="151"/>
      <c r="EJ6" s="151"/>
      <c r="EK6" s="151"/>
      <c r="EL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A6" s="151"/>
      <c r="JB6" s="151"/>
      <c r="JI6" s="151"/>
      <c r="JJ6" s="151"/>
      <c r="JK6" s="151"/>
      <c r="JL6" s="151"/>
      <c r="JM6" s="151"/>
      <c r="JN6" s="151"/>
      <c r="JO6" s="151"/>
      <c r="JP6" s="151"/>
      <c r="JQ6" s="97"/>
      <c r="JR6" s="97"/>
      <c r="JS6" s="97"/>
      <c r="JT6" s="97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82"/>
      <c r="KR6" s="20"/>
      <c r="KS6" s="88"/>
      <c r="KT6" s="88"/>
      <c r="KU6" s="88"/>
      <c r="KV6" s="88"/>
      <c r="LQ6" s="151"/>
      <c r="LR6" s="151"/>
      <c r="MC6" s="151"/>
      <c r="ME6" s="151"/>
      <c r="MF6" s="151"/>
      <c r="MG6" s="151"/>
      <c r="MN6" s="151"/>
      <c r="MO6" s="151"/>
      <c r="MP6" s="151"/>
      <c r="NA6" s="151"/>
      <c r="NB6" s="151"/>
      <c r="NS6" s="151"/>
      <c r="NT6" s="151"/>
      <c r="NU6" s="151"/>
    </row>
    <row r="7" spans="1:414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24.08.2026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1"/>
      <c r="DL7" s="151"/>
      <c r="DM7" s="151"/>
      <c r="DN7" s="151"/>
      <c r="DO7" s="151"/>
      <c r="DP7" s="151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151"/>
      <c r="EH7" s="151"/>
      <c r="EI7" s="151"/>
      <c r="EJ7" s="367"/>
      <c r="EK7" s="151"/>
      <c r="EL7" s="151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86"/>
      <c r="IX7" s="49"/>
      <c r="IY7" s="151"/>
      <c r="IZ7" s="49"/>
      <c r="JA7" s="151"/>
      <c r="JB7" s="151"/>
      <c r="JC7" s="49"/>
      <c r="JD7" s="49"/>
      <c r="JE7" s="49"/>
      <c r="JF7" s="49"/>
      <c r="JG7" s="49"/>
      <c r="JH7" s="49"/>
      <c r="JI7" s="151"/>
      <c r="JJ7" s="151"/>
      <c r="JK7" s="151"/>
      <c r="JL7" s="151"/>
      <c r="JM7" s="151"/>
      <c r="JN7" s="151"/>
      <c r="JO7" s="151"/>
      <c r="JP7" s="151"/>
      <c r="JQ7" s="97"/>
      <c r="JR7" s="97"/>
      <c r="JS7" s="97"/>
      <c r="JT7" s="97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82"/>
      <c r="KR7" s="20"/>
      <c r="KS7" s="88"/>
      <c r="KT7" s="88"/>
      <c r="KU7" s="88"/>
      <c r="KV7" s="88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151"/>
      <c r="LR7" s="151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151"/>
      <c r="MD7" s="49"/>
      <c r="ME7" s="151"/>
      <c r="MF7" s="151"/>
      <c r="MG7" s="151"/>
      <c r="MH7" s="49"/>
      <c r="MI7" s="49"/>
      <c r="MJ7" s="49"/>
      <c r="MK7" s="49"/>
      <c r="ML7" s="49"/>
      <c r="MM7" s="49"/>
      <c r="MN7" s="151"/>
      <c r="MO7" s="151"/>
      <c r="MP7" s="151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151"/>
      <c r="NB7" s="151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151"/>
      <c r="NT7" s="151"/>
      <c r="NU7" s="151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14" s="363" customFormat="1" ht="30" customHeight="1">
      <c r="A8" s="362" t="s">
        <v>31</v>
      </c>
      <c r="B8" s="362" t="s">
        <v>32</v>
      </c>
      <c r="C8" s="413" t="s">
        <v>21</v>
      </c>
      <c r="D8" s="432"/>
      <c r="E8" s="432"/>
      <c r="F8" s="432"/>
      <c r="G8" s="432"/>
      <c r="H8" s="432"/>
      <c r="I8" s="432"/>
      <c r="J8" s="432"/>
      <c r="K8" s="451" t="s">
        <v>172</v>
      </c>
      <c r="L8" s="448"/>
      <c r="M8" s="448"/>
      <c r="N8" s="448"/>
      <c r="O8" s="448"/>
      <c r="P8" s="448"/>
      <c r="Q8" s="448"/>
      <c r="R8" s="448"/>
      <c r="S8" s="448"/>
      <c r="T8" s="448"/>
      <c r="U8" s="448"/>
      <c r="V8" s="448"/>
      <c r="W8" s="448"/>
      <c r="X8" s="448"/>
      <c r="Y8" s="484" t="s">
        <v>0</v>
      </c>
      <c r="Z8" s="478"/>
      <c r="AA8" s="478"/>
      <c r="AB8" s="478"/>
      <c r="AC8" s="478"/>
      <c r="AD8" s="478"/>
      <c r="AE8" s="485" t="s">
        <v>268</v>
      </c>
      <c r="AF8" s="486"/>
      <c r="AG8" s="486"/>
      <c r="AH8" s="486"/>
      <c r="AI8" s="486"/>
      <c r="AJ8" s="486"/>
      <c r="AK8" s="486"/>
      <c r="AL8" s="486"/>
      <c r="AM8" s="486"/>
      <c r="AN8" s="486"/>
      <c r="AO8" s="486"/>
      <c r="AP8" s="486"/>
      <c r="AQ8" s="486"/>
      <c r="AR8" s="486"/>
      <c r="AS8" s="486"/>
      <c r="AT8" s="486"/>
      <c r="AU8" s="486"/>
      <c r="AV8" s="487"/>
      <c r="AW8" s="451" t="s">
        <v>283</v>
      </c>
      <c r="AX8" s="448"/>
      <c r="AY8" s="448"/>
      <c r="AZ8" s="448"/>
      <c r="BA8" s="448"/>
      <c r="BB8" s="448"/>
      <c r="BC8" s="448"/>
      <c r="BD8" s="448"/>
      <c r="BE8" s="478" t="s">
        <v>184</v>
      </c>
      <c r="BF8" s="478"/>
      <c r="BG8" s="478"/>
      <c r="BH8" s="478"/>
      <c r="BI8" s="478"/>
      <c r="BJ8" s="478"/>
      <c r="BK8" s="478"/>
      <c r="BL8" s="478"/>
      <c r="BM8" s="478"/>
      <c r="BN8" s="478"/>
      <c r="BO8" s="478"/>
      <c r="BP8" s="478"/>
      <c r="BQ8" s="478"/>
      <c r="BR8" s="478"/>
      <c r="BS8" s="478"/>
      <c r="BT8" s="478"/>
      <c r="BU8" s="413" t="s">
        <v>198</v>
      </c>
      <c r="BV8" s="413"/>
      <c r="BW8" s="413"/>
      <c r="BX8" s="413"/>
      <c r="BY8" s="413"/>
      <c r="BZ8" s="413"/>
      <c r="CA8" s="413"/>
      <c r="CB8" s="413"/>
      <c r="CC8" s="413"/>
      <c r="CD8" s="413"/>
      <c r="CE8" s="451" t="s">
        <v>2</v>
      </c>
      <c r="CF8" s="448"/>
      <c r="CG8" s="448"/>
      <c r="CH8" s="448"/>
      <c r="CI8" s="448"/>
      <c r="CJ8" s="448"/>
      <c r="CK8" s="448"/>
      <c r="CL8" s="448"/>
      <c r="CM8" s="448"/>
      <c r="CN8" s="448"/>
      <c r="CO8" s="448"/>
      <c r="CP8" s="448"/>
      <c r="CQ8" s="438" t="s">
        <v>18</v>
      </c>
      <c r="CR8" s="439"/>
      <c r="CS8" s="439"/>
      <c r="CT8" s="439"/>
      <c r="CU8" s="439"/>
      <c r="CV8" s="439"/>
      <c r="CW8" s="439"/>
      <c r="CX8" s="439"/>
      <c r="CY8" s="439"/>
      <c r="CZ8" s="439"/>
      <c r="DA8" s="439"/>
      <c r="DB8" s="440"/>
      <c r="DC8" s="413" t="s">
        <v>16</v>
      </c>
      <c r="DD8" s="432"/>
      <c r="DE8" s="432"/>
      <c r="DF8" s="432"/>
      <c r="DG8" s="432"/>
      <c r="DH8" s="432"/>
      <c r="DI8" s="432"/>
      <c r="DJ8" s="432"/>
      <c r="DK8" s="403" t="s">
        <v>4</v>
      </c>
      <c r="DL8" s="462"/>
      <c r="DM8" s="462"/>
      <c r="DN8" s="462"/>
      <c r="DO8" s="462"/>
      <c r="DP8" s="462"/>
      <c r="DQ8" s="462"/>
      <c r="DR8" s="404"/>
      <c r="DS8" s="413" t="s">
        <v>6</v>
      </c>
      <c r="DT8" s="432"/>
      <c r="DU8" s="432"/>
      <c r="DV8" s="432"/>
      <c r="DW8" s="432"/>
      <c r="DX8" s="432"/>
      <c r="DY8" s="432"/>
      <c r="DZ8" s="432"/>
      <c r="EA8" s="432"/>
      <c r="EB8" s="432"/>
      <c r="EC8" s="432"/>
      <c r="ED8" s="432"/>
      <c r="EE8" s="448" t="s">
        <v>170</v>
      </c>
      <c r="EF8" s="448"/>
      <c r="EG8" s="448"/>
      <c r="EH8" s="448"/>
      <c r="EI8" s="448"/>
      <c r="EJ8" s="448"/>
      <c r="EK8" s="448"/>
      <c r="EL8" s="448"/>
      <c r="EM8" s="452"/>
      <c r="EN8" s="452"/>
      <c r="EO8" s="452"/>
      <c r="EP8" s="452"/>
      <c r="EQ8" s="448"/>
      <c r="ER8" s="448"/>
      <c r="ES8" s="479" t="s">
        <v>176</v>
      </c>
      <c r="ET8" s="479"/>
      <c r="EU8" s="479"/>
      <c r="EV8" s="479"/>
      <c r="EW8" s="479"/>
      <c r="EX8" s="479"/>
      <c r="EY8" s="451" t="s">
        <v>296</v>
      </c>
      <c r="EZ8" s="448"/>
      <c r="FA8" s="448"/>
      <c r="FB8" s="448"/>
      <c r="FC8" s="448"/>
      <c r="FD8" s="448"/>
      <c r="FE8" s="413" t="s">
        <v>359</v>
      </c>
      <c r="FF8" s="413"/>
      <c r="FG8" s="413"/>
      <c r="FH8" s="413"/>
      <c r="FI8" s="413"/>
      <c r="FJ8" s="413"/>
      <c r="FK8" s="413"/>
      <c r="FL8" s="413"/>
      <c r="FM8" s="413"/>
      <c r="FN8" s="413"/>
      <c r="FO8" s="413"/>
      <c r="FP8" s="413"/>
      <c r="FQ8" s="413"/>
      <c r="FR8" s="413"/>
      <c r="FS8" s="413" t="s">
        <v>207</v>
      </c>
      <c r="FT8" s="432"/>
      <c r="FU8" s="432"/>
      <c r="FV8" s="432"/>
      <c r="FW8" s="432"/>
      <c r="FX8" s="432"/>
      <c r="FY8" s="432"/>
      <c r="FZ8" s="432"/>
      <c r="GA8" s="432"/>
      <c r="GB8" s="432"/>
      <c r="GC8" s="432"/>
      <c r="GD8" s="432"/>
      <c r="GE8" s="432"/>
      <c r="GF8" s="432"/>
      <c r="GG8" s="432"/>
      <c r="GH8" s="432"/>
      <c r="GI8" s="451" t="s">
        <v>192</v>
      </c>
      <c r="GJ8" s="448"/>
      <c r="GK8" s="448"/>
      <c r="GL8" s="448"/>
      <c r="GM8" s="448"/>
      <c r="GN8" s="448"/>
      <c r="GO8" s="448"/>
      <c r="GP8" s="448"/>
      <c r="GQ8" s="448"/>
      <c r="GR8" s="448"/>
      <c r="GS8" s="448"/>
      <c r="GT8" s="448"/>
      <c r="GU8" s="448"/>
      <c r="GV8" s="448"/>
      <c r="GW8" s="448"/>
      <c r="GX8" s="448"/>
      <c r="GY8" s="448"/>
      <c r="GZ8" s="448"/>
      <c r="HA8" s="448"/>
      <c r="HB8" s="448"/>
      <c r="HC8" s="413" t="s">
        <v>15</v>
      </c>
      <c r="HD8" s="432"/>
      <c r="HE8" s="432"/>
      <c r="HF8" s="432"/>
      <c r="HG8" s="432"/>
      <c r="HH8" s="432"/>
      <c r="HI8" s="432"/>
      <c r="HJ8" s="432"/>
      <c r="HK8" s="413" t="s">
        <v>143</v>
      </c>
      <c r="HL8" s="413"/>
      <c r="HM8" s="413"/>
      <c r="HN8" s="413"/>
      <c r="HO8" s="413"/>
      <c r="HP8" s="413"/>
      <c r="HQ8" s="451" t="s">
        <v>185</v>
      </c>
      <c r="HR8" s="448"/>
      <c r="HS8" s="448"/>
      <c r="HT8" s="448"/>
      <c r="HU8" s="448"/>
      <c r="HV8" s="448"/>
      <c r="HW8" s="451" t="s">
        <v>282</v>
      </c>
      <c r="HX8" s="448"/>
      <c r="HY8" s="448"/>
      <c r="HZ8" s="448"/>
      <c r="IA8" s="448"/>
      <c r="IB8" s="448"/>
      <c r="IC8" s="448"/>
      <c r="ID8" s="448"/>
      <c r="IE8" s="448"/>
      <c r="IF8" s="448"/>
      <c r="IG8" s="448"/>
      <c r="IH8" s="448"/>
      <c r="II8" s="409" t="s">
        <v>175</v>
      </c>
      <c r="IJ8" s="454"/>
      <c r="IK8" s="454"/>
      <c r="IL8" s="454"/>
      <c r="IM8" s="454"/>
      <c r="IN8" s="454"/>
      <c r="IO8" s="454"/>
      <c r="IP8" s="454"/>
      <c r="IQ8" s="454"/>
      <c r="IR8" s="454"/>
      <c r="IS8" s="454"/>
      <c r="IT8" s="454"/>
      <c r="IU8" s="454"/>
      <c r="IV8" s="410"/>
      <c r="IW8" s="451" t="s">
        <v>19</v>
      </c>
      <c r="IX8" s="448"/>
      <c r="IY8" s="448"/>
      <c r="IZ8" s="448"/>
      <c r="JA8" s="448"/>
      <c r="JB8" s="448"/>
      <c r="JC8" s="448"/>
      <c r="JD8" s="448"/>
      <c r="JE8" s="452"/>
      <c r="JF8" s="452"/>
      <c r="JG8" s="448"/>
      <c r="JH8" s="448"/>
      <c r="JI8" s="451" t="s">
        <v>201</v>
      </c>
      <c r="JJ8" s="451"/>
      <c r="JK8" s="451"/>
      <c r="JL8" s="451"/>
      <c r="JM8" s="451"/>
      <c r="JN8" s="451"/>
      <c r="JO8" s="451"/>
      <c r="JP8" s="451"/>
      <c r="JQ8" s="451"/>
      <c r="JR8" s="451"/>
      <c r="JS8" s="451"/>
      <c r="JT8" s="451"/>
      <c r="JU8" s="451"/>
      <c r="JV8" s="451"/>
      <c r="JW8" s="451"/>
      <c r="JX8" s="451"/>
      <c r="JY8" s="413" t="s">
        <v>211</v>
      </c>
      <c r="JZ8" s="432"/>
      <c r="KA8" s="432"/>
      <c r="KB8" s="432"/>
      <c r="KC8" s="432"/>
      <c r="KD8" s="432"/>
      <c r="KE8" s="413" t="s">
        <v>210</v>
      </c>
      <c r="KF8" s="413"/>
      <c r="KG8" s="413"/>
      <c r="KH8" s="413"/>
      <c r="KI8" s="413"/>
      <c r="KJ8" s="413"/>
      <c r="KK8" s="413" t="s">
        <v>208</v>
      </c>
      <c r="KL8" s="432"/>
      <c r="KM8" s="432"/>
      <c r="KN8" s="432"/>
      <c r="KO8" s="432"/>
      <c r="KP8" s="432"/>
      <c r="KQ8" s="448" t="s">
        <v>215</v>
      </c>
      <c r="KR8" s="448"/>
      <c r="KS8" s="448"/>
      <c r="KT8" s="448"/>
      <c r="KU8" s="448"/>
      <c r="KV8" s="448"/>
      <c r="KW8" s="432" t="s">
        <v>220</v>
      </c>
      <c r="KX8" s="432"/>
      <c r="KY8" s="432"/>
      <c r="KZ8" s="432"/>
      <c r="LA8" s="405" t="s">
        <v>219</v>
      </c>
      <c r="LB8" s="454"/>
      <c r="LC8" s="454"/>
      <c r="LD8" s="454"/>
      <c r="LE8" s="454"/>
      <c r="LF8" s="406"/>
      <c r="LG8" s="432" t="s">
        <v>249</v>
      </c>
      <c r="LH8" s="432"/>
      <c r="LI8" s="432"/>
      <c r="LJ8" s="432"/>
      <c r="LK8" s="438" t="s">
        <v>300</v>
      </c>
      <c r="LL8" s="439"/>
      <c r="LM8" s="439"/>
      <c r="LN8" s="439"/>
      <c r="LO8" s="439"/>
      <c r="LP8" s="439"/>
      <c r="LQ8" s="439"/>
      <c r="LR8" s="439"/>
      <c r="LS8" s="439"/>
      <c r="LT8" s="439"/>
      <c r="LU8" s="439"/>
      <c r="LV8" s="440"/>
      <c r="LW8" s="432" t="s">
        <v>263</v>
      </c>
      <c r="LX8" s="432"/>
      <c r="LY8" s="432"/>
      <c r="LZ8" s="432"/>
      <c r="MA8" s="432"/>
      <c r="MB8" s="432"/>
      <c r="MC8" s="438" t="s">
        <v>274</v>
      </c>
      <c r="MD8" s="439"/>
      <c r="ME8" s="439"/>
      <c r="MF8" s="439"/>
      <c r="MG8" s="439"/>
      <c r="MH8" s="439"/>
      <c r="MI8" s="439"/>
      <c r="MJ8" s="439"/>
      <c r="MK8" s="439"/>
      <c r="ML8" s="440"/>
      <c r="MM8" s="448" t="s">
        <v>277</v>
      </c>
      <c r="MN8" s="448"/>
      <c r="MO8" s="448"/>
      <c r="MP8" s="448"/>
      <c r="MQ8" s="448"/>
      <c r="MR8" s="448"/>
      <c r="MS8" s="432" t="s">
        <v>280</v>
      </c>
      <c r="MT8" s="432"/>
      <c r="MU8" s="432"/>
      <c r="MV8" s="432"/>
      <c r="MW8" s="432" t="s">
        <v>284</v>
      </c>
      <c r="MX8" s="432"/>
      <c r="MY8" s="432"/>
      <c r="MZ8" s="432"/>
      <c r="NA8" s="438" t="s">
        <v>293</v>
      </c>
      <c r="NB8" s="439"/>
      <c r="NC8" s="439"/>
      <c r="ND8" s="440"/>
      <c r="NE8" s="441" t="s">
        <v>294</v>
      </c>
      <c r="NF8" s="442"/>
      <c r="NG8" s="442"/>
      <c r="NH8" s="443"/>
      <c r="NI8" s="441" t="s">
        <v>314</v>
      </c>
      <c r="NJ8" s="442"/>
      <c r="NK8" s="442"/>
      <c r="NL8" s="443"/>
      <c r="NM8" s="467" t="s">
        <v>317</v>
      </c>
      <c r="NN8" s="442"/>
      <c r="NO8" s="442"/>
      <c r="NP8" s="443"/>
      <c r="NQ8" s="461" t="s">
        <v>348</v>
      </c>
      <c r="NR8" s="462"/>
      <c r="NS8" s="462"/>
      <c r="NT8" s="462"/>
      <c r="NU8" s="462"/>
      <c r="NV8" s="462"/>
      <c r="NW8" s="469"/>
      <c r="NX8" s="469"/>
      <c r="NY8" s="469"/>
      <c r="NZ8" s="469"/>
      <c r="OA8" s="462"/>
      <c r="OB8" s="463"/>
      <c r="OC8" s="461" t="s">
        <v>352</v>
      </c>
      <c r="OD8" s="462"/>
      <c r="OE8" s="462"/>
      <c r="OF8" s="462"/>
      <c r="OG8" s="462"/>
      <c r="OH8" s="462"/>
      <c r="OI8" s="462"/>
      <c r="OJ8" s="462"/>
      <c r="OK8" s="462"/>
      <c r="OL8" s="463"/>
      <c r="OM8" s="438" t="s">
        <v>362</v>
      </c>
      <c r="ON8" s="439"/>
      <c r="OO8" s="439"/>
      <c r="OP8" s="439"/>
      <c r="OQ8" s="439"/>
      <c r="OR8" s="439"/>
      <c r="OS8" s="439"/>
      <c r="OT8" s="440"/>
      <c r="OU8" s="441" t="s">
        <v>369</v>
      </c>
      <c r="OV8" s="442"/>
      <c r="OW8" s="442"/>
      <c r="OX8" s="443"/>
    </row>
    <row r="9" spans="1:414" s="151" customFormat="1" ht="82.5" customHeight="1">
      <c r="A9" s="129"/>
      <c r="B9" s="129"/>
      <c r="C9" s="430" t="s">
        <v>161</v>
      </c>
      <c r="D9" s="430"/>
      <c r="E9" s="413" t="s">
        <v>190</v>
      </c>
      <c r="F9" s="413"/>
      <c r="G9" s="413"/>
      <c r="H9" s="430"/>
      <c r="I9" s="430" t="s">
        <v>163</v>
      </c>
      <c r="J9" s="430"/>
      <c r="K9" s="430" t="s">
        <v>239</v>
      </c>
      <c r="L9" s="430"/>
      <c r="M9" s="472" t="s">
        <v>394</v>
      </c>
      <c r="N9" s="473"/>
      <c r="O9" s="405" t="s">
        <v>395</v>
      </c>
      <c r="P9" s="406"/>
      <c r="Q9" s="476" t="s">
        <v>367</v>
      </c>
      <c r="R9" s="476"/>
      <c r="S9" s="413" t="s">
        <v>332</v>
      </c>
      <c r="T9" s="430"/>
      <c r="U9" s="405" t="s">
        <v>312</v>
      </c>
      <c r="V9" s="406"/>
      <c r="W9" s="430" t="s">
        <v>163</v>
      </c>
      <c r="X9" s="430"/>
      <c r="Y9" s="476" t="s">
        <v>389</v>
      </c>
      <c r="Z9" s="476"/>
      <c r="AA9" s="405" t="s">
        <v>375</v>
      </c>
      <c r="AB9" s="406"/>
      <c r="AC9" s="430" t="s">
        <v>163</v>
      </c>
      <c r="AD9" s="430"/>
      <c r="AE9" s="405" t="s">
        <v>267</v>
      </c>
      <c r="AF9" s="406"/>
      <c r="AG9" s="405" t="s">
        <v>256</v>
      </c>
      <c r="AH9" s="406"/>
      <c r="AI9" s="405" t="s">
        <v>257</v>
      </c>
      <c r="AJ9" s="406"/>
      <c r="AK9" s="405" t="s">
        <v>258</v>
      </c>
      <c r="AL9" s="406"/>
      <c r="AM9" s="405" t="s">
        <v>259</v>
      </c>
      <c r="AN9" s="406"/>
      <c r="AO9" s="405" t="s">
        <v>260</v>
      </c>
      <c r="AP9" s="406"/>
      <c r="AQ9" s="405" t="s">
        <v>261</v>
      </c>
      <c r="AR9" s="406"/>
      <c r="AS9" s="405" t="s">
        <v>262</v>
      </c>
      <c r="AT9" s="406"/>
      <c r="AU9" s="430" t="s">
        <v>163</v>
      </c>
      <c r="AV9" s="430"/>
      <c r="AW9" s="430" t="s">
        <v>161</v>
      </c>
      <c r="AX9" s="430"/>
      <c r="AY9" s="430"/>
      <c r="AZ9" s="430"/>
      <c r="BA9" s="413"/>
      <c r="BB9" s="430"/>
      <c r="BC9" s="430" t="s">
        <v>163</v>
      </c>
      <c r="BD9" s="430"/>
      <c r="BE9" s="413" t="s">
        <v>364</v>
      </c>
      <c r="BF9" s="413"/>
      <c r="BG9" s="413" t="s">
        <v>380</v>
      </c>
      <c r="BH9" s="413"/>
      <c r="BI9" s="413" t="s">
        <v>379</v>
      </c>
      <c r="BJ9" s="413"/>
      <c r="BK9" s="483" t="s">
        <v>406</v>
      </c>
      <c r="BL9" s="483"/>
      <c r="BM9" s="413" t="s">
        <v>378</v>
      </c>
      <c r="BN9" s="413"/>
      <c r="BO9" s="494" t="s">
        <v>384</v>
      </c>
      <c r="BP9" s="495"/>
      <c r="BQ9" s="413" t="s">
        <v>370</v>
      </c>
      <c r="BR9" s="413"/>
      <c r="BS9" s="430" t="s">
        <v>163</v>
      </c>
      <c r="BT9" s="430"/>
      <c r="BU9" s="430" t="s">
        <v>161</v>
      </c>
      <c r="BV9" s="430"/>
      <c r="BW9" s="413" t="s">
        <v>178</v>
      </c>
      <c r="BX9" s="413"/>
      <c r="BY9" s="413" t="s">
        <v>186</v>
      </c>
      <c r="BZ9" s="430"/>
      <c r="CA9" s="413" t="s">
        <v>194</v>
      </c>
      <c r="CB9" s="430"/>
      <c r="CC9" s="430" t="s">
        <v>163</v>
      </c>
      <c r="CD9" s="430"/>
      <c r="CE9" s="430" t="s">
        <v>161</v>
      </c>
      <c r="CF9" s="430"/>
      <c r="CG9" s="496" t="s">
        <v>374</v>
      </c>
      <c r="CH9" s="496"/>
      <c r="CI9" s="409" t="s">
        <v>368</v>
      </c>
      <c r="CJ9" s="410"/>
      <c r="CK9" s="496" t="s">
        <v>354</v>
      </c>
      <c r="CL9" s="496"/>
      <c r="CM9" s="508" t="s">
        <v>368</v>
      </c>
      <c r="CN9" s="509"/>
      <c r="CO9" s="430" t="s">
        <v>163</v>
      </c>
      <c r="CP9" s="430"/>
      <c r="CQ9" s="430" t="s">
        <v>161</v>
      </c>
      <c r="CR9" s="430"/>
      <c r="CS9" s="413" t="s">
        <v>323</v>
      </c>
      <c r="CT9" s="413"/>
      <c r="CU9" s="413" t="s">
        <v>308</v>
      </c>
      <c r="CV9" s="413"/>
      <c r="CW9" s="405" t="s">
        <v>393</v>
      </c>
      <c r="CX9" s="406"/>
      <c r="CY9" s="413" t="s">
        <v>324</v>
      </c>
      <c r="CZ9" s="413"/>
      <c r="DA9" s="430" t="s">
        <v>163</v>
      </c>
      <c r="DB9" s="430"/>
      <c r="DC9" s="430" t="s">
        <v>161</v>
      </c>
      <c r="DD9" s="430"/>
      <c r="DE9" s="430"/>
      <c r="DF9" s="430"/>
      <c r="DG9" s="430"/>
      <c r="DH9" s="430"/>
      <c r="DI9" s="430" t="s">
        <v>163</v>
      </c>
      <c r="DJ9" s="430"/>
      <c r="DK9" s="413" t="s">
        <v>166</v>
      </c>
      <c r="DL9" s="430"/>
      <c r="DM9" s="413" t="s">
        <v>167</v>
      </c>
      <c r="DN9" s="430"/>
      <c r="DO9" s="430" t="s">
        <v>168</v>
      </c>
      <c r="DP9" s="430"/>
      <c r="DQ9" s="409" t="s">
        <v>320</v>
      </c>
      <c r="DR9" s="410"/>
      <c r="DS9" s="430" t="s">
        <v>161</v>
      </c>
      <c r="DT9" s="430"/>
      <c r="DU9" s="502" t="s">
        <v>325</v>
      </c>
      <c r="DV9" s="502" t="s">
        <v>325</v>
      </c>
      <c r="DW9" s="413"/>
      <c r="DX9" s="413"/>
      <c r="DY9" s="413"/>
      <c r="DZ9" s="413"/>
      <c r="EA9" s="413"/>
      <c r="EB9" s="413"/>
      <c r="EC9" s="430" t="s">
        <v>163</v>
      </c>
      <c r="ED9" s="430"/>
      <c r="EE9" s="413"/>
      <c r="EF9" s="430"/>
      <c r="EG9" s="413" t="s">
        <v>307</v>
      </c>
      <c r="EH9" s="413"/>
      <c r="EI9" s="504" t="s">
        <v>387</v>
      </c>
      <c r="EJ9" s="505"/>
      <c r="EK9" s="494" t="s">
        <v>388</v>
      </c>
      <c r="EL9" s="495"/>
      <c r="EM9" s="494"/>
      <c r="EN9" s="495"/>
      <c r="EO9" s="494" t="s">
        <v>381</v>
      </c>
      <c r="EP9" s="495"/>
      <c r="EQ9" s="430" t="s">
        <v>163</v>
      </c>
      <c r="ER9" s="430"/>
      <c r="ES9" s="430" t="s">
        <v>161</v>
      </c>
      <c r="ET9" s="430"/>
      <c r="EU9" s="413"/>
      <c r="EV9" s="430"/>
      <c r="EW9" s="430" t="s">
        <v>163</v>
      </c>
      <c r="EX9" s="430"/>
      <c r="EY9" s="430" t="s">
        <v>161</v>
      </c>
      <c r="EZ9" s="430"/>
      <c r="FA9" s="413" t="s">
        <v>313</v>
      </c>
      <c r="FB9" s="413"/>
      <c r="FC9" s="413" t="s">
        <v>169</v>
      </c>
      <c r="FD9" s="413"/>
      <c r="FE9" s="430"/>
      <c r="FF9" s="430"/>
      <c r="FG9" s="472" t="s">
        <v>368</v>
      </c>
      <c r="FH9" s="473"/>
      <c r="FI9" s="413" t="s">
        <v>298</v>
      </c>
      <c r="FJ9" s="430"/>
      <c r="FK9" s="413" t="s">
        <v>288</v>
      </c>
      <c r="FL9" s="430"/>
      <c r="FM9" s="413" t="s">
        <v>331</v>
      </c>
      <c r="FN9" s="430"/>
      <c r="FO9" s="413"/>
      <c r="FP9" s="413"/>
      <c r="FQ9" s="430" t="s">
        <v>163</v>
      </c>
      <c r="FR9" s="430"/>
      <c r="FS9" s="430" t="s">
        <v>161</v>
      </c>
      <c r="FT9" s="430"/>
      <c r="FU9" s="497" t="s">
        <v>341</v>
      </c>
      <c r="FV9" s="413"/>
      <c r="FW9" s="413" t="s">
        <v>342</v>
      </c>
      <c r="FX9" s="413"/>
      <c r="FY9" s="413" t="s">
        <v>343</v>
      </c>
      <c r="FZ9" s="413"/>
      <c r="GA9" s="413" t="s">
        <v>344</v>
      </c>
      <c r="GB9" s="413"/>
      <c r="GC9" s="413" t="s">
        <v>327</v>
      </c>
      <c r="GD9" s="413"/>
      <c r="GE9" s="413" t="s">
        <v>328</v>
      </c>
      <c r="GF9" s="413"/>
      <c r="GG9" s="430" t="s">
        <v>163</v>
      </c>
      <c r="GH9" s="430"/>
      <c r="GI9" s="430" t="s">
        <v>347</v>
      </c>
      <c r="GJ9" s="430"/>
      <c r="GK9" s="498" t="s">
        <v>236</v>
      </c>
      <c r="GL9" s="499"/>
      <c r="GM9" s="498" t="s">
        <v>408</v>
      </c>
      <c r="GN9" s="499"/>
      <c r="GO9" s="498" t="s">
        <v>409</v>
      </c>
      <c r="GP9" s="499"/>
      <c r="GQ9" s="498" t="s">
        <v>410</v>
      </c>
      <c r="GR9" s="499"/>
      <c r="GS9" s="498" t="s">
        <v>353</v>
      </c>
      <c r="GT9" s="499"/>
      <c r="GU9" s="498" t="s">
        <v>235</v>
      </c>
      <c r="GV9" s="499"/>
      <c r="GW9" s="498" t="s">
        <v>355</v>
      </c>
      <c r="GX9" s="499"/>
      <c r="GY9" s="498" t="s">
        <v>411</v>
      </c>
      <c r="GZ9" s="499"/>
      <c r="HA9" s="430" t="s">
        <v>163</v>
      </c>
      <c r="HB9" s="430"/>
      <c r="HC9" s="430" t="s">
        <v>161</v>
      </c>
      <c r="HD9" s="430"/>
      <c r="HE9" s="413"/>
      <c r="HF9" s="413"/>
      <c r="HG9" s="413"/>
      <c r="HH9" s="430"/>
      <c r="HI9" s="430" t="s">
        <v>163</v>
      </c>
      <c r="HJ9" s="430"/>
      <c r="HK9" s="500" t="s">
        <v>377</v>
      </c>
      <c r="HL9" s="501"/>
      <c r="HM9" s="503" t="s">
        <v>382</v>
      </c>
      <c r="HN9" s="503"/>
      <c r="HO9" s="430" t="s">
        <v>163</v>
      </c>
      <c r="HP9" s="430"/>
      <c r="HQ9" s="476" t="s">
        <v>305</v>
      </c>
      <c r="HR9" s="476"/>
      <c r="HS9" s="476" t="s">
        <v>243</v>
      </c>
      <c r="HT9" s="476"/>
      <c r="HU9" s="430" t="s">
        <v>163</v>
      </c>
      <c r="HV9" s="430"/>
      <c r="HW9" s="430" t="s">
        <v>161</v>
      </c>
      <c r="HX9" s="430"/>
      <c r="HY9" s="413" t="s">
        <v>187</v>
      </c>
      <c r="HZ9" s="430"/>
      <c r="IA9" s="413" t="s">
        <v>188</v>
      </c>
      <c r="IB9" s="430"/>
      <c r="IC9" s="430" t="s">
        <v>218</v>
      </c>
      <c r="ID9" s="430"/>
      <c r="IE9" s="413" t="s">
        <v>319</v>
      </c>
      <c r="IF9" s="413"/>
      <c r="IG9" s="430" t="s">
        <v>163</v>
      </c>
      <c r="IH9" s="430"/>
      <c r="II9" s="409" t="s">
        <v>285</v>
      </c>
      <c r="IJ9" s="410"/>
      <c r="IK9" s="409" t="s">
        <v>289</v>
      </c>
      <c r="IL9" s="410"/>
      <c r="IM9" s="409" t="s">
        <v>290</v>
      </c>
      <c r="IN9" s="410"/>
      <c r="IO9" s="409" t="s">
        <v>333</v>
      </c>
      <c r="IP9" s="410"/>
      <c r="IQ9" s="409"/>
      <c r="IR9" s="410"/>
      <c r="IS9" s="465"/>
      <c r="IT9" s="466"/>
      <c r="IU9" s="465" t="s">
        <v>163</v>
      </c>
      <c r="IV9" s="466"/>
      <c r="IW9" s="430" t="s">
        <v>161</v>
      </c>
      <c r="IX9" s="430"/>
      <c r="IY9" s="470" t="s">
        <v>391</v>
      </c>
      <c r="IZ9" s="471"/>
      <c r="JA9" s="470" t="s">
        <v>405</v>
      </c>
      <c r="JB9" s="471"/>
      <c r="JC9" s="426" t="s">
        <v>407</v>
      </c>
      <c r="JD9" s="427"/>
      <c r="JE9" s="426" t="s">
        <v>358</v>
      </c>
      <c r="JF9" s="427"/>
      <c r="JG9" s="430" t="s">
        <v>163</v>
      </c>
      <c r="JH9" s="430"/>
      <c r="JI9" s="430" t="s">
        <v>345</v>
      </c>
      <c r="JJ9" s="430"/>
      <c r="JK9" s="430" t="s">
        <v>346</v>
      </c>
      <c r="JL9" s="430"/>
      <c r="JM9" s="472" t="s">
        <v>397</v>
      </c>
      <c r="JN9" s="473"/>
      <c r="JO9" s="413" t="s">
        <v>396</v>
      </c>
      <c r="JP9" s="430"/>
      <c r="JQ9" s="413" t="s">
        <v>373</v>
      </c>
      <c r="JR9" s="413"/>
      <c r="JS9" s="413" t="s">
        <v>386</v>
      </c>
      <c r="JT9" s="430"/>
      <c r="JU9" s="470" t="s">
        <v>298</v>
      </c>
      <c r="JV9" s="471"/>
      <c r="JW9" s="430" t="s">
        <v>163</v>
      </c>
      <c r="JX9" s="430"/>
      <c r="JY9" s="430" t="s">
        <v>161</v>
      </c>
      <c r="JZ9" s="430"/>
      <c r="KA9" s="413" t="s">
        <v>308</v>
      </c>
      <c r="KB9" s="430"/>
      <c r="KC9" s="430" t="s">
        <v>163</v>
      </c>
      <c r="KD9" s="430"/>
      <c r="KE9" s="433" t="s">
        <v>306</v>
      </c>
      <c r="KF9" s="434"/>
      <c r="KG9" s="433" t="s">
        <v>287</v>
      </c>
      <c r="KH9" s="434"/>
      <c r="KI9" s="430" t="s">
        <v>163</v>
      </c>
      <c r="KJ9" s="430"/>
      <c r="KK9" s="433" t="s">
        <v>310</v>
      </c>
      <c r="KL9" s="475"/>
      <c r="KM9" s="431" t="s">
        <v>308</v>
      </c>
      <c r="KN9" s="431"/>
      <c r="KO9" s="430" t="s">
        <v>163</v>
      </c>
      <c r="KP9" s="430"/>
      <c r="KQ9" s="476" t="s">
        <v>392</v>
      </c>
      <c r="KR9" s="476"/>
      <c r="KS9" s="453"/>
      <c r="KT9" s="453"/>
      <c r="KU9" s="431" t="s">
        <v>163</v>
      </c>
      <c r="KV9" s="431"/>
      <c r="KW9" s="431" t="s">
        <v>206</v>
      </c>
      <c r="KX9" s="431"/>
      <c r="KY9" s="431" t="s">
        <v>163</v>
      </c>
      <c r="KZ9" s="431"/>
      <c r="LA9" s="455"/>
      <c r="LB9" s="456"/>
      <c r="LC9" s="405"/>
      <c r="LD9" s="406"/>
      <c r="LE9" s="457" t="s">
        <v>163</v>
      </c>
      <c r="LF9" s="458"/>
      <c r="LG9" s="431" t="s">
        <v>206</v>
      </c>
      <c r="LH9" s="431"/>
      <c r="LI9" s="431" t="s">
        <v>163</v>
      </c>
      <c r="LJ9" s="431"/>
      <c r="LK9" s="432" t="s">
        <v>281</v>
      </c>
      <c r="LL9" s="431"/>
      <c r="LM9" s="455" t="s">
        <v>297</v>
      </c>
      <c r="LN9" s="456"/>
      <c r="LO9" s="455" t="s">
        <v>322</v>
      </c>
      <c r="LP9" s="456"/>
      <c r="LQ9" s="474" t="s">
        <v>358</v>
      </c>
      <c r="LR9" s="456"/>
      <c r="LS9" s="459" t="s">
        <v>365</v>
      </c>
      <c r="LT9" s="460"/>
      <c r="LU9" s="431" t="s">
        <v>163</v>
      </c>
      <c r="LV9" s="431"/>
      <c r="LW9" s="432" t="s">
        <v>265</v>
      </c>
      <c r="LX9" s="432"/>
      <c r="LY9" s="432" t="s">
        <v>266</v>
      </c>
      <c r="LZ9" s="432"/>
      <c r="MA9" s="431" t="s">
        <v>202</v>
      </c>
      <c r="MB9" s="431"/>
      <c r="MC9" s="432" t="s">
        <v>383</v>
      </c>
      <c r="MD9" s="432"/>
      <c r="ME9" s="431" t="s">
        <v>330</v>
      </c>
      <c r="MF9" s="431"/>
      <c r="MG9" s="431" t="s">
        <v>404</v>
      </c>
      <c r="MH9" s="431"/>
      <c r="MI9" s="431" t="s">
        <v>361</v>
      </c>
      <c r="MJ9" s="431"/>
      <c r="MK9" s="431" t="s">
        <v>202</v>
      </c>
      <c r="ML9" s="431"/>
      <c r="MM9" s="445" t="s">
        <v>278</v>
      </c>
      <c r="MN9" s="446"/>
      <c r="MO9" s="447" t="s">
        <v>292</v>
      </c>
      <c r="MP9" s="447"/>
      <c r="MQ9" s="431" t="s">
        <v>202</v>
      </c>
      <c r="MR9" s="431"/>
      <c r="MS9" s="432" t="s">
        <v>297</v>
      </c>
      <c r="MT9" s="432"/>
      <c r="MU9" s="431" t="s">
        <v>202</v>
      </c>
      <c r="MV9" s="431"/>
      <c r="MW9" s="432"/>
      <c r="MX9" s="432"/>
      <c r="MY9" s="431" t="s">
        <v>202</v>
      </c>
      <c r="MZ9" s="431"/>
      <c r="NA9" s="444" t="s">
        <v>390</v>
      </c>
      <c r="NB9" s="444"/>
      <c r="NC9" s="431" t="s">
        <v>202</v>
      </c>
      <c r="ND9" s="431"/>
      <c r="NE9" s="432" t="s">
        <v>233</v>
      </c>
      <c r="NF9" s="432"/>
      <c r="NG9" s="431" t="s">
        <v>202</v>
      </c>
      <c r="NH9" s="431"/>
      <c r="NI9" s="432" t="s">
        <v>315</v>
      </c>
      <c r="NJ9" s="432"/>
      <c r="NK9" s="431" t="s">
        <v>202</v>
      </c>
      <c r="NL9" s="431"/>
      <c r="NM9" s="468" t="s">
        <v>318</v>
      </c>
      <c r="NN9" s="432"/>
      <c r="NO9" s="431" t="s">
        <v>202</v>
      </c>
      <c r="NP9" s="431"/>
      <c r="NQ9" s="464" t="s">
        <v>349</v>
      </c>
      <c r="NR9" s="450"/>
      <c r="NS9" s="464" t="s">
        <v>350</v>
      </c>
      <c r="NT9" s="450"/>
      <c r="NU9" s="464" t="s">
        <v>351</v>
      </c>
      <c r="NV9" s="450"/>
      <c r="NW9" s="428" t="s">
        <v>403</v>
      </c>
      <c r="NX9" s="429"/>
      <c r="NY9" s="428" t="s">
        <v>385</v>
      </c>
      <c r="NZ9" s="429"/>
      <c r="OA9" s="465" t="s">
        <v>202</v>
      </c>
      <c r="OB9" s="466"/>
      <c r="OC9" s="464" t="s">
        <v>336</v>
      </c>
      <c r="OD9" s="450"/>
      <c r="OE9" s="464" t="s">
        <v>337</v>
      </c>
      <c r="OF9" s="450"/>
      <c r="OG9" s="464" t="s">
        <v>338</v>
      </c>
      <c r="OH9" s="450"/>
      <c r="OI9" s="449" t="s">
        <v>371</v>
      </c>
      <c r="OJ9" s="450"/>
      <c r="OK9" s="465" t="s">
        <v>202</v>
      </c>
      <c r="OL9" s="466"/>
      <c r="OM9" s="447" t="s">
        <v>363</v>
      </c>
      <c r="ON9" s="447"/>
      <c r="OO9" s="437" t="s">
        <v>372</v>
      </c>
      <c r="OP9" s="436"/>
      <c r="OQ9" s="435" t="s">
        <v>376</v>
      </c>
      <c r="OR9" s="436"/>
      <c r="OS9" s="431" t="s">
        <v>202</v>
      </c>
      <c r="OT9" s="431"/>
      <c r="OU9" s="432"/>
      <c r="OV9" s="432"/>
      <c r="OW9" s="431" t="s">
        <v>202</v>
      </c>
      <c r="OX9" s="431"/>
    </row>
    <row r="10" spans="1:414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  <c r="BK10" s="110" t="s">
        <v>164</v>
      </c>
      <c r="BL10" s="110" t="s">
        <v>165</v>
      </c>
      <c r="BM10" s="110" t="s">
        <v>164</v>
      </c>
      <c r="BN10" s="110" t="s">
        <v>165</v>
      </c>
      <c r="BO10" s="110" t="s">
        <v>164</v>
      </c>
      <c r="BP10" s="110" t="s">
        <v>165</v>
      </c>
      <c r="BQ10" s="110" t="s">
        <v>164</v>
      </c>
      <c r="BR10" s="110" t="s">
        <v>165</v>
      </c>
      <c r="BS10" s="110" t="s">
        <v>164</v>
      </c>
      <c r="BT10" s="110" t="s">
        <v>165</v>
      </c>
      <c r="BU10" s="110" t="s">
        <v>164</v>
      </c>
      <c r="BV10" s="110" t="s">
        <v>165</v>
      </c>
      <c r="BW10" s="110" t="s">
        <v>164</v>
      </c>
      <c r="BX10" s="110" t="s">
        <v>165</v>
      </c>
      <c r="BY10" s="110" t="s">
        <v>164</v>
      </c>
      <c r="BZ10" s="110" t="s">
        <v>165</v>
      </c>
      <c r="CA10" s="110" t="s">
        <v>164</v>
      </c>
      <c r="CB10" s="110" t="s">
        <v>165</v>
      </c>
      <c r="CC10" s="110" t="s">
        <v>164</v>
      </c>
      <c r="CD10" s="110" t="s">
        <v>165</v>
      </c>
      <c r="CE10" s="110" t="s">
        <v>164</v>
      </c>
      <c r="CF10" s="110" t="s">
        <v>165</v>
      </c>
      <c r="CG10" s="110" t="s">
        <v>164</v>
      </c>
      <c r="CH10" s="110" t="s">
        <v>165</v>
      </c>
      <c r="CI10" s="110" t="s">
        <v>164</v>
      </c>
      <c r="CJ10" s="110" t="s">
        <v>165</v>
      </c>
      <c r="CK10" s="110" t="s">
        <v>164</v>
      </c>
      <c r="CL10" s="110" t="s">
        <v>165</v>
      </c>
      <c r="CM10" s="110" t="s">
        <v>164</v>
      </c>
      <c r="CN10" s="110" t="s">
        <v>165</v>
      </c>
      <c r="CO10" s="110" t="s">
        <v>164</v>
      </c>
      <c r="CP10" s="110" t="s">
        <v>165</v>
      </c>
      <c r="CQ10" s="110" t="s">
        <v>164</v>
      </c>
      <c r="CR10" s="110" t="s">
        <v>165</v>
      </c>
      <c r="CS10" s="110" t="s">
        <v>164</v>
      </c>
      <c r="CT10" s="110" t="s">
        <v>165</v>
      </c>
      <c r="CU10" s="110" t="s">
        <v>164</v>
      </c>
      <c r="CV10" s="110" t="s">
        <v>165</v>
      </c>
      <c r="CW10" s="110" t="s">
        <v>164</v>
      </c>
      <c r="CX10" s="110" t="s">
        <v>165</v>
      </c>
      <c r="CY10" s="110" t="s">
        <v>164</v>
      </c>
      <c r="CZ10" s="110" t="s">
        <v>165</v>
      </c>
      <c r="DA10" s="110" t="s">
        <v>164</v>
      </c>
      <c r="DB10" s="110" t="s">
        <v>165</v>
      </c>
      <c r="DC10" s="110" t="s">
        <v>164</v>
      </c>
      <c r="DD10" s="110" t="s">
        <v>165</v>
      </c>
      <c r="DE10" s="110" t="s">
        <v>164</v>
      </c>
      <c r="DF10" s="110" t="s">
        <v>165</v>
      </c>
      <c r="DG10" s="110" t="s">
        <v>164</v>
      </c>
      <c r="DH10" s="110" t="s">
        <v>165</v>
      </c>
      <c r="DI10" s="110" t="s">
        <v>164</v>
      </c>
      <c r="DJ10" s="110" t="s">
        <v>165</v>
      </c>
      <c r="DK10" s="110" t="s">
        <v>164</v>
      </c>
      <c r="DL10" s="110" t="s">
        <v>165</v>
      </c>
      <c r="DM10" s="110" t="s">
        <v>164</v>
      </c>
      <c r="DN10" s="110" t="s">
        <v>165</v>
      </c>
      <c r="DO10" s="110" t="s">
        <v>164</v>
      </c>
      <c r="DP10" s="110" t="s">
        <v>165</v>
      </c>
      <c r="DQ10" s="110" t="s">
        <v>164</v>
      </c>
      <c r="DR10" s="110" t="s">
        <v>165</v>
      </c>
      <c r="DS10" s="110" t="s">
        <v>164</v>
      </c>
      <c r="DT10" s="110" t="s">
        <v>165</v>
      </c>
      <c r="DU10" s="110" t="s">
        <v>164</v>
      </c>
      <c r="DV10" s="110" t="s">
        <v>165</v>
      </c>
      <c r="DW10" s="110" t="s">
        <v>164</v>
      </c>
      <c r="DX10" s="110" t="s">
        <v>165</v>
      </c>
      <c r="DY10" s="110" t="s">
        <v>164</v>
      </c>
      <c r="DZ10" s="110" t="s">
        <v>165</v>
      </c>
      <c r="EA10" s="110" t="s">
        <v>164</v>
      </c>
      <c r="EB10" s="110" t="s">
        <v>165</v>
      </c>
      <c r="EC10" s="110" t="s">
        <v>164</v>
      </c>
      <c r="ED10" s="110" t="s">
        <v>165</v>
      </c>
      <c r="EE10" s="281"/>
      <c r="EF10" s="281"/>
      <c r="EG10" s="110" t="s">
        <v>164</v>
      </c>
      <c r="EH10" s="110" t="s">
        <v>165</v>
      </c>
      <c r="EI10" s="110" t="s">
        <v>164</v>
      </c>
      <c r="EJ10" s="110" t="s">
        <v>165</v>
      </c>
      <c r="EK10" s="110" t="s">
        <v>164</v>
      </c>
      <c r="EL10" s="110" t="s">
        <v>165</v>
      </c>
      <c r="EM10" s="338" t="s">
        <v>164</v>
      </c>
      <c r="EN10" s="338" t="s">
        <v>165</v>
      </c>
      <c r="EO10" s="338" t="s">
        <v>164</v>
      </c>
      <c r="EP10" s="338" t="s">
        <v>165</v>
      </c>
      <c r="EQ10" s="110" t="s">
        <v>164</v>
      </c>
      <c r="ER10" s="110" t="s">
        <v>165</v>
      </c>
      <c r="ES10" s="110" t="s">
        <v>164</v>
      </c>
      <c r="ET10" s="110" t="s">
        <v>165</v>
      </c>
      <c r="EU10" s="110" t="s">
        <v>164</v>
      </c>
      <c r="EV10" s="110" t="s">
        <v>165</v>
      </c>
      <c r="EW10" s="110" t="s">
        <v>164</v>
      </c>
      <c r="EX10" s="110" t="s">
        <v>165</v>
      </c>
      <c r="EY10" s="110" t="s">
        <v>164</v>
      </c>
      <c r="EZ10" s="110" t="s">
        <v>165</v>
      </c>
      <c r="FA10" s="110" t="s">
        <v>164</v>
      </c>
      <c r="FB10" s="110" t="s">
        <v>165</v>
      </c>
      <c r="FC10" s="110" t="s">
        <v>164</v>
      </c>
      <c r="FD10" s="110" t="s">
        <v>165</v>
      </c>
      <c r="FE10" s="361" t="s">
        <v>164</v>
      </c>
      <c r="FF10" s="361" t="s">
        <v>165</v>
      </c>
      <c r="FG10" s="361" t="s">
        <v>164</v>
      </c>
      <c r="FH10" s="361" t="s">
        <v>165</v>
      </c>
      <c r="FI10" s="361" t="s">
        <v>164</v>
      </c>
      <c r="FJ10" s="361" t="s">
        <v>165</v>
      </c>
      <c r="FK10" s="361" t="s">
        <v>164</v>
      </c>
      <c r="FL10" s="361" t="s">
        <v>165</v>
      </c>
      <c r="FM10" s="361" t="s">
        <v>164</v>
      </c>
      <c r="FN10" s="361" t="s">
        <v>165</v>
      </c>
      <c r="FO10" s="361" t="s">
        <v>164</v>
      </c>
      <c r="FP10" s="361" t="s">
        <v>165</v>
      </c>
      <c r="FQ10" s="131" t="s">
        <v>164</v>
      </c>
      <c r="FR10" s="131" t="s">
        <v>165</v>
      </c>
      <c r="FS10" s="110" t="s">
        <v>164</v>
      </c>
      <c r="FT10" s="110" t="s">
        <v>165</v>
      </c>
      <c r="FU10" s="110" t="s">
        <v>164</v>
      </c>
      <c r="FV10" s="110" t="s">
        <v>165</v>
      </c>
      <c r="FW10" s="110" t="s">
        <v>164</v>
      </c>
      <c r="FX10" s="110" t="s">
        <v>165</v>
      </c>
      <c r="FY10" s="110" t="s">
        <v>164</v>
      </c>
      <c r="FZ10" s="110" t="s">
        <v>165</v>
      </c>
      <c r="GA10" s="110" t="s">
        <v>164</v>
      </c>
      <c r="GB10" s="110" t="s">
        <v>165</v>
      </c>
      <c r="GC10" s="110" t="s">
        <v>164</v>
      </c>
      <c r="GD10" s="110" t="s">
        <v>165</v>
      </c>
      <c r="GE10" s="110" t="s">
        <v>164</v>
      </c>
      <c r="GF10" s="110" t="s">
        <v>165</v>
      </c>
      <c r="GG10" s="110" t="s">
        <v>164</v>
      </c>
      <c r="GH10" s="110" t="s">
        <v>165</v>
      </c>
      <c r="GI10" s="110" t="s">
        <v>164</v>
      </c>
      <c r="GJ10" s="110" t="s">
        <v>165</v>
      </c>
      <c r="GK10" s="110" t="s">
        <v>164</v>
      </c>
      <c r="GL10" s="110" t="s">
        <v>165</v>
      </c>
      <c r="GM10" s="110" t="s">
        <v>164</v>
      </c>
      <c r="GN10" s="110" t="s">
        <v>165</v>
      </c>
      <c r="GO10" s="110" t="s">
        <v>164</v>
      </c>
      <c r="GP10" s="110" t="s">
        <v>165</v>
      </c>
      <c r="GQ10" s="110" t="s">
        <v>164</v>
      </c>
      <c r="GR10" s="110" t="s">
        <v>165</v>
      </c>
      <c r="GS10" s="110" t="s">
        <v>164</v>
      </c>
      <c r="GT10" s="110" t="s">
        <v>165</v>
      </c>
      <c r="GU10" s="110" t="s">
        <v>164</v>
      </c>
      <c r="GV10" s="110" t="s">
        <v>165</v>
      </c>
      <c r="GW10" s="110" t="s">
        <v>164</v>
      </c>
      <c r="GX10" s="110" t="s">
        <v>165</v>
      </c>
      <c r="GY10" s="110" t="s">
        <v>164</v>
      </c>
      <c r="GZ10" s="110" t="s">
        <v>165</v>
      </c>
      <c r="HA10" s="110" t="s">
        <v>164</v>
      </c>
      <c r="HB10" s="110" t="s">
        <v>165</v>
      </c>
      <c r="HC10" s="110" t="s">
        <v>164</v>
      </c>
      <c r="HD10" s="110" t="s">
        <v>165</v>
      </c>
      <c r="HE10" s="110" t="s">
        <v>164</v>
      </c>
      <c r="HF10" s="110" t="s">
        <v>165</v>
      </c>
      <c r="HG10" s="110" t="s">
        <v>164</v>
      </c>
      <c r="HH10" s="110" t="s">
        <v>165</v>
      </c>
      <c r="HI10" s="110" t="s">
        <v>164</v>
      </c>
      <c r="HJ10" s="110" t="s">
        <v>165</v>
      </c>
      <c r="HK10" s="110" t="s">
        <v>164</v>
      </c>
      <c r="HL10" s="110" t="s">
        <v>165</v>
      </c>
      <c r="HM10" s="110" t="s">
        <v>164</v>
      </c>
      <c r="HN10" s="110" t="s">
        <v>165</v>
      </c>
      <c r="HO10" s="110" t="s">
        <v>164</v>
      </c>
      <c r="HP10" s="110" t="s">
        <v>165</v>
      </c>
      <c r="HQ10" s="110" t="s">
        <v>164</v>
      </c>
      <c r="HR10" s="110" t="s">
        <v>165</v>
      </c>
      <c r="HS10" s="110" t="s">
        <v>164</v>
      </c>
      <c r="HT10" s="110" t="s">
        <v>165</v>
      </c>
      <c r="HU10" s="110" t="s">
        <v>164</v>
      </c>
      <c r="HV10" s="110" t="s">
        <v>165</v>
      </c>
      <c r="HW10" s="110" t="s">
        <v>164</v>
      </c>
      <c r="HX10" s="110" t="s">
        <v>165</v>
      </c>
      <c r="HY10" s="110" t="s">
        <v>164</v>
      </c>
      <c r="HZ10" s="110" t="s">
        <v>165</v>
      </c>
      <c r="IA10" s="110" t="s">
        <v>164</v>
      </c>
      <c r="IB10" s="110" t="s">
        <v>165</v>
      </c>
      <c r="IC10" s="110" t="s">
        <v>164</v>
      </c>
      <c r="ID10" s="110" t="s">
        <v>165</v>
      </c>
      <c r="IE10" s="110" t="s">
        <v>164</v>
      </c>
      <c r="IF10" s="110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110" t="s">
        <v>164</v>
      </c>
      <c r="IL10" s="110" t="s">
        <v>165</v>
      </c>
      <c r="IM10" s="110" t="s">
        <v>164</v>
      </c>
      <c r="IN10" s="110" t="s">
        <v>165</v>
      </c>
      <c r="IO10" s="110" t="s">
        <v>164</v>
      </c>
      <c r="IP10" s="110" t="s">
        <v>165</v>
      </c>
      <c r="IQ10" s="110" t="s">
        <v>164</v>
      </c>
      <c r="IR10" s="110" t="s">
        <v>164</v>
      </c>
      <c r="IS10" s="110" t="s">
        <v>164</v>
      </c>
      <c r="IT10" s="110" t="s">
        <v>165</v>
      </c>
      <c r="IU10" s="110" t="s">
        <v>164</v>
      </c>
      <c r="IV10" s="110" t="s">
        <v>165</v>
      </c>
      <c r="IW10" s="110" t="s">
        <v>164</v>
      </c>
      <c r="IX10" s="110" t="s">
        <v>165</v>
      </c>
      <c r="IY10" s="110" t="s">
        <v>164</v>
      </c>
      <c r="IZ10" s="110" t="s">
        <v>165</v>
      </c>
      <c r="JA10" s="110" t="s">
        <v>164</v>
      </c>
      <c r="JB10" s="110" t="s">
        <v>165</v>
      </c>
      <c r="JC10" s="110" t="s">
        <v>164</v>
      </c>
      <c r="JD10" s="110" t="s">
        <v>165</v>
      </c>
      <c r="JE10" s="338" t="s">
        <v>164</v>
      </c>
      <c r="JF10" s="338" t="s">
        <v>165</v>
      </c>
      <c r="JG10" s="110" t="s">
        <v>164</v>
      </c>
      <c r="JH10" s="110" t="s">
        <v>165</v>
      </c>
      <c r="JI10" s="110" t="s">
        <v>164</v>
      </c>
      <c r="JJ10" s="110" t="s">
        <v>165</v>
      </c>
      <c r="JK10" s="110" t="s">
        <v>164</v>
      </c>
      <c r="JL10" s="110" t="s">
        <v>165</v>
      </c>
      <c r="JM10" s="110" t="s">
        <v>164</v>
      </c>
      <c r="JN10" s="110" t="s">
        <v>165</v>
      </c>
      <c r="JO10" s="110" t="s">
        <v>164</v>
      </c>
      <c r="JP10" s="110" t="s">
        <v>165</v>
      </c>
      <c r="JQ10" s="110" t="s">
        <v>164</v>
      </c>
      <c r="JR10" s="110" t="s">
        <v>165</v>
      </c>
      <c r="JS10" s="110" t="s">
        <v>164</v>
      </c>
      <c r="JT10" s="110" t="s">
        <v>165</v>
      </c>
      <c r="JU10" s="110" t="s">
        <v>164</v>
      </c>
      <c r="JV10" s="110" t="s">
        <v>165</v>
      </c>
      <c r="JW10" s="110" t="s">
        <v>164</v>
      </c>
      <c r="JX10" s="110" t="s">
        <v>165</v>
      </c>
      <c r="JY10" s="110" t="s">
        <v>164</v>
      </c>
      <c r="JZ10" s="110" t="s">
        <v>165</v>
      </c>
      <c r="KA10" s="110" t="s">
        <v>164</v>
      </c>
      <c r="KB10" s="110" t="s">
        <v>165</v>
      </c>
      <c r="KC10" s="110" t="s">
        <v>164</v>
      </c>
      <c r="KD10" s="110" t="s">
        <v>165</v>
      </c>
      <c r="KE10" s="110" t="s">
        <v>164</v>
      </c>
      <c r="KF10" s="110" t="s">
        <v>165</v>
      </c>
      <c r="KG10" s="110" t="s">
        <v>164</v>
      </c>
      <c r="KH10" s="110" t="s">
        <v>165</v>
      </c>
      <c r="KI10" s="110" t="s">
        <v>164</v>
      </c>
      <c r="KJ10" s="110" t="s">
        <v>165</v>
      </c>
      <c r="KK10" s="110" t="s">
        <v>164</v>
      </c>
      <c r="KL10" s="110" t="s">
        <v>165</v>
      </c>
      <c r="KM10" s="110" t="s">
        <v>164</v>
      </c>
      <c r="KN10" s="110" t="s">
        <v>165</v>
      </c>
      <c r="KO10" s="110" t="s">
        <v>164</v>
      </c>
      <c r="KP10" s="110" t="s">
        <v>165</v>
      </c>
      <c r="KQ10" s="110" t="s">
        <v>164</v>
      </c>
      <c r="KR10" s="110" t="s">
        <v>165</v>
      </c>
      <c r="KS10" s="110" t="s">
        <v>164</v>
      </c>
      <c r="KT10" s="110" t="s">
        <v>165</v>
      </c>
      <c r="KU10" s="110" t="s">
        <v>164</v>
      </c>
      <c r="KV10" s="110" t="s">
        <v>165</v>
      </c>
      <c r="KW10" s="110" t="s">
        <v>164</v>
      </c>
      <c r="KX10" s="110" t="s">
        <v>165</v>
      </c>
      <c r="KY10" s="110" t="s">
        <v>164</v>
      </c>
      <c r="KZ10" s="110" t="s">
        <v>165</v>
      </c>
      <c r="LA10" s="110" t="s">
        <v>164</v>
      </c>
      <c r="LB10" s="110" t="s">
        <v>165</v>
      </c>
      <c r="LC10" s="110" t="s">
        <v>164</v>
      </c>
      <c r="LD10" s="110" t="s">
        <v>165</v>
      </c>
      <c r="LE10" s="110" t="s">
        <v>164</v>
      </c>
      <c r="LF10" s="110" t="s">
        <v>165</v>
      </c>
      <c r="LG10" s="110" t="s">
        <v>164</v>
      </c>
      <c r="LH10" s="110" t="s">
        <v>165</v>
      </c>
      <c r="LI10" s="110" t="s">
        <v>164</v>
      </c>
      <c r="LJ10" s="110" t="s">
        <v>165</v>
      </c>
      <c r="LK10" s="110" t="s">
        <v>164</v>
      </c>
      <c r="LL10" s="110" t="s">
        <v>165</v>
      </c>
      <c r="LM10" s="110" t="s">
        <v>164</v>
      </c>
      <c r="LN10" s="110" t="s">
        <v>165</v>
      </c>
      <c r="LO10" s="110" t="s">
        <v>164</v>
      </c>
      <c r="LP10" s="110" t="s">
        <v>165</v>
      </c>
      <c r="LQ10" s="110" t="s">
        <v>164</v>
      </c>
      <c r="LR10" s="110" t="s">
        <v>165</v>
      </c>
      <c r="LS10" s="110" t="s">
        <v>164</v>
      </c>
      <c r="LT10" s="110" t="s">
        <v>165</v>
      </c>
      <c r="LU10" s="110" t="s">
        <v>164</v>
      </c>
      <c r="LV10" s="110" t="s">
        <v>165</v>
      </c>
      <c r="LW10" s="110" t="s">
        <v>164</v>
      </c>
      <c r="LX10" s="110" t="s">
        <v>165</v>
      </c>
      <c r="LY10" s="110" t="s">
        <v>164</v>
      </c>
      <c r="LZ10" s="110" t="s">
        <v>165</v>
      </c>
      <c r="MA10" s="110" t="s">
        <v>164</v>
      </c>
      <c r="MB10" s="110" t="s">
        <v>165</v>
      </c>
      <c r="MC10" s="110" t="s">
        <v>164</v>
      </c>
      <c r="MD10" s="110" t="s">
        <v>165</v>
      </c>
      <c r="ME10" s="110" t="s">
        <v>164</v>
      </c>
      <c r="MF10" s="110" t="s">
        <v>165</v>
      </c>
      <c r="MG10" s="110" t="s">
        <v>164</v>
      </c>
      <c r="MH10" s="110" t="s">
        <v>165</v>
      </c>
      <c r="MI10" s="110" t="s">
        <v>164</v>
      </c>
      <c r="MJ10" s="110" t="s">
        <v>165</v>
      </c>
      <c r="MK10" s="110" t="s">
        <v>164</v>
      </c>
      <c r="ML10" s="110" t="s">
        <v>165</v>
      </c>
      <c r="MM10" s="110" t="s">
        <v>164</v>
      </c>
      <c r="MN10" s="110" t="s">
        <v>165</v>
      </c>
      <c r="MO10" s="110" t="s">
        <v>164</v>
      </c>
      <c r="MP10" s="110" t="s">
        <v>165</v>
      </c>
      <c r="MQ10" s="110" t="s">
        <v>164</v>
      </c>
      <c r="MR10" s="110" t="s">
        <v>165</v>
      </c>
      <c r="MS10" s="110" t="s">
        <v>164</v>
      </c>
      <c r="MT10" s="110" t="s">
        <v>165</v>
      </c>
      <c r="MU10" s="110" t="s">
        <v>164</v>
      </c>
      <c r="MV10" s="110" t="s">
        <v>165</v>
      </c>
      <c r="MW10" s="110" t="s">
        <v>164</v>
      </c>
      <c r="MX10" s="110" t="s">
        <v>165</v>
      </c>
      <c r="MY10" s="110" t="s">
        <v>164</v>
      </c>
      <c r="MZ10" s="110" t="s">
        <v>165</v>
      </c>
      <c r="NA10" s="110" t="s">
        <v>164</v>
      </c>
      <c r="NB10" s="110" t="s">
        <v>165</v>
      </c>
      <c r="NC10" s="110" t="s">
        <v>164</v>
      </c>
      <c r="ND10" s="110" t="s">
        <v>165</v>
      </c>
      <c r="NE10" s="110" t="s">
        <v>164</v>
      </c>
      <c r="NF10" s="110" t="s">
        <v>165</v>
      </c>
      <c r="NG10" s="110" t="s">
        <v>164</v>
      </c>
      <c r="NH10" s="110" t="s">
        <v>165</v>
      </c>
      <c r="NI10" s="110" t="s">
        <v>164</v>
      </c>
      <c r="NJ10" s="110" t="s">
        <v>165</v>
      </c>
      <c r="NK10" s="110" t="s">
        <v>164</v>
      </c>
      <c r="NL10" s="110" t="s">
        <v>165</v>
      </c>
      <c r="NM10" s="110" t="s">
        <v>164</v>
      </c>
      <c r="NN10" s="110" t="s">
        <v>165</v>
      </c>
      <c r="NO10" s="110" t="s">
        <v>164</v>
      </c>
      <c r="NP10" s="110" t="s">
        <v>165</v>
      </c>
      <c r="NQ10" s="110" t="s">
        <v>164</v>
      </c>
      <c r="NR10" s="110" t="s">
        <v>165</v>
      </c>
      <c r="NS10" s="110" t="s">
        <v>164</v>
      </c>
      <c r="NT10" s="110" t="s">
        <v>165</v>
      </c>
      <c r="NU10" s="110" t="s">
        <v>164</v>
      </c>
      <c r="NV10" s="110" t="s">
        <v>165</v>
      </c>
      <c r="NW10" s="338" t="s">
        <v>164</v>
      </c>
      <c r="NX10" s="338" t="s">
        <v>165</v>
      </c>
      <c r="NY10" s="110" t="s">
        <v>164</v>
      </c>
      <c r="NZ10" s="110" t="s">
        <v>165</v>
      </c>
      <c r="OA10" s="110" t="s">
        <v>164</v>
      </c>
      <c r="OB10" s="110" t="s">
        <v>165</v>
      </c>
      <c r="OC10" s="110" t="s">
        <v>164</v>
      </c>
      <c r="OD10" s="110" t="s">
        <v>165</v>
      </c>
      <c r="OE10" s="110" t="s">
        <v>164</v>
      </c>
      <c r="OF10" s="110" t="s">
        <v>165</v>
      </c>
      <c r="OG10" s="110" t="s">
        <v>164</v>
      </c>
      <c r="OH10" s="110" t="s">
        <v>165</v>
      </c>
      <c r="OI10" s="110" t="s">
        <v>164</v>
      </c>
      <c r="OJ10" s="110" t="s">
        <v>165</v>
      </c>
      <c r="OK10" s="110" t="s">
        <v>164</v>
      </c>
      <c r="OL10" s="110" t="s">
        <v>165</v>
      </c>
      <c r="OM10" s="110" t="s">
        <v>164</v>
      </c>
      <c r="ON10" s="110" t="s">
        <v>165</v>
      </c>
      <c r="OO10" s="110" t="s">
        <v>164</v>
      </c>
      <c r="OP10" s="110" t="s">
        <v>165</v>
      </c>
      <c r="OQ10" s="110" t="s">
        <v>164</v>
      </c>
      <c r="OR10" s="110" t="s">
        <v>165</v>
      </c>
      <c r="OS10" s="110" t="s">
        <v>164</v>
      </c>
      <c r="OT10" s="110" t="s">
        <v>165</v>
      </c>
      <c r="OU10" s="110" t="s">
        <v>164</v>
      </c>
      <c r="OV10" s="110" t="s">
        <v>165</v>
      </c>
      <c r="OW10" s="110" t="s">
        <v>164</v>
      </c>
      <c r="OX10" s="110" t="s">
        <v>165</v>
      </c>
    </row>
    <row r="11" spans="1:414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/>
      <c r="N11" s="71"/>
      <c r="O11" s="75">
        <v>19.34</v>
      </c>
      <c r="P11" s="71">
        <v>3.8680000000000003</v>
      </c>
      <c r="Q11" s="122"/>
      <c r="R11" s="78"/>
      <c r="S11" s="314"/>
      <c r="T11" s="314"/>
      <c r="U11" s="78"/>
      <c r="V11" s="78"/>
      <c r="W11" s="78">
        <f>K11+O11+Q11+S11+U11+M11</f>
        <v>19.34</v>
      </c>
      <c r="X11" s="78">
        <f>K11+O11+Q11+S11+U11+M11</f>
        <v>19.34</v>
      </c>
      <c r="Y11" s="78"/>
      <c r="Z11" s="78"/>
      <c r="AA11" s="75"/>
      <c r="AB11" s="71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43"/>
      <c r="AL11" s="344"/>
      <c r="AM11" s="287"/>
      <c r="AN11" s="287"/>
      <c r="AO11" s="288"/>
      <c r="AP11" s="288"/>
      <c r="AQ11" s="288"/>
      <c r="AR11" s="288"/>
      <c r="AS11" s="288"/>
      <c r="AT11" s="288"/>
      <c r="AU11" s="4">
        <f>AE11+AG11+AI11+AK11+AM11+AO11+AQ11+AS11</f>
        <v>0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78">
        <v>6</v>
      </c>
      <c r="BF11" s="78">
        <v>0.85440000000000005</v>
      </c>
      <c r="BG11" s="349">
        <v>7.5</v>
      </c>
      <c r="BH11" s="350">
        <v>1.0680000000000001</v>
      </c>
      <c r="BI11" s="289"/>
      <c r="BJ11" s="290"/>
      <c r="BK11" s="315">
        <v>6.5</v>
      </c>
      <c r="BL11" s="78">
        <v>0.92559999999999998</v>
      </c>
      <c r="BM11" s="8"/>
      <c r="BN11" s="8"/>
      <c r="BO11" s="8"/>
      <c r="BP11" s="8"/>
      <c r="BQ11" s="8"/>
      <c r="BR11" s="8"/>
      <c r="BS11" s="2">
        <f>BE11+BG11+BI11+BK11+BM11+BO11+BQ11</f>
        <v>20</v>
      </c>
      <c r="BT11" s="8">
        <f>BF11+BH11+BJ11+BL11+BN11+BP11+BR11</f>
        <v>2.8479999999999999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13"/>
      <c r="CI11" s="91"/>
      <c r="CJ11" s="313"/>
      <c r="CK11" s="292"/>
      <c r="CL11" s="292"/>
      <c r="CM11" s="314"/>
      <c r="CN11" s="315"/>
      <c r="CO11" s="8">
        <f>CG11+CI11+CK11+CM11</f>
        <v>0</v>
      </c>
      <c r="CP11" s="8">
        <f>CH11+CJ11+CL11+CN11</f>
        <v>0</v>
      </c>
      <c r="CQ11" s="330">
        <v>247.40625</v>
      </c>
      <c r="CR11" s="330"/>
      <c r="CS11" s="330"/>
      <c r="CT11" s="340"/>
      <c r="CU11" s="331">
        <v>18.556701030927837</v>
      </c>
      <c r="CV11" s="196"/>
      <c r="CW11" s="332">
        <v>63.814432989690722</v>
      </c>
      <c r="CX11" s="340"/>
      <c r="CY11" s="340"/>
      <c r="CZ11" s="340"/>
      <c r="DA11" s="351">
        <f>CQ11+CS11+CU11+CW11+CY11</f>
        <v>329.77738402061857</v>
      </c>
      <c r="DB11" s="7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16">
        <v>41.103092783505154</v>
      </c>
      <c r="DL11" s="316">
        <v>13.701030927835051</v>
      </c>
      <c r="DM11" s="314">
        <f>IF((DO11/0.97)&lt;DK11,(DO11/0.97),DK11)</f>
        <v>41.103092783505154</v>
      </c>
      <c r="DN11" s="314">
        <f>IF((DP11/0.97)&lt;DL11,(DP11/0.97),DL11)</f>
        <v>13.701030927835051</v>
      </c>
      <c r="DO11" s="316">
        <v>39.869999999999997</v>
      </c>
      <c r="DP11" s="316">
        <v>13.29</v>
      </c>
      <c r="DQ11" s="317">
        <v>39.869999999999997</v>
      </c>
      <c r="DR11" s="317">
        <v>13.29</v>
      </c>
      <c r="DS11" s="8"/>
      <c r="DT11" s="8"/>
      <c r="DU11" s="295"/>
      <c r="DV11" s="296"/>
      <c r="DW11" s="296"/>
      <c r="DX11" s="296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18">
        <v>37.11</v>
      </c>
      <c r="EH11" s="319">
        <v>9.2774999999999999</v>
      </c>
      <c r="EI11" s="94">
        <v>159.42268041237114</v>
      </c>
      <c r="EJ11" s="94">
        <v>39.855670103092784</v>
      </c>
      <c r="EK11" s="314">
        <v>55.268041237113401</v>
      </c>
      <c r="EL11" s="320">
        <v>13.81701030927835</v>
      </c>
      <c r="EM11" s="321"/>
      <c r="EN11" s="321"/>
      <c r="EO11" s="321"/>
      <c r="EP11" s="321"/>
      <c r="EQ11" s="8">
        <f>EE11+EG11+EI11+EK11+EM11+EO11</f>
        <v>251.80072164948453</v>
      </c>
      <c r="ER11" s="8">
        <f>EF11+EH11+EJ11+EL11</f>
        <v>62.950180412371132</v>
      </c>
      <c r="ES11" s="294"/>
      <c r="ET11" s="294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45">
        <v>30</v>
      </c>
      <c r="FB11" s="322">
        <v>0</v>
      </c>
      <c r="FC11" s="114">
        <v>0</v>
      </c>
      <c r="FD11" s="315">
        <v>0</v>
      </c>
      <c r="FE11" s="8"/>
      <c r="FF11" s="8"/>
      <c r="FG11" s="298"/>
      <c r="FH11" s="299"/>
      <c r="FI11" s="8"/>
      <c r="FJ11" s="8"/>
      <c r="FK11" s="8"/>
      <c r="FL11" s="8"/>
      <c r="FM11" s="315"/>
      <c r="FN11" s="315"/>
      <c r="FO11" s="4"/>
      <c r="FP11" s="8"/>
      <c r="FQ11" s="300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1"/>
      <c r="GJ11" s="301"/>
      <c r="GK11" s="315">
        <v>6</v>
      </c>
      <c r="GL11" s="315">
        <v>0</v>
      </c>
      <c r="GM11" s="358">
        <v>0</v>
      </c>
      <c r="GN11" s="93">
        <v>0</v>
      </c>
      <c r="GO11" s="323">
        <v>6</v>
      </c>
      <c r="GP11" s="359">
        <v>0</v>
      </c>
      <c r="GQ11" s="359">
        <v>0</v>
      </c>
      <c r="GR11" s="359">
        <v>0</v>
      </c>
      <c r="GS11" s="93">
        <v>0</v>
      </c>
      <c r="GT11" s="93">
        <v>0</v>
      </c>
      <c r="GU11" s="93">
        <v>5</v>
      </c>
      <c r="GV11" s="93">
        <v>0</v>
      </c>
      <c r="GW11" s="93">
        <v>2</v>
      </c>
      <c r="GX11" s="93">
        <v>0</v>
      </c>
      <c r="GY11" s="93">
        <v>2.4</v>
      </c>
      <c r="GZ11" s="93">
        <v>0</v>
      </c>
      <c r="HA11" s="8">
        <f>GM11+GS11+GK11+GO11+GQ11+GU11+GW11+GY11</f>
        <v>21.4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296"/>
      <c r="HO11" s="8">
        <f>HK11+HM11</f>
        <v>0</v>
      </c>
      <c r="HP11" s="8">
        <f>HL11+HN11</f>
        <v>0</v>
      </c>
      <c r="HQ11" s="91">
        <v>535</v>
      </c>
      <c r="HR11" s="71"/>
      <c r="HS11" s="91">
        <v>535</v>
      </c>
      <c r="HT11" s="78"/>
      <c r="HU11" s="78">
        <f>HQ11</f>
        <v>535</v>
      </c>
      <c r="HV11" s="78">
        <f>HR11</f>
        <v>0</v>
      </c>
      <c r="HW11" s="8"/>
      <c r="HX11" s="8"/>
      <c r="HY11" s="368"/>
      <c r="HZ11" s="368"/>
      <c r="IA11" s="302"/>
      <c r="IB11" s="297"/>
      <c r="IC11" s="196">
        <v>2.5</v>
      </c>
      <c r="ID11" s="323">
        <v>0.625</v>
      </c>
      <c r="IE11" s="303"/>
      <c r="IF11" s="8"/>
      <c r="IG11" s="8">
        <f>HW11+HY11+IA11+IC11+IE11</f>
        <v>2.5</v>
      </c>
      <c r="IH11" s="8">
        <f>HX11+HZ11+IB11+ID11+IF11</f>
        <v>0.625</v>
      </c>
      <c r="II11" s="8"/>
      <c r="IJ11" s="8"/>
      <c r="IK11" s="8"/>
      <c r="IL11" s="8"/>
      <c r="IM11" s="4"/>
      <c r="IN11" s="296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>
        <v>10.31</v>
      </c>
      <c r="IZ11" s="71">
        <v>0</v>
      </c>
      <c r="JA11" s="71">
        <v>10.31</v>
      </c>
      <c r="JB11" s="71">
        <v>0</v>
      </c>
      <c r="JC11" s="71"/>
      <c r="JD11" s="71"/>
      <c r="JE11" s="370"/>
      <c r="JF11" s="370"/>
      <c r="JG11" s="8">
        <f>IW11+IY11+JA11+JC11+JE11</f>
        <v>20.62</v>
      </c>
      <c r="JH11" s="8">
        <f>IX11+IZ11+JB11+JD11+JF11</f>
        <v>0</v>
      </c>
      <c r="JI11" s="323">
        <v>6.5372000000000003</v>
      </c>
      <c r="JJ11" s="323">
        <v>1</v>
      </c>
      <c r="JK11" s="323">
        <v>6.5373000000000001</v>
      </c>
      <c r="JL11" s="323">
        <v>1</v>
      </c>
      <c r="JM11" s="323"/>
      <c r="JN11" s="323"/>
      <c r="JO11" s="91">
        <v>51.55</v>
      </c>
      <c r="JP11" s="323">
        <v>11</v>
      </c>
      <c r="JQ11" s="91">
        <v>26.8</v>
      </c>
      <c r="JR11" s="323">
        <v>5</v>
      </c>
      <c r="JS11" s="71"/>
      <c r="JT11" s="71"/>
      <c r="JU11" s="8"/>
      <c r="JV11" s="8"/>
      <c r="JW11" s="8">
        <f>JI11+JK11+JM11+JO11+JQ11+JS11+JU11</f>
        <v>91.424499999999995</v>
      </c>
      <c r="JX11" s="8">
        <f>JJ11+JL11+JN11+JP11+JR11+JT11+JV11</f>
        <v>18</v>
      </c>
      <c r="JY11" s="8"/>
      <c r="JZ11" s="8"/>
      <c r="KA11" s="282"/>
      <c r="KB11" s="282"/>
      <c r="KC11" s="8">
        <f>JY11+KA11</f>
        <v>0</v>
      </c>
      <c r="KD11" s="8">
        <f>JZ11+KB11</f>
        <v>0</v>
      </c>
      <c r="KE11" s="4"/>
      <c r="KF11" s="4"/>
      <c r="KG11" s="4"/>
      <c r="KH11" s="4"/>
      <c r="KI11" s="4">
        <f t="shared" ref="KI11:KI42" si="10">KE11+KG11</f>
        <v>0</v>
      </c>
      <c r="KJ11" s="4">
        <f t="shared" ref="KJ11:KJ42" si="11">KF11+KH11</f>
        <v>0</v>
      </c>
      <c r="KK11" s="4"/>
      <c r="KL11" s="4"/>
      <c r="KM11" s="4"/>
      <c r="KN11" s="4"/>
      <c r="KO11" s="4">
        <f>KK11+KM11</f>
        <v>0</v>
      </c>
      <c r="KP11" s="4">
        <f>KL11+KN11</f>
        <v>0</v>
      </c>
      <c r="KQ11" s="315"/>
      <c r="KR11" s="74"/>
      <c r="KS11" s="74"/>
      <c r="KT11" s="74"/>
      <c r="KU11" s="122">
        <f>KQ11+KS11</f>
        <v>0</v>
      </c>
      <c r="KV11" s="122">
        <f>KR11+KT11</f>
        <v>0</v>
      </c>
      <c r="KW11" s="4"/>
      <c r="KX11" s="4"/>
      <c r="KY11" s="4">
        <f>KW11</f>
        <v>0</v>
      </c>
      <c r="KZ11" s="4">
        <f>KX11</f>
        <v>0</v>
      </c>
      <c r="LA11" s="4"/>
      <c r="LB11" s="4"/>
      <c r="LC11" s="4"/>
      <c r="LD11" s="4"/>
      <c r="LE11" s="4">
        <f>LA11+LC11</f>
        <v>0</v>
      </c>
      <c r="LF11" s="4">
        <f>LD11+LB11</f>
        <v>0</v>
      </c>
      <c r="LG11" s="4"/>
      <c r="LH11" s="4"/>
      <c r="LI11" s="4">
        <f>LG11</f>
        <v>0</v>
      </c>
      <c r="LJ11" s="4">
        <f>LH11</f>
        <v>0</v>
      </c>
      <c r="LK11" s="71">
        <v>24.2</v>
      </c>
      <c r="LL11" s="323">
        <v>0</v>
      </c>
      <c r="LM11" s="79">
        <v>24.02</v>
      </c>
      <c r="LN11" s="342">
        <v>0</v>
      </c>
      <c r="LO11" s="79">
        <v>6.5750000000000002</v>
      </c>
      <c r="LP11" s="325">
        <v>0</v>
      </c>
      <c r="LQ11" s="75"/>
      <c r="LR11" s="336"/>
      <c r="LS11" s="311"/>
      <c r="LT11" s="311"/>
      <c r="LU11" s="4">
        <f>LO11+LM11+LK11+LQ11+LS11</f>
        <v>54.795000000000002</v>
      </c>
      <c r="LV11" s="4">
        <f>LP11+LN11+LL11+LT11</f>
        <v>0</v>
      </c>
      <c r="LW11" s="312"/>
      <c r="LX11" s="4"/>
      <c r="LY11" s="4"/>
      <c r="LZ11" s="4"/>
      <c r="MA11" s="4">
        <f>LX11+LY11</f>
        <v>0</v>
      </c>
      <c r="MB11" s="4">
        <f>LY11+LZ11</f>
        <v>0</v>
      </c>
      <c r="MC11" s="114"/>
      <c r="MD11" s="4"/>
      <c r="ME11" s="333"/>
      <c r="MF11" s="360"/>
      <c r="MG11" s="75"/>
      <c r="MH11" s="74"/>
      <c r="MI11" s="9"/>
      <c r="MJ11" s="4"/>
      <c r="MK11" s="4">
        <f>MC11+ME11+MG11+MI11</f>
        <v>0</v>
      </c>
      <c r="ML11" s="4">
        <f>MF11+MD11+MH11+MJ11</f>
        <v>0</v>
      </c>
      <c r="MM11" s="327">
        <v>0</v>
      </c>
      <c r="MN11" s="92">
        <v>0</v>
      </c>
      <c r="MO11" s="114">
        <v>0</v>
      </c>
      <c r="MP11" s="328">
        <v>0</v>
      </c>
      <c r="MQ11" s="4">
        <f>MM11+MO11</f>
        <v>0</v>
      </c>
      <c r="MR11" s="4">
        <f>MN11+MP11</f>
        <v>0</v>
      </c>
      <c r="MS11" s="4"/>
      <c r="MT11" s="4"/>
      <c r="MU11" s="4">
        <f>MS11</f>
        <v>0</v>
      </c>
      <c r="MV11" s="4">
        <f>MT11</f>
        <v>0</v>
      </c>
      <c r="MW11" s="4"/>
      <c r="MX11" s="4"/>
      <c r="MY11" s="4">
        <f>MW11</f>
        <v>0</v>
      </c>
      <c r="MZ11" s="4">
        <f>MX11</f>
        <v>0</v>
      </c>
      <c r="NA11" s="92">
        <v>6.56</v>
      </c>
      <c r="NB11" s="329">
        <v>0.9</v>
      </c>
      <c r="NC11" s="4">
        <f>NA11</f>
        <v>6.56</v>
      </c>
      <c r="ND11" s="4">
        <f>NB11</f>
        <v>0.9</v>
      </c>
      <c r="NE11" s="294"/>
      <c r="NF11" s="294"/>
      <c r="NG11" s="294">
        <f>NE11</f>
        <v>0</v>
      </c>
      <c r="NH11" s="294">
        <f>NF11</f>
        <v>0</v>
      </c>
      <c r="NI11" s="294"/>
      <c r="NJ11" s="294"/>
      <c r="NK11" s="294">
        <f>NI11</f>
        <v>0</v>
      </c>
      <c r="NL11" s="294">
        <f>NJ11</f>
        <v>0</v>
      </c>
      <c r="NM11" s="291"/>
      <c r="NN11" s="294"/>
      <c r="NO11" s="294">
        <f>NM11</f>
        <v>0</v>
      </c>
      <c r="NP11" s="294">
        <f>NN11</f>
        <v>0</v>
      </c>
      <c r="NQ11" s="74">
        <v>0</v>
      </c>
      <c r="NR11" s="74"/>
      <c r="NS11" s="74">
        <v>0</v>
      </c>
      <c r="NT11" s="74"/>
      <c r="NU11" s="74">
        <v>0</v>
      </c>
      <c r="NV11" s="74"/>
      <c r="NW11" s="335">
        <v>0</v>
      </c>
      <c r="NX11" s="335"/>
      <c r="NY11" s="335">
        <v>0</v>
      </c>
      <c r="NZ11" s="335"/>
      <c r="OA11" s="74">
        <f>NQ11+NS11+NU11+NY11</f>
        <v>0</v>
      </c>
      <c r="OB11" s="74">
        <f t="shared" ref="OB11:OB42" si="12">NR11+NT11+NV11</f>
        <v>0</v>
      </c>
      <c r="OC11" s="74">
        <v>0</v>
      </c>
      <c r="OD11" s="74"/>
      <c r="OE11" s="341">
        <v>0</v>
      </c>
      <c r="OF11" s="74"/>
      <c r="OG11" s="341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196">
        <v>0</v>
      </c>
      <c r="ON11" s="196"/>
      <c r="OO11" s="334">
        <v>0</v>
      </c>
      <c r="OP11" s="196"/>
      <c r="OQ11" s="196">
        <v>0</v>
      </c>
      <c r="OR11" s="196"/>
      <c r="OS11" s="196">
        <f>OM11+OO11</f>
        <v>0</v>
      </c>
      <c r="OT11" s="196">
        <f>ON11+OP11</f>
        <v>0</v>
      </c>
      <c r="OU11" s="294"/>
      <c r="OV11" s="294"/>
      <c r="OW11" s="294">
        <f t="shared" ref="OW11:OW42" si="13">OU11</f>
        <v>0</v>
      </c>
      <c r="OX11" s="294">
        <f t="shared" ref="OX11:OX42" si="14">OV11</f>
        <v>0</v>
      </c>
    </row>
    <row r="12" spans="1:414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/>
      <c r="N12" s="71"/>
      <c r="O12" s="75">
        <v>19.34</v>
      </c>
      <c r="P12" s="71">
        <v>3.8680000000000003</v>
      </c>
      <c r="Q12" s="122"/>
      <c r="R12" s="78"/>
      <c r="S12" s="314"/>
      <c r="T12" s="314"/>
      <c r="U12" s="78"/>
      <c r="V12" s="78"/>
      <c r="W12" s="78">
        <f t="shared" ref="W12:W75" si="15">K12+O12+Q12+S12+U12+M12</f>
        <v>19.34</v>
      </c>
      <c r="X12" s="78">
        <f t="shared" ref="X12:X75" si="16">K12+O12+Q12+S12+U12+M12</f>
        <v>19.34</v>
      </c>
      <c r="Y12" s="78"/>
      <c r="Z12" s="78"/>
      <c r="AA12" s="75"/>
      <c r="AB12" s="71"/>
      <c r="AC12" s="8">
        <f t="shared" ref="AC12:AC75" si="17">Y12+AA12</f>
        <v>0</v>
      </c>
      <c r="AD12" s="8">
        <f t="shared" ref="AD12:AD75" si="18">Z12+AB12</f>
        <v>0</v>
      </c>
      <c r="AE12" s="71"/>
      <c r="AF12" s="71"/>
      <c r="AG12" s="71"/>
      <c r="AH12" s="71"/>
      <c r="AI12" s="122"/>
      <c r="AJ12" s="122"/>
      <c r="AK12" s="343"/>
      <c r="AL12" s="344"/>
      <c r="AM12" s="287"/>
      <c r="AN12" s="287"/>
      <c r="AO12" s="288"/>
      <c r="AP12" s="288"/>
      <c r="AQ12" s="288"/>
      <c r="AR12" s="288"/>
      <c r="AS12" s="288"/>
      <c r="AT12" s="288"/>
      <c r="AU12" s="4">
        <f t="shared" ref="AU12:AU42" si="19">AE12+AG12+AI12+AK12+AM12+AO12+AQ12+AS12</f>
        <v>0</v>
      </c>
      <c r="AV12" s="4">
        <f t="shared" si="2"/>
        <v>0</v>
      </c>
      <c r="AW12" s="78"/>
      <c r="AX12" s="78"/>
      <c r="AY12" s="304"/>
      <c r="AZ12" s="8"/>
      <c r="BA12" s="8"/>
      <c r="BB12" s="8"/>
      <c r="BC12" s="8">
        <f t="shared" si="3"/>
        <v>0</v>
      </c>
      <c r="BD12" s="8">
        <f t="shared" si="4"/>
        <v>0</v>
      </c>
      <c r="BE12" s="78">
        <v>6</v>
      </c>
      <c r="BF12" s="78">
        <v>0.85440000000000005</v>
      </c>
      <c r="BG12" s="349">
        <v>7.5</v>
      </c>
      <c r="BH12" s="350">
        <v>1.0680000000000001</v>
      </c>
      <c r="BI12" s="289"/>
      <c r="BJ12" s="290"/>
      <c r="BK12" s="315">
        <v>6.5</v>
      </c>
      <c r="BL12" s="78">
        <v>0.92559999999999998</v>
      </c>
      <c r="BM12" s="8"/>
      <c r="BN12" s="8"/>
      <c r="BO12" s="8"/>
      <c r="BP12" s="8"/>
      <c r="BQ12" s="8"/>
      <c r="BR12" s="8"/>
      <c r="BS12" s="2">
        <f t="shared" ref="BS12:BS75" si="20">BE12+BG12+BI12+BK12+BM12+BO12+BQ12</f>
        <v>20</v>
      </c>
      <c r="BT12" s="8">
        <f t="shared" ref="BT12:BT75" si="21">BF12+BH12+BJ12+BL12+BN12+BP12+BR12</f>
        <v>2.8479999999999999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13"/>
      <c r="CI12" s="91"/>
      <c r="CJ12" s="313"/>
      <c r="CK12" s="292"/>
      <c r="CL12" s="292"/>
      <c r="CM12" s="314"/>
      <c r="CN12" s="315"/>
      <c r="CO12" s="8">
        <f t="shared" ref="CO12:CO75" si="22">CG12+CI12+CK12+CM12</f>
        <v>0</v>
      </c>
      <c r="CP12" s="8">
        <f t="shared" ref="CP12:CP75" si="23">CH12+CJ12+CL12+CN12</f>
        <v>0</v>
      </c>
      <c r="CQ12" s="330">
        <v>247.40625</v>
      </c>
      <c r="CR12" s="330"/>
      <c r="CS12" s="330"/>
      <c r="CT12" s="340"/>
      <c r="CU12" s="331">
        <v>18.556701030927837</v>
      </c>
      <c r="CV12" s="196"/>
      <c r="CW12" s="332">
        <v>63.814432989690722</v>
      </c>
      <c r="CX12" s="340"/>
      <c r="CY12" s="340"/>
      <c r="CZ12" s="340"/>
      <c r="DA12" s="351">
        <f t="shared" ref="DA12:DA43" si="24">CQ12+CS12+CU12+CW12+CY12</f>
        <v>329.77738402061857</v>
      </c>
      <c r="DB12" s="7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16">
        <v>41.103092783505154</v>
      </c>
      <c r="DL12" s="316">
        <v>13.701030927835051</v>
      </c>
      <c r="DM12" s="314">
        <f t="shared" ref="DM12:DM75" si="28">IF((DO12/0.97)&lt;DK12,(DO12/0.97),DK12)</f>
        <v>41.103092783505154</v>
      </c>
      <c r="DN12" s="314">
        <f t="shared" ref="DN12:DN75" si="29">IF((DP12/0.97)&lt;DL12,(DP12/0.97),DL12)</f>
        <v>13.701030927835051</v>
      </c>
      <c r="DO12" s="316">
        <v>39.869999999999997</v>
      </c>
      <c r="DP12" s="316">
        <v>13.29</v>
      </c>
      <c r="DQ12" s="317">
        <v>39.869999999999997</v>
      </c>
      <c r="DR12" s="317">
        <v>13.29</v>
      </c>
      <c r="DS12" s="8"/>
      <c r="DT12" s="8"/>
      <c r="DU12" s="295"/>
      <c r="DV12" s="296"/>
      <c r="DW12" s="296"/>
      <c r="DX12" s="296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18">
        <v>37.11</v>
      </c>
      <c r="EH12" s="319">
        <v>9.2774999999999999</v>
      </c>
      <c r="EI12" s="94">
        <v>159.42268041237114</v>
      </c>
      <c r="EJ12" s="94">
        <v>39.855670103092784</v>
      </c>
      <c r="EK12" s="314">
        <v>55.268041237113401</v>
      </c>
      <c r="EL12" s="320">
        <v>13.81701030927835</v>
      </c>
      <c r="EM12" s="321"/>
      <c r="EN12" s="321"/>
      <c r="EO12" s="321"/>
      <c r="EP12" s="321"/>
      <c r="EQ12" s="8">
        <f t="shared" ref="EQ12:EQ75" si="31">EE12+EG12+EI12+EK12+EM12+EO12</f>
        <v>251.80072164948453</v>
      </c>
      <c r="ER12" s="8">
        <f t="shared" ref="ER12:ER43" si="32">EF12+EH12+EJ12+EL12</f>
        <v>62.950180412371132</v>
      </c>
      <c r="ES12" s="294"/>
      <c r="ET12" s="294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45">
        <v>30</v>
      </c>
      <c r="FB12" s="322">
        <v>0</v>
      </c>
      <c r="FC12" s="114">
        <v>0</v>
      </c>
      <c r="FD12" s="315">
        <v>0</v>
      </c>
      <c r="FE12" s="8"/>
      <c r="FF12" s="8"/>
      <c r="FG12" s="298"/>
      <c r="FH12" s="299"/>
      <c r="FI12" s="8"/>
      <c r="FJ12" s="8"/>
      <c r="FK12" s="8"/>
      <c r="FL12" s="8"/>
      <c r="FM12" s="315"/>
      <c r="FN12" s="315"/>
      <c r="FO12" s="4"/>
      <c r="FP12" s="8"/>
      <c r="FQ12" s="300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1"/>
      <c r="GJ12" s="301"/>
      <c r="GK12" s="315">
        <v>6</v>
      </c>
      <c r="GL12" s="315">
        <v>0</v>
      </c>
      <c r="GM12" s="358">
        <v>0</v>
      </c>
      <c r="GN12" s="93">
        <v>0</v>
      </c>
      <c r="GO12" s="323">
        <v>6</v>
      </c>
      <c r="GP12" s="359">
        <v>0</v>
      </c>
      <c r="GQ12" s="359">
        <v>0</v>
      </c>
      <c r="GR12" s="359">
        <v>0</v>
      </c>
      <c r="GS12" s="93">
        <v>0</v>
      </c>
      <c r="GT12" s="93">
        <v>0</v>
      </c>
      <c r="GU12" s="93">
        <v>5</v>
      </c>
      <c r="GV12" s="93">
        <v>0</v>
      </c>
      <c r="GW12" s="93">
        <v>2</v>
      </c>
      <c r="GX12" s="93">
        <v>0</v>
      </c>
      <c r="GY12" s="93">
        <v>2.4</v>
      </c>
      <c r="GZ12" s="93">
        <v>0</v>
      </c>
      <c r="HA12" s="8">
        <f t="shared" ref="HA12:HA75" si="39">GM12+GS12+GK12+GO12+GQ12+GU12+GW12+GY12</f>
        <v>21.4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96"/>
      <c r="HO12" s="8">
        <f t="shared" ref="HO12:HO75" si="41">HK12+HM12</f>
        <v>0</v>
      </c>
      <c r="HP12" s="8">
        <f t="shared" ref="HP12:HP75" si="42">HL12+HN12</f>
        <v>0</v>
      </c>
      <c r="HQ12" s="91">
        <v>505</v>
      </c>
      <c r="HR12" s="71"/>
      <c r="HS12" s="91">
        <v>505</v>
      </c>
      <c r="HT12" s="78"/>
      <c r="HU12" s="78">
        <f t="shared" ref="HU12:HU75" si="43">HQ12</f>
        <v>505</v>
      </c>
      <c r="HV12" s="78">
        <f t="shared" ref="HV12:HV75" si="44">HR12</f>
        <v>0</v>
      </c>
      <c r="HW12" s="8"/>
      <c r="HX12" s="8"/>
      <c r="HY12" s="368"/>
      <c r="HZ12" s="368"/>
      <c r="IA12" s="302"/>
      <c r="IB12" s="297"/>
      <c r="IC12" s="196">
        <v>2.5</v>
      </c>
      <c r="ID12" s="323">
        <v>0.625</v>
      </c>
      <c r="IE12" s="303"/>
      <c r="IF12" s="303"/>
      <c r="IG12" s="8">
        <f t="shared" ref="IG12:IG75" si="45">HW12+HY12+IA12+IC12+IE12</f>
        <v>2.5</v>
      </c>
      <c r="IH12" s="8">
        <f t="shared" ref="IH12:IH75" si="46">HX12+HZ12+IB12+ID12+IF12</f>
        <v>0.625</v>
      </c>
      <c r="II12" s="8"/>
      <c r="IJ12" s="8"/>
      <c r="IK12" s="8"/>
      <c r="IL12" s="8"/>
      <c r="IM12" s="4"/>
      <c r="IN12" s="296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>
        <v>10.31</v>
      </c>
      <c r="IZ12" s="71">
        <v>0</v>
      </c>
      <c r="JA12" s="71">
        <v>10.31</v>
      </c>
      <c r="JB12" s="71">
        <v>0</v>
      </c>
      <c r="JC12" s="71"/>
      <c r="JD12" s="71"/>
      <c r="JE12" s="370"/>
      <c r="JF12" s="370"/>
      <c r="JG12" s="8">
        <f t="shared" ref="JG12:JG75" si="47">IW12+IY12+JA12+JC12+JE12</f>
        <v>20.62</v>
      </c>
      <c r="JH12" s="8">
        <f t="shared" ref="JH12:JH75" si="48">IX12+IZ12+JB12+JD12+JF12</f>
        <v>0</v>
      </c>
      <c r="JI12" s="323">
        <v>6.5372000000000003</v>
      </c>
      <c r="JJ12" s="323">
        <v>1</v>
      </c>
      <c r="JK12" s="323">
        <v>6.5373000000000001</v>
      </c>
      <c r="JL12" s="323">
        <v>1</v>
      </c>
      <c r="JM12" s="323"/>
      <c r="JN12" s="323"/>
      <c r="JO12" s="91">
        <v>51.55</v>
      </c>
      <c r="JP12" s="323">
        <v>11</v>
      </c>
      <c r="JQ12" s="91">
        <v>26.8</v>
      </c>
      <c r="JR12" s="323">
        <v>5</v>
      </c>
      <c r="JS12" s="71"/>
      <c r="JT12" s="71"/>
      <c r="JU12" s="8"/>
      <c r="JV12" s="8"/>
      <c r="JW12" s="8">
        <f>JI12+JK12+JM12+JO12+JQ12+JS12+JU12</f>
        <v>91.424499999999995</v>
      </c>
      <c r="JX12" s="8">
        <f>JJ12+JL12+JN12+JP12+JR12+JT12+JV12</f>
        <v>18</v>
      </c>
      <c r="JY12" s="8"/>
      <c r="JZ12" s="8"/>
      <c r="KA12" s="282"/>
      <c r="KB12" s="282"/>
      <c r="KC12" s="8">
        <f t="shared" ref="KC12:KC75" si="49">JY12+KA12</f>
        <v>0</v>
      </c>
      <c r="KD12" s="8">
        <f t="shared" ref="KD12:KD75" si="50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1">KK12+KM12</f>
        <v>0</v>
      </c>
      <c r="KP12" s="4">
        <f t="shared" si="51"/>
        <v>0</v>
      </c>
      <c r="KQ12" s="315"/>
      <c r="KR12" s="74"/>
      <c r="KS12" s="74"/>
      <c r="KT12" s="74"/>
      <c r="KU12" s="122">
        <f t="shared" ref="KU12:KU75" si="52">KQ12+KS12</f>
        <v>0</v>
      </c>
      <c r="KV12" s="122">
        <f t="shared" ref="KV12:KV75" si="53">KR12+KT12</f>
        <v>0</v>
      </c>
      <c r="KW12" s="4"/>
      <c r="KX12" s="4"/>
      <c r="KY12" s="4">
        <f t="shared" ref="KY12:KY75" si="54">KW12</f>
        <v>0</v>
      </c>
      <c r="KZ12" s="4">
        <f t="shared" ref="KZ12:KZ75" si="55">KX12</f>
        <v>0</v>
      </c>
      <c r="LA12" s="4"/>
      <c r="LB12" s="4"/>
      <c r="LC12" s="4"/>
      <c r="LD12" s="4"/>
      <c r="LE12" s="4">
        <f t="shared" ref="LE12:LE75" si="56">LA12+LC12</f>
        <v>0</v>
      </c>
      <c r="LF12" s="4">
        <f t="shared" ref="LF12:LF75" si="57">LD12+LB12</f>
        <v>0</v>
      </c>
      <c r="LG12" s="4"/>
      <c r="LH12" s="4"/>
      <c r="LI12" s="4">
        <f t="shared" ref="LI12:LI75" si="58">LG12</f>
        <v>0</v>
      </c>
      <c r="LJ12" s="4">
        <f t="shared" ref="LJ12:LJ75" si="59">LH12</f>
        <v>0</v>
      </c>
      <c r="LK12" s="71">
        <v>24.2</v>
      </c>
      <c r="LL12" s="323">
        <v>0</v>
      </c>
      <c r="LM12" s="79">
        <v>24.02</v>
      </c>
      <c r="LN12" s="342">
        <v>0</v>
      </c>
      <c r="LO12" s="79">
        <v>6.5750000000000002</v>
      </c>
      <c r="LP12" s="326">
        <v>0</v>
      </c>
      <c r="LQ12" s="75"/>
      <c r="LR12" s="336"/>
      <c r="LS12" s="311"/>
      <c r="LT12" s="311"/>
      <c r="LU12" s="4">
        <f t="shared" ref="LU12:LU43" si="60">LO12+LM12+LK12+LQ12</f>
        <v>54.795000000000002</v>
      </c>
      <c r="LV12" s="4">
        <f t="shared" ref="LV12:LV75" si="61">LP12+LN12+LL12+LT12</f>
        <v>0</v>
      </c>
      <c r="LW12" s="312"/>
      <c r="LX12" s="4"/>
      <c r="LY12" s="4"/>
      <c r="LZ12" s="4"/>
      <c r="MA12" s="4">
        <f t="shared" ref="MA12:MA75" si="62">LW12+LY12</f>
        <v>0</v>
      </c>
      <c r="MB12" s="4">
        <f t="shared" ref="MB12:MB75" si="63">LY12+LZ12</f>
        <v>0</v>
      </c>
      <c r="MC12" s="114"/>
      <c r="MD12" s="4"/>
      <c r="ME12" s="333"/>
      <c r="MF12" s="360"/>
      <c r="MG12" s="75"/>
      <c r="MH12" s="74"/>
      <c r="MI12" s="9"/>
      <c r="MJ12" s="4"/>
      <c r="MK12" s="4">
        <f t="shared" ref="MK12:MK75" si="64">MC12+ME12+MG12+MI12</f>
        <v>0</v>
      </c>
      <c r="ML12" s="4">
        <f t="shared" ref="ML12:ML75" si="65">MF12+MD12+MH12+MJ12</f>
        <v>0</v>
      </c>
      <c r="MM12" s="327">
        <v>0</v>
      </c>
      <c r="MN12" s="92">
        <v>0</v>
      </c>
      <c r="MO12" s="114">
        <v>0</v>
      </c>
      <c r="MP12" s="328">
        <v>0</v>
      </c>
      <c r="MQ12" s="4">
        <f t="shared" ref="MQ12:MQ75" si="66">MM12+MO12</f>
        <v>0</v>
      </c>
      <c r="MR12" s="4">
        <f t="shared" ref="MR12:MR75" si="67">MN12+MP12</f>
        <v>0</v>
      </c>
      <c r="MS12" s="4"/>
      <c r="MT12" s="4"/>
      <c r="MU12" s="4">
        <f t="shared" ref="MU12:MU75" si="68">MS12</f>
        <v>0</v>
      </c>
      <c r="MV12" s="4">
        <f t="shared" ref="MV12:MV75" si="69">MT12</f>
        <v>0</v>
      </c>
      <c r="MW12" s="4"/>
      <c r="MX12" s="4"/>
      <c r="MY12" s="4">
        <f t="shared" ref="MY12:MY75" si="70">MW12</f>
        <v>0</v>
      </c>
      <c r="MZ12" s="4">
        <f t="shared" ref="MZ12:MZ75" si="71">MX12</f>
        <v>0</v>
      </c>
      <c r="NA12" s="92">
        <v>6.56</v>
      </c>
      <c r="NB12" s="329">
        <v>0.9</v>
      </c>
      <c r="NC12" s="4">
        <f t="shared" ref="NC12:NC75" si="72">NA12</f>
        <v>6.56</v>
      </c>
      <c r="ND12" s="4">
        <f t="shared" ref="ND12:ND75" si="73">NB12</f>
        <v>0.9</v>
      </c>
      <c r="NE12" s="294"/>
      <c r="NF12" s="294"/>
      <c r="NG12" s="294">
        <f t="shared" ref="NG12:NG75" si="74">NE12</f>
        <v>0</v>
      </c>
      <c r="NH12" s="294">
        <f t="shared" ref="NH12:NH75" si="75">NF12</f>
        <v>0</v>
      </c>
      <c r="NI12" s="294"/>
      <c r="NJ12" s="294"/>
      <c r="NK12" s="294">
        <f t="shared" ref="NK12:NK75" si="76">NI12</f>
        <v>0</v>
      </c>
      <c r="NL12" s="294">
        <f t="shared" ref="NL12:NL75" si="77">NJ12</f>
        <v>0</v>
      </c>
      <c r="NM12" s="291"/>
      <c r="NN12" s="294"/>
      <c r="NO12" s="294">
        <f t="shared" ref="NO12:NO75" si="78">NM12</f>
        <v>0</v>
      </c>
      <c r="NP12" s="294">
        <f t="shared" ref="NP12:NP75" si="79">NN12</f>
        <v>0</v>
      </c>
      <c r="NQ12" s="74">
        <v>0</v>
      </c>
      <c r="NR12" s="74"/>
      <c r="NS12" s="74">
        <v>0</v>
      </c>
      <c r="NT12" s="74"/>
      <c r="NU12" s="74">
        <v>0</v>
      </c>
      <c r="NV12" s="74"/>
      <c r="NW12" s="335">
        <v>0</v>
      </c>
      <c r="NX12" s="335"/>
      <c r="NY12" s="335">
        <v>0</v>
      </c>
      <c r="NZ12" s="335"/>
      <c r="OA12" s="74">
        <f t="shared" ref="OA12:OA75" si="80">NQ12+NS12+NU12+NY12</f>
        <v>0</v>
      </c>
      <c r="OB12" s="74">
        <f t="shared" si="12"/>
        <v>0</v>
      </c>
      <c r="OC12" s="74">
        <v>0</v>
      </c>
      <c r="OD12" s="74"/>
      <c r="OE12" s="341">
        <v>0</v>
      </c>
      <c r="OF12" s="74"/>
      <c r="OG12" s="341">
        <v>0</v>
      </c>
      <c r="OH12" s="74"/>
      <c r="OI12" s="74">
        <v>0</v>
      </c>
      <c r="OJ12" s="74"/>
      <c r="OK12" s="74">
        <f t="shared" ref="OK12:OK75" si="81">OC12+OE12+OG12+OI12</f>
        <v>0</v>
      </c>
      <c r="OL12" s="74">
        <f t="shared" ref="OL12:OL75" si="82">OD12+OF12+OH12+OJ12</f>
        <v>0</v>
      </c>
      <c r="OM12" s="196">
        <v>0</v>
      </c>
      <c r="ON12" s="196"/>
      <c r="OO12" s="334">
        <v>0</v>
      </c>
      <c r="OP12" s="196"/>
      <c r="OQ12" s="196">
        <v>0</v>
      </c>
      <c r="OR12" s="196"/>
      <c r="OS12" s="196">
        <f t="shared" ref="OS12:OS43" si="83">OM12+OO12</f>
        <v>0</v>
      </c>
      <c r="OT12" s="196">
        <f t="shared" ref="OT12:OT75" si="84">ON12+OP12</f>
        <v>0</v>
      </c>
      <c r="OU12" s="294"/>
      <c r="OV12" s="294"/>
      <c r="OW12" s="294">
        <f t="shared" si="13"/>
        <v>0</v>
      </c>
      <c r="OX12" s="294">
        <f t="shared" si="14"/>
        <v>0</v>
      </c>
    </row>
    <row r="13" spans="1:414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/>
      <c r="N13" s="71"/>
      <c r="O13" s="75">
        <v>19.34</v>
      </c>
      <c r="P13" s="71">
        <v>3.8680000000000003</v>
      </c>
      <c r="Q13" s="122"/>
      <c r="R13" s="78"/>
      <c r="S13" s="314"/>
      <c r="T13" s="314"/>
      <c r="U13" s="78"/>
      <c r="V13" s="78"/>
      <c r="W13" s="78">
        <f t="shared" si="15"/>
        <v>19.34</v>
      </c>
      <c r="X13" s="78">
        <f t="shared" si="16"/>
        <v>19.34</v>
      </c>
      <c r="Y13" s="78"/>
      <c r="Z13" s="78"/>
      <c r="AA13" s="75"/>
      <c r="AB13" s="71"/>
      <c r="AC13" s="8">
        <f t="shared" si="17"/>
        <v>0</v>
      </c>
      <c r="AD13" s="8">
        <f t="shared" si="18"/>
        <v>0</v>
      </c>
      <c r="AE13" s="71"/>
      <c r="AF13" s="71"/>
      <c r="AG13" s="71"/>
      <c r="AH13" s="71"/>
      <c r="AI13" s="122"/>
      <c r="AJ13" s="122"/>
      <c r="AK13" s="343"/>
      <c r="AL13" s="344"/>
      <c r="AM13" s="287"/>
      <c r="AN13" s="287"/>
      <c r="AO13" s="288"/>
      <c r="AP13" s="288"/>
      <c r="AQ13" s="288"/>
      <c r="AR13" s="288"/>
      <c r="AS13" s="288"/>
      <c r="AT13" s="288"/>
      <c r="AU13" s="4">
        <f t="shared" si="19"/>
        <v>0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78">
        <v>6</v>
      </c>
      <c r="BF13" s="78">
        <v>0.85440000000000005</v>
      </c>
      <c r="BG13" s="349">
        <v>7.5</v>
      </c>
      <c r="BH13" s="350">
        <v>1.0680000000000001</v>
      </c>
      <c r="BI13" s="289"/>
      <c r="BJ13" s="290"/>
      <c r="BK13" s="315">
        <v>6.5</v>
      </c>
      <c r="BL13" s="78">
        <v>0.92559999999999998</v>
      </c>
      <c r="BM13" s="8"/>
      <c r="BN13" s="8"/>
      <c r="BO13" s="8"/>
      <c r="BP13" s="8"/>
      <c r="BQ13" s="8"/>
      <c r="BR13" s="8"/>
      <c r="BS13" s="2">
        <f t="shared" si="20"/>
        <v>20</v>
      </c>
      <c r="BT13" s="8">
        <f t="shared" si="21"/>
        <v>2.8479999999999999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13"/>
      <c r="CI13" s="91"/>
      <c r="CJ13" s="313"/>
      <c r="CK13" s="292"/>
      <c r="CL13" s="292"/>
      <c r="CM13" s="314"/>
      <c r="CN13" s="315"/>
      <c r="CO13" s="8">
        <f t="shared" si="22"/>
        <v>0</v>
      </c>
      <c r="CP13" s="8">
        <f t="shared" si="23"/>
        <v>0</v>
      </c>
      <c r="CQ13" s="330">
        <v>247.40625</v>
      </c>
      <c r="CR13" s="330"/>
      <c r="CS13" s="330"/>
      <c r="CT13" s="340"/>
      <c r="CU13" s="331">
        <v>18.556701030927837</v>
      </c>
      <c r="CV13" s="196"/>
      <c r="CW13" s="332">
        <v>63.814432989690722</v>
      </c>
      <c r="CX13" s="340"/>
      <c r="CY13" s="340"/>
      <c r="CZ13" s="340"/>
      <c r="DA13" s="351">
        <f t="shared" si="24"/>
        <v>329.77738402061857</v>
      </c>
      <c r="DB13" s="7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16">
        <v>41.103092783505154</v>
      </c>
      <c r="DL13" s="316">
        <v>13.701030927835051</v>
      </c>
      <c r="DM13" s="314">
        <f t="shared" si="28"/>
        <v>41.103092783505154</v>
      </c>
      <c r="DN13" s="314">
        <f t="shared" si="29"/>
        <v>13.701030927835051</v>
      </c>
      <c r="DO13" s="316">
        <v>39.869999999999997</v>
      </c>
      <c r="DP13" s="316">
        <v>13.29</v>
      </c>
      <c r="DQ13" s="317">
        <v>39.869999999999997</v>
      </c>
      <c r="DR13" s="317">
        <v>13.29</v>
      </c>
      <c r="DS13" s="8"/>
      <c r="DT13" s="8"/>
      <c r="DU13" s="295"/>
      <c r="DV13" s="296"/>
      <c r="DW13" s="296"/>
      <c r="DX13" s="296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18">
        <v>37.11</v>
      </c>
      <c r="EH13" s="319">
        <v>9.2774999999999999</v>
      </c>
      <c r="EI13" s="94">
        <v>159.42268041237114</v>
      </c>
      <c r="EJ13" s="94">
        <v>39.855670103092784</v>
      </c>
      <c r="EK13" s="314">
        <v>55.268041237113401</v>
      </c>
      <c r="EL13" s="320">
        <v>13.81701030927835</v>
      </c>
      <c r="EM13" s="321"/>
      <c r="EN13" s="321"/>
      <c r="EO13" s="321"/>
      <c r="EP13" s="321"/>
      <c r="EQ13" s="8">
        <f t="shared" si="31"/>
        <v>251.80072164948453</v>
      </c>
      <c r="ER13" s="8">
        <f t="shared" si="32"/>
        <v>62.950180412371132</v>
      </c>
      <c r="ES13" s="294"/>
      <c r="ET13" s="294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45">
        <v>30</v>
      </c>
      <c r="FB13" s="322">
        <v>0</v>
      </c>
      <c r="FC13" s="114">
        <v>0</v>
      </c>
      <c r="FD13" s="315">
        <v>0</v>
      </c>
      <c r="FE13" s="8"/>
      <c r="FF13" s="8"/>
      <c r="FG13" s="298"/>
      <c r="FH13" s="299"/>
      <c r="FI13" s="8"/>
      <c r="FJ13" s="8"/>
      <c r="FK13" s="8"/>
      <c r="FL13" s="8"/>
      <c r="FM13" s="315"/>
      <c r="FN13" s="315"/>
      <c r="FO13" s="4"/>
      <c r="FP13" s="8"/>
      <c r="FQ13" s="300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1"/>
      <c r="GJ13" s="301"/>
      <c r="GK13" s="315">
        <v>6</v>
      </c>
      <c r="GL13" s="315">
        <v>0</v>
      </c>
      <c r="GM13" s="358">
        <v>0</v>
      </c>
      <c r="GN13" s="93">
        <v>0</v>
      </c>
      <c r="GO13" s="323">
        <v>6</v>
      </c>
      <c r="GP13" s="359">
        <v>0</v>
      </c>
      <c r="GQ13" s="359">
        <v>0</v>
      </c>
      <c r="GR13" s="359">
        <v>0</v>
      </c>
      <c r="GS13" s="93">
        <v>0</v>
      </c>
      <c r="GT13" s="93">
        <v>0</v>
      </c>
      <c r="GU13" s="93">
        <v>5</v>
      </c>
      <c r="GV13" s="93">
        <v>0</v>
      </c>
      <c r="GW13" s="93">
        <v>2</v>
      </c>
      <c r="GX13" s="93">
        <v>0</v>
      </c>
      <c r="GY13" s="93">
        <v>2.4</v>
      </c>
      <c r="GZ13" s="93">
        <v>0</v>
      </c>
      <c r="HA13" s="8">
        <f t="shared" si="39"/>
        <v>21.4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96"/>
      <c r="HO13" s="8">
        <f t="shared" si="41"/>
        <v>0</v>
      </c>
      <c r="HP13" s="8">
        <f t="shared" si="42"/>
        <v>0</v>
      </c>
      <c r="HQ13" s="91">
        <v>475</v>
      </c>
      <c r="HR13" s="71"/>
      <c r="HS13" s="91">
        <v>475</v>
      </c>
      <c r="HT13" s="78"/>
      <c r="HU13" s="78">
        <f t="shared" si="43"/>
        <v>475</v>
      </c>
      <c r="HV13" s="78">
        <f t="shared" si="44"/>
        <v>0</v>
      </c>
      <c r="HW13" s="8"/>
      <c r="HX13" s="8"/>
      <c r="HY13" s="368"/>
      <c r="HZ13" s="368"/>
      <c r="IA13" s="302"/>
      <c r="IB13" s="297"/>
      <c r="IC13" s="196">
        <v>2.5</v>
      </c>
      <c r="ID13" s="323">
        <v>0.625</v>
      </c>
      <c r="IE13" s="303"/>
      <c r="IF13" s="303"/>
      <c r="IG13" s="8">
        <f t="shared" si="45"/>
        <v>2.5</v>
      </c>
      <c r="IH13" s="8">
        <f t="shared" si="46"/>
        <v>0.625</v>
      </c>
      <c r="II13" s="8"/>
      <c r="IJ13" s="8"/>
      <c r="IK13" s="8"/>
      <c r="IL13" s="8"/>
      <c r="IM13" s="4"/>
      <c r="IN13" s="296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>
        <v>10.31</v>
      </c>
      <c r="IZ13" s="71">
        <v>0</v>
      </c>
      <c r="JA13" s="71">
        <v>10.31</v>
      </c>
      <c r="JB13" s="71">
        <v>0</v>
      </c>
      <c r="JC13" s="71"/>
      <c r="JD13" s="71"/>
      <c r="JE13" s="370"/>
      <c r="JF13" s="370"/>
      <c r="JG13" s="8">
        <f t="shared" si="47"/>
        <v>20.62</v>
      </c>
      <c r="JH13" s="8">
        <f t="shared" si="48"/>
        <v>0</v>
      </c>
      <c r="JI13" s="323">
        <v>6.5372000000000003</v>
      </c>
      <c r="JJ13" s="323">
        <v>1</v>
      </c>
      <c r="JK13" s="323">
        <v>6.5373000000000001</v>
      </c>
      <c r="JL13" s="323">
        <v>1</v>
      </c>
      <c r="JM13" s="323"/>
      <c r="JN13" s="323"/>
      <c r="JO13" s="91">
        <v>51.55</v>
      </c>
      <c r="JP13" s="323">
        <v>11</v>
      </c>
      <c r="JQ13" s="91">
        <v>26.8</v>
      </c>
      <c r="JR13" s="323">
        <v>5</v>
      </c>
      <c r="JS13" s="71"/>
      <c r="JT13" s="71"/>
      <c r="JU13" s="8"/>
      <c r="JV13" s="8"/>
      <c r="JW13" s="8">
        <f t="shared" ref="JW13:JW75" si="85">JI13+JK13+JM13+JO13+JQ13+JS13+JU13</f>
        <v>91.424499999999995</v>
      </c>
      <c r="JX13" s="8">
        <f t="shared" ref="JX13:JX75" si="86">JJ13+JL13+JN13+JP13+JR13+JT13+JV13</f>
        <v>18</v>
      </c>
      <c r="JY13" s="8"/>
      <c r="JZ13" s="8"/>
      <c r="KA13" s="282"/>
      <c r="KB13" s="282"/>
      <c r="KC13" s="8">
        <f t="shared" si="49"/>
        <v>0</v>
      </c>
      <c r="KD13" s="8">
        <f t="shared" si="50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1"/>
        <v>0</v>
      </c>
      <c r="KP13" s="4">
        <f t="shared" si="51"/>
        <v>0</v>
      </c>
      <c r="KQ13" s="315"/>
      <c r="KR13" s="74"/>
      <c r="KS13" s="74"/>
      <c r="KT13" s="74"/>
      <c r="KU13" s="122">
        <f t="shared" si="52"/>
        <v>0</v>
      </c>
      <c r="KV13" s="122">
        <f t="shared" si="53"/>
        <v>0</v>
      </c>
      <c r="KW13" s="4"/>
      <c r="KX13" s="4"/>
      <c r="KY13" s="4">
        <f t="shared" si="54"/>
        <v>0</v>
      </c>
      <c r="KZ13" s="4">
        <f t="shared" si="55"/>
        <v>0</v>
      </c>
      <c r="LA13" s="4"/>
      <c r="LB13" s="4"/>
      <c r="LC13" s="4"/>
      <c r="LD13" s="4"/>
      <c r="LE13" s="4">
        <f t="shared" si="56"/>
        <v>0</v>
      </c>
      <c r="LF13" s="4">
        <f t="shared" si="57"/>
        <v>0</v>
      </c>
      <c r="LG13" s="4"/>
      <c r="LH13" s="4"/>
      <c r="LI13" s="4">
        <f t="shared" si="58"/>
        <v>0</v>
      </c>
      <c r="LJ13" s="4">
        <f t="shared" si="59"/>
        <v>0</v>
      </c>
      <c r="LK13" s="71">
        <v>24.2</v>
      </c>
      <c r="LL13" s="323">
        <v>0</v>
      </c>
      <c r="LM13" s="79">
        <v>24.02</v>
      </c>
      <c r="LN13" s="342">
        <v>0</v>
      </c>
      <c r="LO13" s="79">
        <v>6.5750000000000002</v>
      </c>
      <c r="LP13" s="326">
        <v>0</v>
      </c>
      <c r="LQ13" s="75"/>
      <c r="LR13" s="336"/>
      <c r="LS13" s="311"/>
      <c r="LT13" s="311"/>
      <c r="LU13" s="4">
        <f t="shared" si="60"/>
        <v>54.795000000000002</v>
      </c>
      <c r="LV13" s="4">
        <f t="shared" si="61"/>
        <v>0</v>
      </c>
      <c r="LW13" s="312"/>
      <c r="LX13" s="4"/>
      <c r="LY13" s="4"/>
      <c r="LZ13" s="4"/>
      <c r="MA13" s="4">
        <f t="shared" si="62"/>
        <v>0</v>
      </c>
      <c r="MB13" s="4">
        <f t="shared" si="63"/>
        <v>0</v>
      </c>
      <c r="MC13" s="114"/>
      <c r="MD13" s="4"/>
      <c r="ME13" s="333"/>
      <c r="MF13" s="360"/>
      <c r="MG13" s="75"/>
      <c r="MH13" s="74"/>
      <c r="MI13" s="9"/>
      <c r="MJ13" s="4"/>
      <c r="MK13" s="4">
        <f t="shared" si="64"/>
        <v>0</v>
      </c>
      <c r="ML13" s="4">
        <f t="shared" si="65"/>
        <v>0</v>
      </c>
      <c r="MM13" s="327">
        <v>0</v>
      </c>
      <c r="MN13" s="92">
        <v>0</v>
      </c>
      <c r="MO13" s="114">
        <v>0</v>
      </c>
      <c r="MP13" s="328">
        <v>0</v>
      </c>
      <c r="MQ13" s="4">
        <f t="shared" si="66"/>
        <v>0</v>
      </c>
      <c r="MR13" s="4">
        <f t="shared" si="67"/>
        <v>0</v>
      </c>
      <c r="MS13" s="4"/>
      <c r="MT13" s="4"/>
      <c r="MU13" s="4">
        <f t="shared" si="68"/>
        <v>0</v>
      </c>
      <c r="MV13" s="4">
        <f t="shared" si="69"/>
        <v>0</v>
      </c>
      <c r="MW13" s="4"/>
      <c r="MX13" s="4"/>
      <c r="MY13" s="4">
        <f t="shared" si="70"/>
        <v>0</v>
      </c>
      <c r="MZ13" s="4">
        <f t="shared" si="71"/>
        <v>0</v>
      </c>
      <c r="NA13" s="92">
        <v>6.56</v>
      </c>
      <c r="NB13" s="329">
        <v>0.9</v>
      </c>
      <c r="NC13" s="4">
        <f t="shared" si="72"/>
        <v>6.56</v>
      </c>
      <c r="ND13" s="4">
        <f t="shared" si="73"/>
        <v>0.9</v>
      </c>
      <c r="NE13" s="294"/>
      <c r="NF13" s="294"/>
      <c r="NG13" s="294">
        <f t="shared" si="74"/>
        <v>0</v>
      </c>
      <c r="NH13" s="294">
        <f t="shared" si="75"/>
        <v>0</v>
      </c>
      <c r="NI13" s="294"/>
      <c r="NJ13" s="294"/>
      <c r="NK13" s="294">
        <f t="shared" si="76"/>
        <v>0</v>
      </c>
      <c r="NL13" s="294">
        <f t="shared" si="77"/>
        <v>0</v>
      </c>
      <c r="NM13" s="291"/>
      <c r="NN13" s="294"/>
      <c r="NO13" s="294">
        <f t="shared" si="78"/>
        <v>0</v>
      </c>
      <c r="NP13" s="294">
        <f t="shared" si="79"/>
        <v>0</v>
      </c>
      <c r="NQ13" s="74">
        <v>0</v>
      </c>
      <c r="NR13" s="74"/>
      <c r="NS13" s="74">
        <v>0</v>
      </c>
      <c r="NT13" s="74"/>
      <c r="NU13" s="74">
        <v>0</v>
      </c>
      <c r="NV13" s="74"/>
      <c r="NW13" s="335">
        <v>0</v>
      </c>
      <c r="NX13" s="335"/>
      <c r="NY13" s="335">
        <v>0</v>
      </c>
      <c r="NZ13" s="335"/>
      <c r="OA13" s="74">
        <f t="shared" si="80"/>
        <v>0</v>
      </c>
      <c r="OB13" s="74">
        <f t="shared" si="12"/>
        <v>0</v>
      </c>
      <c r="OC13" s="74">
        <v>0</v>
      </c>
      <c r="OD13" s="74"/>
      <c r="OE13" s="341">
        <v>0</v>
      </c>
      <c r="OF13" s="74"/>
      <c r="OG13" s="341">
        <v>0</v>
      </c>
      <c r="OH13" s="74"/>
      <c r="OI13" s="74">
        <v>0</v>
      </c>
      <c r="OJ13" s="74"/>
      <c r="OK13" s="74">
        <f t="shared" si="81"/>
        <v>0</v>
      </c>
      <c r="OL13" s="74">
        <f t="shared" si="82"/>
        <v>0</v>
      </c>
      <c r="OM13" s="196">
        <v>0</v>
      </c>
      <c r="ON13" s="196"/>
      <c r="OO13" s="334">
        <v>0</v>
      </c>
      <c r="OP13" s="196"/>
      <c r="OQ13" s="196">
        <v>0</v>
      </c>
      <c r="OR13" s="196"/>
      <c r="OS13" s="196">
        <f t="shared" si="83"/>
        <v>0</v>
      </c>
      <c r="OT13" s="196">
        <f t="shared" si="84"/>
        <v>0</v>
      </c>
      <c r="OU13" s="294"/>
      <c r="OV13" s="294"/>
      <c r="OW13" s="294">
        <f t="shared" si="13"/>
        <v>0</v>
      </c>
      <c r="OX13" s="294">
        <f t="shared" si="14"/>
        <v>0</v>
      </c>
    </row>
    <row r="14" spans="1:414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/>
      <c r="N14" s="71"/>
      <c r="O14" s="75">
        <v>19.34</v>
      </c>
      <c r="P14" s="71">
        <v>3.8680000000000003</v>
      </c>
      <c r="Q14" s="122"/>
      <c r="R14" s="78"/>
      <c r="S14" s="314"/>
      <c r="T14" s="314"/>
      <c r="U14" s="78"/>
      <c r="V14" s="78"/>
      <c r="W14" s="78">
        <f t="shared" si="15"/>
        <v>19.34</v>
      </c>
      <c r="X14" s="78">
        <f t="shared" si="16"/>
        <v>19.34</v>
      </c>
      <c r="Y14" s="78"/>
      <c r="Z14" s="78"/>
      <c r="AA14" s="75"/>
      <c r="AB14" s="71"/>
      <c r="AC14" s="8">
        <f t="shared" si="17"/>
        <v>0</v>
      </c>
      <c r="AD14" s="8">
        <f t="shared" si="18"/>
        <v>0</v>
      </c>
      <c r="AE14" s="71"/>
      <c r="AF14" s="71"/>
      <c r="AG14" s="71"/>
      <c r="AH14" s="71"/>
      <c r="AI14" s="122"/>
      <c r="AJ14" s="122"/>
      <c r="AK14" s="343"/>
      <c r="AL14" s="344"/>
      <c r="AM14" s="287"/>
      <c r="AN14" s="287"/>
      <c r="AO14" s="288"/>
      <c r="AP14" s="288"/>
      <c r="AQ14" s="288"/>
      <c r="AR14" s="288"/>
      <c r="AS14" s="288"/>
      <c r="AT14" s="288"/>
      <c r="AU14" s="4">
        <f t="shared" si="19"/>
        <v>0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78">
        <v>6</v>
      </c>
      <c r="BF14" s="78">
        <v>0.85440000000000005</v>
      </c>
      <c r="BG14" s="349">
        <v>7.5</v>
      </c>
      <c r="BH14" s="350">
        <v>1.0680000000000001</v>
      </c>
      <c r="BI14" s="289"/>
      <c r="BJ14" s="290"/>
      <c r="BK14" s="315">
        <v>6.5</v>
      </c>
      <c r="BL14" s="78">
        <v>0.92559999999999998</v>
      </c>
      <c r="BM14" s="8"/>
      <c r="BN14" s="8"/>
      <c r="BO14" s="8"/>
      <c r="BP14" s="8"/>
      <c r="BQ14" s="8"/>
      <c r="BR14" s="8"/>
      <c r="BS14" s="2">
        <f t="shared" si="20"/>
        <v>20</v>
      </c>
      <c r="BT14" s="8">
        <f t="shared" si="21"/>
        <v>2.8479999999999999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13"/>
      <c r="CI14" s="91"/>
      <c r="CJ14" s="313"/>
      <c r="CK14" s="292"/>
      <c r="CL14" s="292"/>
      <c r="CM14" s="314"/>
      <c r="CN14" s="315"/>
      <c r="CO14" s="8">
        <f t="shared" si="22"/>
        <v>0</v>
      </c>
      <c r="CP14" s="8">
        <f t="shared" si="23"/>
        <v>0</v>
      </c>
      <c r="CQ14" s="330">
        <v>247.40625</v>
      </c>
      <c r="CR14" s="330"/>
      <c r="CS14" s="330"/>
      <c r="CT14" s="340"/>
      <c r="CU14" s="331">
        <v>18.556701030927837</v>
      </c>
      <c r="CV14" s="196"/>
      <c r="CW14" s="332">
        <v>63.814432989690722</v>
      </c>
      <c r="CX14" s="340"/>
      <c r="CY14" s="340"/>
      <c r="CZ14" s="340"/>
      <c r="DA14" s="351">
        <f t="shared" si="24"/>
        <v>329.77738402061857</v>
      </c>
      <c r="DB14" s="7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16">
        <v>41.103092783505154</v>
      </c>
      <c r="DL14" s="316">
        <v>13.701030927835051</v>
      </c>
      <c r="DM14" s="314">
        <f t="shared" si="28"/>
        <v>41.103092783505154</v>
      </c>
      <c r="DN14" s="314">
        <f t="shared" si="29"/>
        <v>13.701030927835051</v>
      </c>
      <c r="DO14" s="316">
        <v>39.869999999999997</v>
      </c>
      <c r="DP14" s="316">
        <v>13.29</v>
      </c>
      <c r="DQ14" s="317">
        <v>39.869999999999997</v>
      </c>
      <c r="DR14" s="317">
        <v>13.29</v>
      </c>
      <c r="DS14" s="8"/>
      <c r="DT14" s="8"/>
      <c r="DU14" s="295"/>
      <c r="DV14" s="296"/>
      <c r="DW14" s="296"/>
      <c r="DX14" s="296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18">
        <v>37.11</v>
      </c>
      <c r="EH14" s="319">
        <v>9.2774999999999999</v>
      </c>
      <c r="EI14" s="94">
        <v>159.42268041237114</v>
      </c>
      <c r="EJ14" s="94">
        <v>39.855670103092784</v>
      </c>
      <c r="EK14" s="314">
        <v>55.268041237113401</v>
      </c>
      <c r="EL14" s="320">
        <v>13.81701030927835</v>
      </c>
      <c r="EM14" s="321"/>
      <c r="EN14" s="321"/>
      <c r="EO14" s="321"/>
      <c r="EP14" s="321"/>
      <c r="EQ14" s="8">
        <f t="shared" si="31"/>
        <v>251.80072164948453</v>
      </c>
      <c r="ER14" s="8">
        <f t="shared" si="32"/>
        <v>62.950180412371132</v>
      </c>
      <c r="ES14" s="294"/>
      <c r="ET14" s="294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45">
        <v>30</v>
      </c>
      <c r="FB14" s="322">
        <v>0</v>
      </c>
      <c r="FC14" s="114">
        <v>0</v>
      </c>
      <c r="FD14" s="315">
        <v>0</v>
      </c>
      <c r="FE14" s="8"/>
      <c r="FF14" s="8"/>
      <c r="FG14" s="298"/>
      <c r="FH14" s="299"/>
      <c r="FI14" s="8"/>
      <c r="FJ14" s="8"/>
      <c r="FK14" s="8"/>
      <c r="FL14" s="8"/>
      <c r="FM14" s="315"/>
      <c r="FN14" s="315"/>
      <c r="FO14" s="4"/>
      <c r="FP14" s="8"/>
      <c r="FQ14" s="300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1"/>
      <c r="GJ14" s="301"/>
      <c r="GK14" s="315">
        <v>6</v>
      </c>
      <c r="GL14" s="315">
        <v>0</v>
      </c>
      <c r="GM14" s="358">
        <v>0</v>
      </c>
      <c r="GN14" s="93">
        <v>0</v>
      </c>
      <c r="GO14" s="313">
        <v>6</v>
      </c>
      <c r="GP14" s="313">
        <v>0</v>
      </c>
      <c r="GQ14" s="71">
        <v>0</v>
      </c>
      <c r="GR14" s="71">
        <v>0</v>
      </c>
      <c r="GS14" s="71">
        <v>0</v>
      </c>
      <c r="GT14" s="71">
        <v>0</v>
      </c>
      <c r="GU14" s="71">
        <v>5</v>
      </c>
      <c r="GV14" s="71">
        <v>0</v>
      </c>
      <c r="GW14" s="71">
        <v>2</v>
      </c>
      <c r="GX14" s="71">
        <v>0</v>
      </c>
      <c r="GY14" s="71">
        <v>2.4</v>
      </c>
      <c r="GZ14" s="93">
        <v>0</v>
      </c>
      <c r="HA14" s="8">
        <f t="shared" si="39"/>
        <v>21.4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96"/>
      <c r="HO14" s="8">
        <f t="shared" si="41"/>
        <v>0</v>
      </c>
      <c r="HP14" s="8">
        <f t="shared" si="42"/>
        <v>0</v>
      </c>
      <c r="HQ14" s="91">
        <v>445</v>
      </c>
      <c r="HR14" s="71"/>
      <c r="HS14" s="91">
        <v>445</v>
      </c>
      <c r="HT14" s="78"/>
      <c r="HU14" s="78">
        <f t="shared" si="43"/>
        <v>445</v>
      </c>
      <c r="HV14" s="78">
        <f t="shared" si="44"/>
        <v>0</v>
      </c>
      <c r="HW14" s="8"/>
      <c r="HX14" s="8"/>
      <c r="HY14" s="368"/>
      <c r="HZ14" s="368"/>
      <c r="IA14" s="302"/>
      <c r="IB14" s="297"/>
      <c r="IC14" s="196">
        <v>2.5</v>
      </c>
      <c r="ID14" s="323">
        <v>0.625</v>
      </c>
      <c r="IE14" s="303"/>
      <c r="IF14" s="303"/>
      <c r="IG14" s="8">
        <f t="shared" si="45"/>
        <v>2.5</v>
      </c>
      <c r="IH14" s="8">
        <f t="shared" si="46"/>
        <v>0.625</v>
      </c>
      <c r="II14" s="8"/>
      <c r="IJ14" s="8"/>
      <c r="IK14" s="8"/>
      <c r="IL14" s="8"/>
      <c r="IM14" s="4"/>
      <c r="IN14" s="296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>
        <v>10.31</v>
      </c>
      <c r="IZ14" s="71">
        <v>0</v>
      </c>
      <c r="JA14" s="71">
        <v>10.31</v>
      </c>
      <c r="JB14" s="71">
        <v>0</v>
      </c>
      <c r="JC14" s="71"/>
      <c r="JD14" s="71"/>
      <c r="JE14" s="370"/>
      <c r="JF14" s="370"/>
      <c r="JG14" s="8">
        <f t="shared" si="47"/>
        <v>20.62</v>
      </c>
      <c r="JH14" s="8">
        <f t="shared" si="48"/>
        <v>0</v>
      </c>
      <c r="JI14" s="323">
        <v>6.5372000000000003</v>
      </c>
      <c r="JJ14" s="323">
        <v>1</v>
      </c>
      <c r="JK14" s="323">
        <v>6.5373000000000001</v>
      </c>
      <c r="JL14" s="323">
        <v>1</v>
      </c>
      <c r="JM14" s="323"/>
      <c r="JN14" s="323"/>
      <c r="JO14" s="91">
        <v>51.55</v>
      </c>
      <c r="JP14" s="323">
        <v>11</v>
      </c>
      <c r="JQ14" s="91">
        <v>26.8</v>
      </c>
      <c r="JR14" s="323">
        <v>5</v>
      </c>
      <c r="JS14" s="71"/>
      <c r="JT14" s="71"/>
      <c r="JU14" s="8"/>
      <c r="JV14" s="8"/>
      <c r="JW14" s="8">
        <f t="shared" si="85"/>
        <v>91.424499999999995</v>
      </c>
      <c r="JX14" s="8">
        <f t="shared" si="86"/>
        <v>18</v>
      </c>
      <c r="JY14" s="8"/>
      <c r="JZ14" s="8"/>
      <c r="KA14" s="282"/>
      <c r="KB14" s="282"/>
      <c r="KC14" s="8">
        <f t="shared" si="49"/>
        <v>0</v>
      </c>
      <c r="KD14" s="8">
        <f t="shared" si="50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1"/>
        <v>0</v>
      </c>
      <c r="KP14" s="4">
        <f t="shared" si="51"/>
        <v>0</v>
      </c>
      <c r="KQ14" s="315"/>
      <c r="KR14" s="74"/>
      <c r="KS14" s="74"/>
      <c r="KT14" s="74"/>
      <c r="KU14" s="122">
        <f t="shared" si="52"/>
        <v>0</v>
      </c>
      <c r="KV14" s="122">
        <f t="shared" si="53"/>
        <v>0</v>
      </c>
      <c r="KW14" s="4"/>
      <c r="KX14" s="4"/>
      <c r="KY14" s="4">
        <f t="shared" si="54"/>
        <v>0</v>
      </c>
      <c r="KZ14" s="4">
        <f t="shared" si="55"/>
        <v>0</v>
      </c>
      <c r="LA14" s="4"/>
      <c r="LB14" s="4"/>
      <c r="LC14" s="4"/>
      <c r="LD14" s="4"/>
      <c r="LE14" s="4">
        <f t="shared" si="56"/>
        <v>0</v>
      </c>
      <c r="LF14" s="4">
        <f t="shared" si="57"/>
        <v>0</v>
      </c>
      <c r="LG14" s="4"/>
      <c r="LH14" s="4"/>
      <c r="LI14" s="4">
        <f t="shared" si="58"/>
        <v>0</v>
      </c>
      <c r="LJ14" s="4">
        <f t="shared" si="59"/>
        <v>0</v>
      </c>
      <c r="LK14" s="71">
        <v>24.2</v>
      </c>
      <c r="LL14" s="323">
        <v>0</v>
      </c>
      <c r="LM14" s="79">
        <v>24.02</v>
      </c>
      <c r="LN14" s="342">
        <v>0</v>
      </c>
      <c r="LO14" s="79">
        <v>6.5750000000000002</v>
      </c>
      <c r="LP14" s="326">
        <v>0</v>
      </c>
      <c r="LQ14" s="75"/>
      <c r="LR14" s="336"/>
      <c r="LS14" s="311"/>
      <c r="LT14" s="311"/>
      <c r="LU14" s="4">
        <f t="shared" si="60"/>
        <v>54.795000000000002</v>
      </c>
      <c r="LV14" s="4">
        <f t="shared" si="61"/>
        <v>0</v>
      </c>
      <c r="LW14" s="312"/>
      <c r="LX14" s="4"/>
      <c r="LY14" s="4"/>
      <c r="LZ14" s="4"/>
      <c r="MA14" s="4">
        <f t="shared" si="62"/>
        <v>0</v>
      </c>
      <c r="MB14" s="4">
        <f t="shared" si="63"/>
        <v>0</v>
      </c>
      <c r="MC14" s="114"/>
      <c r="MD14" s="4"/>
      <c r="ME14" s="333"/>
      <c r="MF14" s="360"/>
      <c r="MG14" s="75"/>
      <c r="MH14" s="74"/>
      <c r="MI14" s="9"/>
      <c r="MJ14" s="4"/>
      <c r="MK14" s="4">
        <f t="shared" si="64"/>
        <v>0</v>
      </c>
      <c r="ML14" s="4">
        <f t="shared" si="65"/>
        <v>0</v>
      </c>
      <c r="MM14" s="327">
        <v>0</v>
      </c>
      <c r="MN14" s="92">
        <v>0</v>
      </c>
      <c r="MO14" s="114">
        <v>0</v>
      </c>
      <c r="MP14" s="328">
        <v>0</v>
      </c>
      <c r="MQ14" s="4">
        <f t="shared" si="66"/>
        <v>0</v>
      </c>
      <c r="MR14" s="4">
        <f t="shared" si="67"/>
        <v>0</v>
      </c>
      <c r="MS14" s="4"/>
      <c r="MT14" s="4"/>
      <c r="MU14" s="4">
        <f t="shared" si="68"/>
        <v>0</v>
      </c>
      <c r="MV14" s="4">
        <f t="shared" si="69"/>
        <v>0</v>
      </c>
      <c r="MW14" s="4"/>
      <c r="MX14" s="4"/>
      <c r="MY14" s="4">
        <f t="shared" si="70"/>
        <v>0</v>
      </c>
      <c r="MZ14" s="4">
        <f t="shared" si="71"/>
        <v>0</v>
      </c>
      <c r="NA14" s="92">
        <v>6.56</v>
      </c>
      <c r="NB14" s="329">
        <v>0.9</v>
      </c>
      <c r="NC14" s="4">
        <f t="shared" si="72"/>
        <v>6.56</v>
      </c>
      <c r="ND14" s="4">
        <f t="shared" si="73"/>
        <v>0.9</v>
      </c>
      <c r="NE14" s="294"/>
      <c r="NF14" s="294"/>
      <c r="NG14" s="294">
        <f t="shared" si="74"/>
        <v>0</v>
      </c>
      <c r="NH14" s="294">
        <f t="shared" si="75"/>
        <v>0</v>
      </c>
      <c r="NI14" s="294"/>
      <c r="NJ14" s="294"/>
      <c r="NK14" s="294">
        <f t="shared" si="76"/>
        <v>0</v>
      </c>
      <c r="NL14" s="294">
        <f t="shared" si="77"/>
        <v>0</v>
      </c>
      <c r="NM14" s="291"/>
      <c r="NN14" s="294"/>
      <c r="NO14" s="294">
        <f t="shared" si="78"/>
        <v>0</v>
      </c>
      <c r="NP14" s="294">
        <f t="shared" si="79"/>
        <v>0</v>
      </c>
      <c r="NQ14" s="74">
        <v>0</v>
      </c>
      <c r="NR14" s="74"/>
      <c r="NS14" s="74">
        <v>0</v>
      </c>
      <c r="NT14" s="74"/>
      <c r="NU14" s="74">
        <v>0</v>
      </c>
      <c r="NV14" s="74"/>
      <c r="NW14" s="335">
        <v>0</v>
      </c>
      <c r="NX14" s="335"/>
      <c r="NY14" s="335">
        <v>0</v>
      </c>
      <c r="NZ14" s="335"/>
      <c r="OA14" s="74">
        <f t="shared" si="80"/>
        <v>0</v>
      </c>
      <c r="OB14" s="74">
        <f t="shared" si="12"/>
        <v>0</v>
      </c>
      <c r="OC14" s="74">
        <v>0</v>
      </c>
      <c r="OD14" s="74"/>
      <c r="OE14" s="341">
        <v>0</v>
      </c>
      <c r="OF14" s="74"/>
      <c r="OG14" s="341">
        <v>0</v>
      </c>
      <c r="OH14" s="74"/>
      <c r="OI14" s="74">
        <v>0</v>
      </c>
      <c r="OJ14" s="74"/>
      <c r="OK14" s="74">
        <f t="shared" si="81"/>
        <v>0</v>
      </c>
      <c r="OL14" s="74">
        <f t="shared" si="82"/>
        <v>0</v>
      </c>
      <c r="OM14" s="196">
        <v>0</v>
      </c>
      <c r="ON14" s="196"/>
      <c r="OO14" s="334">
        <v>0</v>
      </c>
      <c r="OP14" s="196"/>
      <c r="OQ14" s="196">
        <v>0</v>
      </c>
      <c r="OR14" s="196"/>
      <c r="OS14" s="196">
        <f t="shared" si="83"/>
        <v>0</v>
      </c>
      <c r="OT14" s="196">
        <f t="shared" si="84"/>
        <v>0</v>
      </c>
      <c r="OU14" s="294"/>
      <c r="OV14" s="294"/>
      <c r="OW14" s="294">
        <f t="shared" si="13"/>
        <v>0</v>
      </c>
      <c r="OX14" s="294">
        <f t="shared" si="14"/>
        <v>0</v>
      </c>
    </row>
    <row r="15" spans="1:414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/>
      <c r="N15" s="71"/>
      <c r="O15" s="75">
        <v>19.34</v>
      </c>
      <c r="P15" s="71">
        <v>3.8680000000000003</v>
      </c>
      <c r="Q15" s="122"/>
      <c r="R15" s="78"/>
      <c r="S15" s="314"/>
      <c r="T15" s="314"/>
      <c r="U15" s="78"/>
      <c r="V15" s="78"/>
      <c r="W15" s="78">
        <f t="shared" si="15"/>
        <v>19.34</v>
      </c>
      <c r="X15" s="78">
        <f t="shared" si="16"/>
        <v>19.34</v>
      </c>
      <c r="Y15" s="78"/>
      <c r="Z15" s="78"/>
      <c r="AA15" s="75"/>
      <c r="AB15" s="71"/>
      <c r="AC15" s="8">
        <f t="shared" si="17"/>
        <v>0</v>
      </c>
      <c r="AD15" s="8">
        <f t="shared" si="18"/>
        <v>0</v>
      </c>
      <c r="AE15" s="71"/>
      <c r="AF15" s="71"/>
      <c r="AG15" s="71"/>
      <c r="AH15" s="71"/>
      <c r="AI15" s="122"/>
      <c r="AJ15" s="122"/>
      <c r="AK15" s="343"/>
      <c r="AL15" s="344"/>
      <c r="AM15" s="287"/>
      <c r="AN15" s="287"/>
      <c r="AO15" s="288"/>
      <c r="AP15" s="288"/>
      <c r="AQ15" s="288"/>
      <c r="AR15" s="288"/>
      <c r="AS15" s="288"/>
      <c r="AT15" s="288"/>
      <c r="AU15" s="4">
        <f t="shared" si="19"/>
        <v>0</v>
      </c>
      <c r="AV15" s="4">
        <f t="shared" si="2"/>
        <v>0</v>
      </c>
      <c r="AW15" s="78"/>
      <c r="AX15" s="78"/>
      <c r="AY15" s="305"/>
      <c r="AZ15" s="8"/>
      <c r="BA15" s="8"/>
      <c r="BB15" s="8"/>
      <c r="BC15" s="8">
        <f t="shared" si="3"/>
        <v>0</v>
      </c>
      <c r="BD15" s="8">
        <f t="shared" si="4"/>
        <v>0</v>
      </c>
      <c r="BE15" s="78">
        <v>6</v>
      </c>
      <c r="BF15" s="78">
        <v>0.85440000000000005</v>
      </c>
      <c r="BG15" s="349">
        <v>7.5</v>
      </c>
      <c r="BH15" s="350">
        <v>1.0680000000000001</v>
      </c>
      <c r="BI15" s="289"/>
      <c r="BJ15" s="290"/>
      <c r="BK15" s="315">
        <v>6.5</v>
      </c>
      <c r="BL15" s="78">
        <v>0.92559999999999998</v>
      </c>
      <c r="BM15" s="8"/>
      <c r="BN15" s="8"/>
      <c r="BO15" s="8"/>
      <c r="BP15" s="8"/>
      <c r="BQ15" s="8"/>
      <c r="BR15" s="8"/>
      <c r="BS15" s="2">
        <f t="shared" si="20"/>
        <v>20</v>
      </c>
      <c r="BT15" s="8">
        <f t="shared" si="21"/>
        <v>2.8479999999999999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13"/>
      <c r="CI15" s="91"/>
      <c r="CJ15" s="313"/>
      <c r="CK15" s="292"/>
      <c r="CL15" s="292"/>
      <c r="CM15" s="314"/>
      <c r="CN15" s="315"/>
      <c r="CO15" s="8">
        <f t="shared" si="22"/>
        <v>0</v>
      </c>
      <c r="CP15" s="8">
        <f t="shared" si="23"/>
        <v>0</v>
      </c>
      <c r="CQ15" s="330">
        <v>247.40625</v>
      </c>
      <c r="CR15" s="330"/>
      <c r="CS15" s="330"/>
      <c r="CT15" s="340"/>
      <c r="CU15" s="331">
        <v>18.556701030927837</v>
      </c>
      <c r="CV15" s="196"/>
      <c r="CW15" s="332">
        <v>63.814432989690722</v>
      </c>
      <c r="CX15" s="340"/>
      <c r="CY15" s="340"/>
      <c r="CZ15" s="340"/>
      <c r="DA15" s="351">
        <f t="shared" si="24"/>
        <v>329.77738402061857</v>
      </c>
      <c r="DB15" s="7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16">
        <v>41.103092783505154</v>
      </c>
      <c r="DL15" s="316">
        <v>13.701030927835051</v>
      </c>
      <c r="DM15" s="314">
        <f t="shared" si="28"/>
        <v>41.103092783505154</v>
      </c>
      <c r="DN15" s="314">
        <f t="shared" si="29"/>
        <v>13.701030927835051</v>
      </c>
      <c r="DO15" s="316">
        <v>39.869999999999997</v>
      </c>
      <c r="DP15" s="316">
        <v>13.29</v>
      </c>
      <c r="DQ15" s="317">
        <v>39.869999999999997</v>
      </c>
      <c r="DR15" s="317">
        <v>13.29</v>
      </c>
      <c r="DS15" s="8"/>
      <c r="DT15" s="8"/>
      <c r="DU15" s="295"/>
      <c r="DV15" s="296"/>
      <c r="DW15" s="296"/>
      <c r="DX15" s="296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18">
        <v>37.11</v>
      </c>
      <c r="EH15" s="319">
        <v>9.2774999999999999</v>
      </c>
      <c r="EI15" s="94">
        <v>159.42268041237114</v>
      </c>
      <c r="EJ15" s="94">
        <v>39.855670103092784</v>
      </c>
      <c r="EK15" s="314">
        <v>55.268041237113401</v>
      </c>
      <c r="EL15" s="320">
        <v>13.81701030927835</v>
      </c>
      <c r="EM15" s="321"/>
      <c r="EN15" s="321"/>
      <c r="EO15" s="321"/>
      <c r="EP15" s="321"/>
      <c r="EQ15" s="8">
        <f t="shared" si="31"/>
        <v>251.80072164948453</v>
      </c>
      <c r="ER15" s="8">
        <f t="shared" si="32"/>
        <v>62.950180412371132</v>
      </c>
      <c r="ES15" s="294"/>
      <c r="ET15" s="294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45">
        <v>30</v>
      </c>
      <c r="FB15" s="322">
        <v>0</v>
      </c>
      <c r="FC15" s="114">
        <v>0</v>
      </c>
      <c r="FD15" s="315">
        <v>0</v>
      </c>
      <c r="FE15" s="8"/>
      <c r="FF15" s="8"/>
      <c r="FG15" s="298"/>
      <c r="FH15" s="299"/>
      <c r="FI15" s="8"/>
      <c r="FJ15" s="8"/>
      <c r="FK15" s="8"/>
      <c r="FL15" s="8"/>
      <c r="FM15" s="315"/>
      <c r="FN15" s="315"/>
      <c r="FO15" s="4"/>
      <c r="FP15" s="8"/>
      <c r="FQ15" s="300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1"/>
      <c r="GJ15" s="301"/>
      <c r="GK15" s="315">
        <v>6</v>
      </c>
      <c r="GL15" s="315">
        <v>0</v>
      </c>
      <c r="GM15" s="358">
        <v>0</v>
      </c>
      <c r="GN15" s="93">
        <v>0</v>
      </c>
      <c r="GO15" s="323">
        <v>6</v>
      </c>
      <c r="GP15" s="359">
        <v>0</v>
      </c>
      <c r="GQ15" s="359">
        <v>0</v>
      </c>
      <c r="GR15" s="359">
        <v>0</v>
      </c>
      <c r="GS15" s="93">
        <v>0</v>
      </c>
      <c r="GT15" s="93">
        <v>0</v>
      </c>
      <c r="GU15" s="93">
        <v>5</v>
      </c>
      <c r="GV15" s="93">
        <v>0</v>
      </c>
      <c r="GW15" s="93">
        <v>2</v>
      </c>
      <c r="GX15" s="93">
        <v>0</v>
      </c>
      <c r="GY15" s="93">
        <v>2.4</v>
      </c>
      <c r="GZ15" s="93">
        <v>0</v>
      </c>
      <c r="HA15" s="8">
        <f t="shared" si="39"/>
        <v>21.4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96"/>
      <c r="HO15" s="8">
        <f t="shared" si="41"/>
        <v>0</v>
      </c>
      <c r="HP15" s="8">
        <f t="shared" si="42"/>
        <v>0</v>
      </c>
      <c r="HQ15" s="91">
        <v>415</v>
      </c>
      <c r="HR15" s="71"/>
      <c r="HS15" s="91">
        <v>415</v>
      </c>
      <c r="HT15" s="78"/>
      <c r="HU15" s="78">
        <f t="shared" si="43"/>
        <v>415</v>
      </c>
      <c r="HV15" s="78">
        <f t="shared" si="44"/>
        <v>0</v>
      </c>
      <c r="HW15" s="8"/>
      <c r="HX15" s="8"/>
      <c r="HY15" s="368"/>
      <c r="HZ15" s="368"/>
      <c r="IA15" s="302"/>
      <c r="IB15" s="297"/>
      <c r="IC15" s="196">
        <v>2.5</v>
      </c>
      <c r="ID15" s="323">
        <v>0.625</v>
      </c>
      <c r="IE15" s="303"/>
      <c r="IF15" s="303"/>
      <c r="IG15" s="8">
        <f t="shared" si="45"/>
        <v>2.5</v>
      </c>
      <c r="IH15" s="8">
        <f t="shared" si="46"/>
        <v>0.625</v>
      </c>
      <c r="II15" s="8"/>
      <c r="IJ15" s="8"/>
      <c r="IK15" s="8"/>
      <c r="IL15" s="8"/>
      <c r="IM15" s="4"/>
      <c r="IN15" s="296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>
        <v>10.31</v>
      </c>
      <c r="IZ15" s="71">
        <v>0</v>
      </c>
      <c r="JA15" s="71">
        <v>10.31</v>
      </c>
      <c r="JB15" s="71">
        <v>0</v>
      </c>
      <c r="JC15" s="71"/>
      <c r="JD15" s="71"/>
      <c r="JE15" s="370"/>
      <c r="JF15" s="370"/>
      <c r="JG15" s="8">
        <f t="shared" si="47"/>
        <v>20.62</v>
      </c>
      <c r="JH15" s="8">
        <f t="shared" si="48"/>
        <v>0</v>
      </c>
      <c r="JI15" s="323">
        <v>6.5372000000000003</v>
      </c>
      <c r="JJ15" s="323">
        <v>1</v>
      </c>
      <c r="JK15" s="323">
        <v>6.5373000000000001</v>
      </c>
      <c r="JL15" s="323">
        <v>1</v>
      </c>
      <c r="JM15" s="323"/>
      <c r="JN15" s="323"/>
      <c r="JO15" s="91">
        <v>51.55</v>
      </c>
      <c r="JP15" s="323">
        <v>11</v>
      </c>
      <c r="JQ15" s="91">
        <v>26.8</v>
      </c>
      <c r="JR15" s="323">
        <v>5</v>
      </c>
      <c r="JS15" s="71"/>
      <c r="JT15" s="71"/>
      <c r="JU15" s="8"/>
      <c r="JV15" s="8"/>
      <c r="JW15" s="8">
        <f t="shared" si="85"/>
        <v>91.424499999999995</v>
      </c>
      <c r="JX15" s="8">
        <f t="shared" si="86"/>
        <v>18</v>
      </c>
      <c r="JY15" s="8"/>
      <c r="JZ15" s="8"/>
      <c r="KA15" s="282"/>
      <c r="KB15" s="282"/>
      <c r="KC15" s="8">
        <f t="shared" si="49"/>
        <v>0</v>
      </c>
      <c r="KD15" s="8">
        <f t="shared" si="50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1"/>
        <v>0</v>
      </c>
      <c r="KP15" s="4">
        <f t="shared" si="51"/>
        <v>0</v>
      </c>
      <c r="KQ15" s="315"/>
      <c r="KR15" s="74"/>
      <c r="KS15" s="74"/>
      <c r="KT15" s="74"/>
      <c r="KU15" s="122">
        <f t="shared" si="52"/>
        <v>0</v>
      </c>
      <c r="KV15" s="122">
        <f t="shared" si="53"/>
        <v>0</v>
      </c>
      <c r="KW15" s="4"/>
      <c r="KX15" s="4"/>
      <c r="KY15" s="4">
        <f t="shared" si="54"/>
        <v>0</v>
      </c>
      <c r="KZ15" s="4">
        <f t="shared" si="55"/>
        <v>0</v>
      </c>
      <c r="LA15" s="4"/>
      <c r="LB15" s="4"/>
      <c r="LC15" s="4"/>
      <c r="LD15" s="4"/>
      <c r="LE15" s="4">
        <f t="shared" si="56"/>
        <v>0</v>
      </c>
      <c r="LF15" s="4">
        <f t="shared" si="57"/>
        <v>0</v>
      </c>
      <c r="LG15" s="4"/>
      <c r="LH15" s="4"/>
      <c r="LI15" s="4">
        <f t="shared" si="58"/>
        <v>0</v>
      </c>
      <c r="LJ15" s="4">
        <f t="shared" si="59"/>
        <v>0</v>
      </c>
      <c r="LK15" s="71">
        <v>24.2</v>
      </c>
      <c r="LL15" s="323">
        <v>0</v>
      </c>
      <c r="LM15" s="79">
        <v>24.02</v>
      </c>
      <c r="LN15" s="342">
        <v>0</v>
      </c>
      <c r="LO15" s="79">
        <v>6.5750000000000002</v>
      </c>
      <c r="LP15" s="326">
        <v>0</v>
      </c>
      <c r="LQ15" s="75"/>
      <c r="LR15" s="336"/>
      <c r="LS15" s="311"/>
      <c r="LT15" s="311"/>
      <c r="LU15" s="4">
        <f t="shared" si="60"/>
        <v>54.795000000000002</v>
      </c>
      <c r="LV15" s="4">
        <f t="shared" si="61"/>
        <v>0</v>
      </c>
      <c r="LW15" s="312"/>
      <c r="LX15" s="4"/>
      <c r="LY15" s="4"/>
      <c r="LZ15" s="4"/>
      <c r="MA15" s="4">
        <f t="shared" si="62"/>
        <v>0</v>
      </c>
      <c r="MB15" s="4">
        <f t="shared" si="63"/>
        <v>0</v>
      </c>
      <c r="MC15" s="114"/>
      <c r="MD15" s="4"/>
      <c r="ME15" s="333"/>
      <c r="MF15" s="360"/>
      <c r="MG15" s="75"/>
      <c r="MH15" s="74"/>
      <c r="MI15" s="9"/>
      <c r="MJ15" s="4"/>
      <c r="MK15" s="4">
        <f t="shared" si="64"/>
        <v>0</v>
      </c>
      <c r="ML15" s="4">
        <f t="shared" si="65"/>
        <v>0</v>
      </c>
      <c r="MM15" s="327">
        <v>0</v>
      </c>
      <c r="MN15" s="92">
        <v>0</v>
      </c>
      <c r="MO15" s="114">
        <v>0</v>
      </c>
      <c r="MP15" s="328">
        <v>0</v>
      </c>
      <c r="MQ15" s="4">
        <f t="shared" si="66"/>
        <v>0</v>
      </c>
      <c r="MR15" s="4">
        <f t="shared" si="67"/>
        <v>0</v>
      </c>
      <c r="MS15" s="4"/>
      <c r="MT15" s="4"/>
      <c r="MU15" s="4">
        <f t="shared" si="68"/>
        <v>0</v>
      </c>
      <c r="MV15" s="4">
        <f t="shared" si="69"/>
        <v>0</v>
      </c>
      <c r="MW15" s="4"/>
      <c r="MX15" s="4"/>
      <c r="MY15" s="4">
        <f t="shared" si="70"/>
        <v>0</v>
      </c>
      <c r="MZ15" s="4">
        <f t="shared" si="71"/>
        <v>0</v>
      </c>
      <c r="NA15" s="92">
        <v>6.56</v>
      </c>
      <c r="NB15" s="329">
        <v>0.9</v>
      </c>
      <c r="NC15" s="4">
        <f t="shared" si="72"/>
        <v>6.56</v>
      </c>
      <c r="ND15" s="4">
        <f t="shared" si="73"/>
        <v>0.9</v>
      </c>
      <c r="NE15" s="294"/>
      <c r="NF15" s="294"/>
      <c r="NG15" s="294">
        <f t="shared" si="74"/>
        <v>0</v>
      </c>
      <c r="NH15" s="294">
        <f t="shared" si="75"/>
        <v>0</v>
      </c>
      <c r="NI15" s="294"/>
      <c r="NJ15" s="294"/>
      <c r="NK15" s="294">
        <f t="shared" si="76"/>
        <v>0</v>
      </c>
      <c r="NL15" s="294">
        <f t="shared" si="77"/>
        <v>0</v>
      </c>
      <c r="NM15" s="291"/>
      <c r="NN15" s="294"/>
      <c r="NO15" s="294">
        <f t="shared" si="78"/>
        <v>0</v>
      </c>
      <c r="NP15" s="294">
        <f t="shared" si="79"/>
        <v>0</v>
      </c>
      <c r="NQ15" s="74">
        <v>0</v>
      </c>
      <c r="NR15" s="74"/>
      <c r="NS15" s="74">
        <v>0</v>
      </c>
      <c r="NT15" s="74"/>
      <c r="NU15" s="74">
        <v>0</v>
      </c>
      <c r="NV15" s="74"/>
      <c r="NW15" s="335">
        <v>0</v>
      </c>
      <c r="NX15" s="335"/>
      <c r="NY15" s="335">
        <v>0</v>
      </c>
      <c r="NZ15" s="335"/>
      <c r="OA15" s="74">
        <f t="shared" si="80"/>
        <v>0</v>
      </c>
      <c r="OB15" s="74">
        <f t="shared" si="12"/>
        <v>0</v>
      </c>
      <c r="OC15" s="74">
        <v>0</v>
      </c>
      <c r="OD15" s="74"/>
      <c r="OE15" s="341">
        <v>0</v>
      </c>
      <c r="OF15" s="74"/>
      <c r="OG15" s="341">
        <v>0</v>
      </c>
      <c r="OH15" s="74"/>
      <c r="OI15" s="74">
        <v>0</v>
      </c>
      <c r="OJ15" s="74"/>
      <c r="OK15" s="74">
        <f t="shared" si="81"/>
        <v>0</v>
      </c>
      <c r="OL15" s="74">
        <f t="shared" si="82"/>
        <v>0</v>
      </c>
      <c r="OM15" s="196">
        <v>0</v>
      </c>
      <c r="ON15" s="196"/>
      <c r="OO15" s="334">
        <v>0</v>
      </c>
      <c r="OP15" s="196"/>
      <c r="OQ15" s="196">
        <v>0</v>
      </c>
      <c r="OR15" s="196"/>
      <c r="OS15" s="196">
        <f t="shared" si="83"/>
        <v>0</v>
      </c>
      <c r="OT15" s="196">
        <f t="shared" si="84"/>
        <v>0</v>
      </c>
      <c r="OU15" s="294"/>
      <c r="OV15" s="294"/>
      <c r="OW15" s="294">
        <f t="shared" si="13"/>
        <v>0</v>
      </c>
      <c r="OX15" s="294">
        <f t="shared" si="14"/>
        <v>0</v>
      </c>
    </row>
    <row r="16" spans="1:414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/>
      <c r="N16" s="71"/>
      <c r="O16" s="75">
        <v>19.34</v>
      </c>
      <c r="P16" s="71">
        <v>3.8680000000000003</v>
      </c>
      <c r="Q16" s="122"/>
      <c r="R16" s="78"/>
      <c r="S16" s="314"/>
      <c r="T16" s="314"/>
      <c r="U16" s="78"/>
      <c r="V16" s="78"/>
      <c r="W16" s="78">
        <f t="shared" si="15"/>
        <v>19.34</v>
      </c>
      <c r="X16" s="78">
        <f t="shared" si="16"/>
        <v>19.34</v>
      </c>
      <c r="Y16" s="78"/>
      <c r="Z16" s="78"/>
      <c r="AA16" s="75"/>
      <c r="AB16" s="71"/>
      <c r="AC16" s="8">
        <f t="shared" si="17"/>
        <v>0</v>
      </c>
      <c r="AD16" s="8">
        <f t="shared" si="18"/>
        <v>0</v>
      </c>
      <c r="AE16" s="71"/>
      <c r="AF16" s="71"/>
      <c r="AG16" s="71"/>
      <c r="AH16" s="71"/>
      <c r="AI16" s="122"/>
      <c r="AJ16" s="122"/>
      <c r="AK16" s="343"/>
      <c r="AL16" s="344"/>
      <c r="AM16" s="287"/>
      <c r="AN16" s="287"/>
      <c r="AO16" s="288"/>
      <c r="AP16" s="288"/>
      <c r="AQ16" s="288"/>
      <c r="AR16" s="288"/>
      <c r="AS16" s="288"/>
      <c r="AT16" s="288"/>
      <c r="AU16" s="4">
        <f t="shared" si="19"/>
        <v>0</v>
      </c>
      <c r="AV16" s="4">
        <f t="shared" si="2"/>
        <v>0</v>
      </c>
      <c r="AW16" s="78"/>
      <c r="AX16" s="78"/>
      <c r="AY16" s="305"/>
      <c r="AZ16" s="8"/>
      <c r="BA16" s="8"/>
      <c r="BB16" s="8"/>
      <c r="BC16" s="8">
        <f t="shared" si="3"/>
        <v>0</v>
      </c>
      <c r="BD16" s="8">
        <f t="shared" si="4"/>
        <v>0</v>
      </c>
      <c r="BE16" s="78">
        <v>6</v>
      </c>
      <c r="BF16" s="78">
        <v>0.85440000000000005</v>
      </c>
      <c r="BG16" s="349">
        <v>7.5</v>
      </c>
      <c r="BH16" s="350">
        <v>1.0680000000000001</v>
      </c>
      <c r="BI16" s="289"/>
      <c r="BJ16" s="290"/>
      <c r="BK16" s="315">
        <v>6.5</v>
      </c>
      <c r="BL16" s="78">
        <v>0.92559999999999998</v>
      </c>
      <c r="BM16" s="8"/>
      <c r="BN16" s="8"/>
      <c r="BO16" s="8"/>
      <c r="BP16" s="8"/>
      <c r="BQ16" s="8"/>
      <c r="BR16" s="8"/>
      <c r="BS16" s="2">
        <f t="shared" si="20"/>
        <v>20</v>
      </c>
      <c r="BT16" s="8">
        <f t="shared" si="21"/>
        <v>2.8479999999999999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13"/>
      <c r="CI16" s="91"/>
      <c r="CJ16" s="313"/>
      <c r="CK16" s="292"/>
      <c r="CL16" s="292"/>
      <c r="CM16" s="314"/>
      <c r="CN16" s="315"/>
      <c r="CO16" s="8">
        <f t="shared" si="22"/>
        <v>0</v>
      </c>
      <c r="CP16" s="8">
        <f t="shared" si="23"/>
        <v>0</v>
      </c>
      <c r="CQ16" s="330">
        <v>247.40625</v>
      </c>
      <c r="CR16" s="330"/>
      <c r="CS16" s="330"/>
      <c r="CT16" s="340"/>
      <c r="CU16" s="331">
        <v>18.556701030927837</v>
      </c>
      <c r="CV16" s="196"/>
      <c r="CW16" s="332">
        <v>63.814432989690722</v>
      </c>
      <c r="CX16" s="340"/>
      <c r="CY16" s="340"/>
      <c r="CZ16" s="340"/>
      <c r="DA16" s="351">
        <f t="shared" si="24"/>
        <v>329.77738402061857</v>
      </c>
      <c r="DB16" s="7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16">
        <v>41.103092783505154</v>
      </c>
      <c r="DL16" s="316">
        <v>13.701030927835051</v>
      </c>
      <c r="DM16" s="314">
        <f t="shared" si="28"/>
        <v>41.103092783505154</v>
      </c>
      <c r="DN16" s="314">
        <f t="shared" si="29"/>
        <v>13.701030927835051</v>
      </c>
      <c r="DO16" s="316">
        <v>39.869999999999997</v>
      </c>
      <c r="DP16" s="316">
        <v>13.29</v>
      </c>
      <c r="DQ16" s="317">
        <v>39.869999999999997</v>
      </c>
      <c r="DR16" s="317">
        <v>13.29</v>
      </c>
      <c r="DS16" s="8"/>
      <c r="DT16" s="8"/>
      <c r="DU16" s="295"/>
      <c r="DV16" s="296"/>
      <c r="DW16" s="296"/>
      <c r="DX16" s="296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18">
        <v>37.11</v>
      </c>
      <c r="EH16" s="319">
        <v>9.2774999999999999</v>
      </c>
      <c r="EI16" s="94">
        <v>159.42268041237114</v>
      </c>
      <c r="EJ16" s="94">
        <v>39.855670103092784</v>
      </c>
      <c r="EK16" s="314">
        <v>55.268041237113401</v>
      </c>
      <c r="EL16" s="320">
        <v>13.81701030927835</v>
      </c>
      <c r="EM16" s="321"/>
      <c r="EN16" s="321"/>
      <c r="EO16" s="321"/>
      <c r="EP16" s="321"/>
      <c r="EQ16" s="8">
        <f t="shared" si="31"/>
        <v>251.80072164948453</v>
      </c>
      <c r="ER16" s="8">
        <f t="shared" si="32"/>
        <v>62.950180412371132</v>
      </c>
      <c r="ES16" s="294"/>
      <c r="ET16" s="294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45">
        <v>30</v>
      </c>
      <c r="FB16" s="322">
        <v>0</v>
      </c>
      <c r="FC16" s="114">
        <v>31</v>
      </c>
      <c r="FD16" s="315">
        <v>0</v>
      </c>
      <c r="FE16" s="8"/>
      <c r="FF16" s="8"/>
      <c r="FG16" s="298"/>
      <c r="FH16" s="299"/>
      <c r="FI16" s="8"/>
      <c r="FJ16" s="8"/>
      <c r="FK16" s="8"/>
      <c r="FL16" s="8"/>
      <c r="FM16" s="315"/>
      <c r="FN16" s="315"/>
      <c r="FO16" s="4"/>
      <c r="FP16" s="8"/>
      <c r="FQ16" s="300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1"/>
      <c r="GJ16" s="301"/>
      <c r="GK16" s="315">
        <v>6</v>
      </c>
      <c r="GL16" s="315">
        <v>0</v>
      </c>
      <c r="GM16" s="358">
        <v>0</v>
      </c>
      <c r="GN16" s="93">
        <v>0</v>
      </c>
      <c r="GO16" s="323">
        <v>6</v>
      </c>
      <c r="GP16" s="359">
        <v>0</v>
      </c>
      <c r="GQ16" s="359">
        <v>0</v>
      </c>
      <c r="GR16" s="359">
        <v>0</v>
      </c>
      <c r="GS16" s="93">
        <v>0</v>
      </c>
      <c r="GT16" s="93">
        <v>0</v>
      </c>
      <c r="GU16" s="93">
        <v>5</v>
      </c>
      <c r="GV16" s="93">
        <v>0</v>
      </c>
      <c r="GW16" s="93">
        <v>2</v>
      </c>
      <c r="GX16" s="93">
        <v>0</v>
      </c>
      <c r="GY16" s="93">
        <v>2.4</v>
      </c>
      <c r="GZ16" s="93">
        <v>0</v>
      </c>
      <c r="HA16" s="8">
        <f t="shared" si="39"/>
        <v>21.4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96"/>
      <c r="HO16" s="8">
        <f t="shared" si="41"/>
        <v>0</v>
      </c>
      <c r="HP16" s="8">
        <f t="shared" si="42"/>
        <v>0</v>
      </c>
      <c r="HQ16" s="91">
        <v>400</v>
      </c>
      <c r="HR16" s="71"/>
      <c r="HS16" s="91">
        <v>400</v>
      </c>
      <c r="HT16" s="78"/>
      <c r="HU16" s="78">
        <f t="shared" si="43"/>
        <v>400</v>
      </c>
      <c r="HV16" s="78">
        <f t="shared" si="44"/>
        <v>0</v>
      </c>
      <c r="HW16" s="8"/>
      <c r="HX16" s="8"/>
      <c r="HY16" s="368"/>
      <c r="HZ16" s="368"/>
      <c r="IA16" s="302"/>
      <c r="IB16" s="297"/>
      <c r="IC16" s="196">
        <v>2.5</v>
      </c>
      <c r="ID16" s="323">
        <v>0.625</v>
      </c>
      <c r="IE16" s="303"/>
      <c r="IF16" s="303"/>
      <c r="IG16" s="8">
        <f t="shared" si="45"/>
        <v>2.5</v>
      </c>
      <c r="IH16" s="8">
        <f t="shared" si="46"/>
        <v>0.625</v>
      </c>
      <c r="II16" s="8"/>
      <c r="IJ16" s="8"/>
      <c r="IK16" s="8"/>
      <c r="IL16" s="8"/>
      <c r="IM16" s="4"/>
      <c r="IN16" s="296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>
        <v>10.31</v>
      </c>
      <c r="IZ16" s="71">
        <v>0</v>
      </c>
      <c r="JA16" s="71">
        <v>10.31</v>
      </c>
      <c r="JB16" s="71">
        <v>0</v>
      </c>
      <c r="JC16" s="71"/>
      <c r="JD16" s="71"/>
      <c r="JE16" s="370"/>
      <c r="JF16" s="370"/>
      <c r="JG16" s="8">
        <f t="shared" si="47"/>
        <v>20.62</v>
      </c>
      <c r="JH16" s="8">
        <f t="shared" si="48"/>
        <v>0</v>
      </c>
      <c r="JI16" s="323">
        <v>6.5372000000000003</v>
      </c>
      <c r="JJ16" s="323">
        <v>1</v>
      </c>
      <c r="JK16" s="323">
        <v>6.5373000000000001</v>
      </c>
      <c r="JL16" s="323">
        <v>1</v>
      </c>
      <c r="JM16" s="323"/>
      <c r="JN16" s="323"/>
      <c r="JO16" s="91">
        <v>51.55</v>
      </c>
      <c r="JP16" s="323">
        <v>11</v>
      </c>
      <c r="JQ16" s="91">
        <v>26.8</v>
      </c>
      <c r="JR16" s="323">
        <v>5</v>
      </c>
      <c r="JS16" s="71"/>
      <c r="JT16" s="71"/>
      <c r="JU16" s="8"/>
      <c r="JV16" s="8"/>
      <c r="JW16" s="8">
        <f t="shared" si="85"/>
        <v>91.424499999999995</v>
      </c>
      <c r="JX16" s="8">
        <f t="shared" si="86"/>
        <v>18</v>
      </c>
      <c r="JY16" s="8"/>
      <c r="JZ16" s="8"/>
      <c r="KA16" s="282"/>
      <c r="KB16" s="282"/>
      <c r="KC16" s="8">
        <f t="shared" si="49"/>
        <v>0</v>
      </c>
      <c r="KD16" s="8">
        <f t="shared" si="50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1"/>
        <v>0</v>
      </c>
      <c r="KP16" s="4">
        <f t="shared" si="51"/>
        <v>0</v>
      </c>
      <c r="KQ16" s="315"/>
      <c r="KR16" s="74"/>
      <c r="KS16" s="74"/>
      <c r="KT16" s="74"/>
      <c r="KU16" s="122">
        <f t="shared" si="52"/>
        <v>0</v>
      </c>
      <c r="KV16" s="122">
        <f t="shared" si="53"/>
        <v>0</v>
      </c>
      <c r="KW16" s="4"/>
      <c r="KX16" s="4"/>
      <c r="KY16" s="4">
        <f t="shared" si="54"/>
        <v>0</v>
      </c>
      <c r="KZ16" s="4">
        <f t="shared" si="55"/>
        <v>0</v>
      </c>
      <c r="LA16" s="4"/>
      <c r="LB16" s="4"/>
      <c r="LC16" s="4"/>
      <c r="LD16" s="4"/>
      <c r="LE16" s="4">
        <f t="shared" si="56"/>
        <v>0</v>
      </c>
      <c r="LF16" s="4">
        <f t="shared" si="57"/>
        <v>0</v>
      </c>
      <c r="LG16" s="4"/>
      <c r="LH16" s="4"/>
      <c r="LI16" s="4">
        <f t="shared" si="58"/>
        <v>0</v>
      </c>
      <c r="LJ16" s="4">
        <f t="shared" si="59"/>
        <v>0</v>
      </c>
      <c r="LK16" s="71">
        <v>24.2</v>
      </c>
      <c r="LL16" s="323">
        <v>0</v>
      </c>
      <c r="LM16" s="79">
        <v>24.02</v>
      </c>
      <c r="LN16" s="342">
        <v>0</v>
      </c>
      <c r="LO16" s="79">
        <v>6.5750000000000002</v>
      </c>
      <c r="LP16" s="326">
        <v>0</v>
      </c>
      <c r="LQ16" s="75"/>
      <c r="LR16" s="336"/>
      <c r="LS16" s="311"/>
      <c r="LT16" s="311"/>
      <c r="LU16" s="4">
        <f t="shared" si="60"/>
        <v>54.795000000000002</v>
      </c>
      <c r="LV16" s="4">
        <f t="shared" si="61"/>
        <v>0</v>
      </c>
      <c r="LW16" s="312"/>
      <c r="LX16" s="4"/>
      <c r="LY16" s="4"/>
      <c r="LZ16" s="4"/>
      <c r="MA16" s="4">
        <f t="shared" si="62"/>
        <v>0</v>
      </c>
      <c r="MB16" s="4">
        <f t="shared" si="63"/>
        <v>0</v>
      </c>
      <c r="MC16" s="114"/>
      <c r="MD16" s="4"/>
      <c r="ME16" s="333"/>
      <c r="MF16" s="360"/>
      <c r="MG16" s="75"/>
      <c r="MH16" s="74"/>
      <c r="MI16" s="9"/>
      <c r="MJ16" s="4"/>
      <c r="MK16" s="4">
        <f t="shared" si="64"/>
        <v>0</v>
      </c>
      <c r="ML16" s="4">
        <f t="shared" si="65"/>
        <v>0</v>
      </c>
      <c r="MM16" s="327">
        <v>0</v>
      </c>
      <c r="MN16" s="92">
        <v>0</v>
      </c>
      <c r="MO16" s="114">
        <v>0</v>
      </c>
      <c r="MP16" s="328">
        <v>0</v>
      </c>
      <c r="MQ16" s="4">
        <f t="shared" si="66"/>
        <v>0</v>
      </c>
      <c r="MR16" s="4">
        <f t="shared" si="67"/>
        <v>0</v>
      </c>
      <c r="MS16" s="4"/>
      <c r="MT16" s="4"/>
      <c r="MU16" s="4">
        <f t="shared" si="68"/>
        <v>0</v>
      </c>
      <c r="MV16" s="4">
        <f t="shared" si="69"/>
        <v>0</v>
      </c>
      <c r="MW16" s="4"/>
      <c r="MX16" s="4"/>
      <c r="MY16" s="4">
        <f t="shared" si="70"/>
        <v>0</v>
      </c>
      <c r="MZ16" s="4">
        <f t="shared" si="71"/>
        <v>0</v>
      </c>
      <c r="NA16" s="92">
        <v>6.56</v>
      </c>
      <c r="NB16" s="329">
        <v>0.9</v>
      </c>
      <c r="NC16" s="4">
        <f t="shared" si="72"/>
        <v>6.56</v>
      </c>
      <c r="ND16" s="4">
        <f t="shared" si="73"/>
        <v>0.9</v>
      </c>
      <c r="NE16" s="294"/>
      <c r="NF16" s="294"/>
      <c r="NG16" s="294">
        <f t="shared" si="74"/>
        <v>0</v>
      </c>
      <c r="NH16" s="294">
        <f t="shared" si="75"/>
        <v>0</v>
      </c>
      <c r="NI16" s="294"/>
      <c r="NJ16" s="294"/>
      <c r="NK16" s="294">
        <f t="shared" si="76"/>
        <v>0</v>
      </c>
      <c r="NL16" s="294">
        <f t="shared" si="77"/>
        <v>0</v>
      </c>
      <c r="NM16" s="291"/>
      <c r="NN16" s="294"/>
      <c r="NO16" s="294">
        <f t="shared" si="78"/>
        <v>0</v>
      </c>
      <c r="NP16" s="294">
        <f t="shared" si="79"/>
        <v>0</v>
      </c>
      <c r="NQ16" s="74">
        <v>0</v>
      </c>
      <c r="NR16" s="74"/>
      <c r="NS16" s="74">
        <v>0</v>
      </c>
      <c r="NT16" s="74"/>
      <c r="NU16" s="74">
        <v>0</v>
      </c>
      <c r="NV16" s="74"/>
      <c r="NW16" s="335">
        <v>0</v>
      </c>
      <c r="NX16" s="335"/>
      <c r="NY16" s="335">
        <v>0</v>
      </c>
      <c r="NZ16" s="335"/>
      <c r="OA16" s="74">
        <f t="shared" si="80"/>
        <v>0</v>
      </c>
      <c r="OB16" s="74">
        <f t="shared" si="12"/>
        <v>0</v>
      </c>
      <c r="OC16" s="74">
        <v>0</v>
      </c>
      <c r="OD16" s="74"/>
      <c r="OE16" s="341">
        <v>0</v>
      </c>
      <c r="OF16" s="74"/>
      <c r="OG16" s="341">
        <v>0</v>
      </c>
      <c r="OH16" s="74"/>
      <c r="OI16" s="74">
        <v>0</v>
      </c>
      <c r="OJ16" s="74"/>
      <c r="OK16" s="74">
        <f t="shared" si="81"/>
        <v>0</v>
      </c>
      <c r="OL16" s="74">
        <f t="shared" si="82"/>
        <v>0</v>
      </c>
      <c r="OM16" s="196">
        <v>0</v>
      </c>
      <c r="ON16" s="196"/>
      <c r="OO16" s="334">
        <v>0</v>
      </c>
      <c r="OP16" s="196"/>
      <c r="OQ16" s="196">
        <v>0</v>
      </c>
      <c r="OR16" s="196"/>
      <c r="OS16" s="196">
        <f t="shared" si="83"/>
        <v>0</v>
      </c>
      <c r="OT16" s="196">
        <f t="shared" si="84"/>
        <v>0</v>
      </c>
      <c r="OU16" s="294"/>
      <c r="OV16" s="294"/>
      <c r="OW16" s="294">
        <f t="shared" si="13"/>
        <v>0</v>
      </c>
      <c r="OX16" s="294">
        <f t="shared" si="14"/>
        <v>0</v>
      </c>
    </row>
    <row r="17" spans="1:414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/>
      <c r="N17" s="71"/>
      <c r="O17" s="75">
        <v>19.34</v>
      </c>
      <c r="P17" s="71">
        <v>3.8680000000000003</v>
      </c>
      <c r="Q17" s="122"/>
      <c r="R17" s="78"/>
      <c r="S17" s="314"/>
      <c r="T17" s="314"/>
      <c r="U17" s="78"/>
      <c r="V17" s="78"/>
      <c r="W17" s="78">
        <f t="shared" si="15"/>
        <v>19.34</v>
      </c>
      <c r="X17" s="78">
        <f t="shared" si="16"/>
        <v>19.34</v>
      </c>
      <c r="Y17" s="78"/>
      <c r="Z17" s="78"/>
      <c r="AA17" s="75"/>
      <c r="AB17" s="71"/>
      <c r="AC17" s="8">
        <f t="shared" si="17"/>
        <v>0</v>
      </c>
      <c r="AD17" s="8">
        <f t="shared" si="18"/>
        <v>0</v>
      </c>
      <c r="AE17" s="71"/>
      <c r="AF17" s="71"/>
      <c r="AG17" s="71"/>
      <c r="AH17" s="71"/>
      <c r="AI17" s="122"/>
      <c r="AJ17" s="122"/>
      <c r="AK17" s="343"/>
      <c r="AL17" s="344"/>
      <c r="AM17" s="287"/>
      <c r="AN17" s="287"/>
      <c r="AO17" s="288"/>
      <c r="AP17" s="288"/>
      <c r="AQ17" s="288"/>
      <c r="AR17" s="288"/>
      <c r="AS17" s="288"/>
      <c r="AT17" s="288"/>
      <c r="AU17" s="4">
        <f t="shared" si="19"/>
        <v>0</v>
      </c>
      <c r="AV17" s="4">
        <f t="shared" si="2"/>
        <v>0</v>
      </c>
      <c r="AW17" s="78"/>
      <c r="AX17" s="78"/>
      <c r="AY17" s="305"/>
      <c r="AZ17" s="8"/>
      <c r="BA17" s="8"/>
      <c r="BB17" s="8"/>
      <c r="BC17" s="8">
        <f t="shared" si="3"/>
        <v>0</v>
      </c>
      <c r="BD17" s="8">
        <f t="shared" si="4"/>
        <v>0</v>
      </c>
      <c r="BE17" s="78">
        <v>6</v>
      </c>
      <c r="BF17" s="78">
        <v>0.85440000000000005</v>
      </c>
      <c r="BG17" s="349">
        <v>7.5</v>
      </c>
      <c r="BH17" s="350">
        <v>1.0680000000000001</v>
      </c>
      <c r="BI17" s="289"/>
      <c r="BJ17" s="290"/>
      <c r="BK17" s="315">
        <v>6.5</v>
      </c>
      <c r="BL17" s="78">
        <v>0.92559999999999998</v>
      </c>
      <c r="BM17" s="8"/>
      <c r="BN17" s="8"/>
      <c r="BO17" s="8"/>
      <c r="BP17" s="8"/>
      <c r="BQ17" s="8"/>
      <c r="BR17" s="8"/>
      <c r="BS17" s="2">
        <f t="shared" si="20"/>
        <v>20</v>
      </c>
      <c r="BT17" s="8">
        <f t="shared" si="21"/>
        <v>2.8479999999999999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13"/>
      <c r="CI17" s="91"/>
      <c r="CJ17" s="313"/>
      <c r="CK17" s="292"/>
      <c r="CL17" s="292"/>
      <c r="CM17" s="314"/>
      <c r="CN17" s="315"/>
      <c r="CO17" s="8">
        <f t="shared" si="22"/>
        <v>0</v>
      </c>
      <c r="CP17" s="8">
        <f t="shared" si="23"/>
        <v>0</v>
      </c>
      <c r="CQ17" s="330">
        <v>247.40625</v>
      </c>
      <c r="CR17" s="330"/>
      <c r="CS17" s="330"/>
      <c r="CT17" s="340"/>
      <c r="CU17" s="331">
        <v>18.556701030927837</v>
      </c>
      <c r="CV17" s="196"/>
      <c r="CW17" s="332">
        <v>63.814432989690722</v>
      </c>
      <c r="CX17" s="340"/>
      <c r="CY17" s="340"/>
      <c r="CZ17" s="340"/>
      <c r="DA17" s="351">
        <f t="shared" si="24"/>
        <v>329.77738402061857</v>
      </c>
      <c r="DB17" s="7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16">
        <v>41.103092783505154</v>
      </c>
      <c r="DL17" s="316">
        <v>13.701030927835051</v>
      </c>
      <c r="DM17" s="314">
        <f t="shared" si="28"/>
        <v>41.103092783505154</v>
      </c>
      <c r="DN17" s="314">
        <f t="shared" si="29"/>
        <v>13.701030927835051</v>
      </c>
      <c r="DO17" s="316">
        <v>39.869999999999997</v>
      </c>
      <c r="DP17" s="316">
        <v>13.29</v>
      </c>
      <c r="DQ17" s="317">
        <v>39.869999999999997</v>
      </c>
      <c r="DR17" s="317">
        <v>13.29</v>
      </c>
      <c r="DS17" s="8"/>
      <c r="DT17" s="8"/>
      <c r="DU17" s="295"/>
      <c r="DV17" s="296"/>
      <c r="DW17" s="296"/>
      <c r="DX17" s="296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18">
        <v>37.11</v>
      </c>
      <c r="EH17" s="319">
        <v>9.2774999999999999</v>
      </c>
      <c r="EI17" s="94">
        <v>159.42268041237114</v>
      </c>
      <c r="EJ17" s="94">
        <v>39.855670103092784</v>
      </c>
      <c r="EK17" s="314">
        <v>55.268041237113401</v>
      </c>
      <c r="EL17" s="320">
        <v>13.81701030927835</v>
      </c>
      <c r="EM17" s="321"/>
      <c r="EN17" s="321"/>
      <c r="EO17" s="321"/>
      <c r="EP17" s="321"/>
      <c r="EQ17" s="8">
        <f t="shared" si="31"/>
        <v>251.80072164948453</v>
      </c>
      <c r="ER17" s="8">
        <f t="shared" si="32"/>
        <v>62.950180412371132</v>
      </c>
      <c r="ES17" s="294"/>
      <c r="ET17" s="294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45">
        <v>30</v>
      </c>
      <c r="FB17" s="322">
        <v>0</v>
      </c>
      <c r="FC17" s="114">
        <v>31</v>
      </c>
      <c r="FD17" s="315">
        <v>0</v>
      </c>
      <c r="FE17" s="8"/>
      <c r="FF17" s="8"/>
      <c r="FG17" s="298"/>
      <c r="FH17" s="299"/>
      <c r="FI17" s="8"/>
      <c r="FJ17" s="8"/>
      <c r="FK17" s="8"/>
      <c r="FL17" s="8"/>
      <c r="FM17" s="315"/>
      <c r="FN17" s="315"/>
      <c r="FO17" s="4"/>
      <c r="FP17" s="8"/>
      <c r="FQ17" s="300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1"/>
      <c r="GJ17" s="301"/>
      <c r="GK17" s="315">
        <v>6</v>
      </c>
      <c r="GL17" s="315">
        <v>0</v>
      </c>
      <c r="GM17" s="358">
        <v>0</v>
      </c>
      <c r="GN17" s="93">
        <v>0</v>
      </c>
      <c r="GO17" s="323">
        <v>6</v>
      </c>
      <c r="GP17" s="359">
        <v>0</v>
      </c>
      <c r="GQ17" s="359">
        <v>0</v>
      </c>
      <c r="GR17" s="359">
        <v>0</v>
      </c>
      <c r="GS17" s="93">
        <v>0</v>
      </c>
      <c r="GT17" s="93">
        <v>0</v>
      </c>
      <c r="GU17" s="93">
        <v>5</v>
      </c>
      <c r="GV17" s="93">
        <v>0</v>
      </c>
      <c r="GW17" s="93">
        <v>2</v>
      </c>
      <c r="GX17" s="93">
        <v>0</v>
      </c>
      <c r="GY17" s="93">
        <v>2.4</v>
      </c>
      <c r="GZ17" s="93">
        <v>0</v>
      </c>
      <c r="HA17" s="8">
        <f t="shared" si="39"/>
        <v>21.4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96"/>
      <c r="HO17" s="8">
        <f t="shared" si="41"/>
        <v>0</v>
      </c>
      <c r="HP17" s="8">
        <f t="shared" si="42"/>
        <v>0</v>
      </c>
      <c r="HQ17" s="91">
        <v>400</v>
      </c>
      <c r="HR17" s="71"/>
      <c r="HS17" s="91">
        <v>400</v>
      </c>
      <c r="HT17" s="78"/>
      <c r="HU17" s="78">
        <f t="shared" si="43"/>
        <v>400</v>
      </c>
      <c r="HV17" s="78">
        <f t="shared" si="44"/>
        <v>0</v>
      </c>
      <c r="HW17" s="8"/>
      <c r="HX17" s="8"/>
      <c r="HY17" s="368"/>
      <c r="HZ17" s="368"/>
      <c r="IA17" s="302"/>
      <c r="IB17" s="297"/>
      <c r="IC17" s="196">
        <v>2.5</v>
      </c>
      <c r="ID17" s="323">
        <v>0.625</v>
      </c>
      <c r="IE17" s="303"/>
      <c r="IF17" s="303"/>
      <c r="IG17" s="8">
        <f t="shared" si="45"/>
        <v>2.5</v>
      </c>
      <c r="IH17" s="8">
        <f t="shared" si="46"/>
        <v>0.625</v>
      </c>
      <c r="II17" s="8"/>
      <c r="IJ17" s="8"/>
      <c r="IK17" s="8"/>
      <c r="IL17" s="8"/>
      <c r="IM17" s="4"/>
      <c r="IN17" s="296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>
        <v>10.31</v>
      </c>
      <c r="IZ17" s="71">
        <v>0</v>
      </c>
      <c r="JA17" s="71">
        <v>10.31</v>
      </c>
      <c r="JB17" s="71">
        <v>0</v>
      </c>
      <c r="JC17" s="71"/>
      <c r="JD17" s="71"/>
      <c r="JE17" s="370"/>
      <c r="JF17" s="370"/>
      <c r="JG17" s="8">
        <f t="shared" si="47"/>
        <v>20.62</v>
      </c>
      <c r="JH17" s="8">
        <f t="shared" si="48"/>
        <v>0</v>
      </c>
      <c r="JI17" s="323">
        <v>6.5372000000000003</v>
      </c>
      <c r="JJ17" s="323">
        <v>1</v>
      </c>
      <c r="JK17" s="323">
        <v>6.5373000000000001</v>
      </c>
      <c r="JL17" s="323">
        <v>1</v>
      </c>
      <c r="JM17" s="323"/>
      <c r="JN17" s="323"/>
      <c r="JO17" s="91">
        <v>51.55</v>
      </c>
      <c r="JP17" s="323">
        <v>11</v>
      </c>
      <c r="JQ17" s="91">
        <v>26.8</v>
      </c>
      <c r="JR17" s="323">
        <v>5</v>
      </c>
      <c r="JS17" s="71"/>
      <c r="JT17" s="71"/>
      <c r="JU17" s="8"/>
      <c r="JV17" s="8"/>
      <c r="JW17" s="8">
        <f t="shared" si="85"/>
        <v>91.424499999999995</v>
      </c>
      <c r="JX17" s="8">
        <f t="shared" si="86"/>
        <v>18</v>
      </c>
      <c r="JY17" s="8"/>
      <c r="JZ17" s="8"/>
      <c r="KA17" s="282"/>
      <c r="KB17" s="282"/>
      <c r="KC17" s="8">
        <f t="shared" si="49"/>
        <v>0</v>
      </c>
      <c r="KD17" s="8">
        <f t="shared" si="50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1"/>
        <v>0</v>
      </c>
      <c r="KP17" s="4">
        <f t="shared" si="51"/>
        <v>0</v>
      </c>
      <c r="KQ17" s="315"/>
      <c r="KR17" s="74"/>
      <c r="KS17" s="74"/>
      <c r="KT17" s="74"/>
      <c r="KU17" s="122">
        <f t="shared" si="52"/>
        <v>0</v>
      </c>
      <c r="KV17" s="122">
        <f t="shared" si="53"/>
        <v>0</v>
      </c>
      <c r="KW17" s="4"/>
      <c r="KX17" s="4"/>
      <c r="KY17" s="4">
        <f t="shared" si="54"/>
        <v>0</v>
      </c>
      <c r="KZ17" s="4">
        <f t="shared" si="55"/>
        <v>0</v>
      </c>
      <c r="LA17" s="4"/>
      <c r="LB17" s="4"/>
      <c r="LC17" s="4"/>
      <c r="LD17" s="4"/>
      <c r="LE17" s="4">
        <f t="shared" si="56"/>
        <v>0</v>
      </c>
      <c r="LF17" s="4">
        <f t="shared" si="57"/>
        <v>0</v>
      </c>
      <c r="LG17" s="4"/>
      <c r="LH17" s="4"/>
      <c r="LI17" s="4">
        <f t="shared" si="58"/>
        <v>0</v>
      </c>
      <c r="LJ17" s="4">
        <f t="shared" si="59"/>
        <v>0</v>
      </c>
      <c r="LK17" s="71">
        <v>24.2</v>
      </c>
      <c r="LL17" s="323">
        <v>0</v>
      </c>
      <c r="LM17" s="79">
        <v>24.02</v>
      </c>
      <c r="LN17" s="342">
        <v>0</v>
      </c>
      <c r="LO17" s="79">
        <v>6.5750000000000002</v>
      </c>
      <c r="LP17" s="326">
        <v>0</v>
      </c>
      <c r="LQ17" s="75"/>
      <c r="LR17" s="336"/>
      <c r="LS17" s="311"/>
      <c r="LT17" s="311"/>
      <c r="LU17" s="4">
        <f t="shared" si="60"/>
        <v>54.795000000000002</v>
      </c>
      <c r="LV17" s="4">
        <f t="shared" si="61"/>
        <v>0</v>
      </c>
      <c r="LW17" s="312"/>
      <c r="LX17" s="4"/>
      <c r="LY17" s="4"/>
      <c r="LZ17" s="4"/>
      <c r="MA17" s="4">
        <f t="shared" si="62"/>
        <v>0</v>
      </c>
      <c r="MB17" s="4">
        <f t="shared" si="63"/>
        <v>0</v>
      </c>
      <c r="MC17" s="114"/>
      <c r="MD17" s="4"/>
      <c r="ME17" s="333"/>
      <c r="MF17" s="360"/>
      <c r="MG17" s="75"/>
      <c r="MH17" s="74"/>
      <c r="MI17" s="9"/>
      <c r="MJ17" s="4"/>
      <c r="MK17" s="4">
        <f t="shared" si="64"/>
        <v>0</v>
      </c>
      <c r="ML17" s="4">
        <f t="shared" si="65"/>
        <v>0</v>
      </c>
      <c r="MM17" s="327">
        <v>0</v>
      </c>
      <c r="MN17" s="92">
        <v>0</v>
      </c>
      <c r="MO17" s="114">
        <v>0</v>
      </c>
      <c r="MP17" s="328">
        <v>0</v>
      </c>
      <c r="MQ17" s="4">
        <f t="shared" si="66"/>
        <v>0</v>
      </c>
      <c r="MR17" s="4">
        <f t="shared" si="67"/>
        <v>0</v>
      </c>
      <c r="MS17" s="4"/>
      <c r="MT17" s="4"/>
      <c r="MU17" s="4">
        <f t="shared" si="68"/>
        <v>0</v>
      </c>
      <c r="MV17" s="4">
        <f t="shared" si="69"/>
        <v>0</v>
      </c>
      <c r="MW17" s="4"/>
      <c r="MX17" s="4"/>
      <c r="MY17" s="4">
        <f t="shared" si="70"/>
        <v>0</v>
      </c>
      <c r="MZ17" s="4">
        <f t="shared" si="71"/>
        <v>0</v>
      </c>
      <c r="NA17" s="92">
        <v>6.56</v>
      </c>
      <c r="NB17" s="329">
        <v>0.9</v>
      </c>
      <c r="NC17" s="4">
        <f t="shared" si="72"/>
        <v>6.56</v>
      </c>
      <c r="ND17" s="4">
        <f t="shared" si="73"/>
        <v>0.9</v>
      </c>
      <c r="NE17" s="294"/>
      <c r="NF17" s="294"/>
      <c r="NG17" s="294">
        <f t="shared" si="74"/>
        <v>0</v>
      </c>
      <c r="NH17" s="294">
        <f t="shared" si="75"/>
        <v>0</v>
      </c>
      <c r="NI17" s="294"/>
      <c r="NJ17" s="294"/>
      <c r="NK17" s="294">
        <f t="shared" si="76"/>
        <v>0</v>
      </c>
      <c r="NL17" s="294">
        <f t="shared" si="77"/>
        <v>0</v>
      </c>
      <c r="NM17" s="291"/>
      <c r="NN17" s="294"/>
      <c r="NO17" s="294">
        <f t="shared" si="78"/>
        <v>0</v>
      </c>
      <c r="NP17" s="294">
        <f t="shared" si="79"/>
        <v>0</v>
      </c>
      <c r="NQ17" s="74">
        <v>0</v>
      </c>
      <c r="NR17" s="74"/>
      <c r="NS17" s="74">
        <v>0</v>
      </c>
      <c r="NT17" s="74"/>
      <c r="NU17" s="74">
        <v>0</v>
      </c>
      <c r="NV17" s="74"/>
      <c r="NW17" s="335">
        <v>0</v>
      </c>
      <c r="NX17" s="335"/>
      <c r="NY17" s="335">
        <v>0</v>
      </c>
      <c r="NZ17" s="335"/>
      <c r="OA17" s="74">
        <f t="shared" si="80"/>
        <v>0</v>
      </c>
      <c r="OB17" s="74">
        <f t="shared" si="12"/>
        <v>0</v>
      </c>
      <c r="OC17" s="74">
        <v>0</v>
      </c>
      <c r="OD17" s="74"/>
      <c r="OE17" s="341">
        <v>0</v>
      </c>
      <c r="OF17" s="74"/>
      <c r="OG17" s="341">
        <v>0</v>
      </c>
      <c r="OH17" s="74"/>
      <c r="OI17" s="74">
        <v>0</v>
      </c>
      <c r="OJ17" s="74"/>
      <c r="OK17" s="74">
        <f t="shared" si="81"/>
        <v>0</v>
      </c>
      <c r="OL17" s="74">
        <f t="shared" si="82"/>
        <v>0</v>
      </c>
      <c r="OM17" s="196">
        <v>0</v>
      </c>
      <c r="ON17" s="196"/>
      <c r="OO17" s="334">
        <v>0</v>
      </c>
      <c r="OP17" s="196"/>
      <c r="OQ17" s="196">
        <v>0</v>
      </c>
      <c r="OR17" s="196"/>
      <c r="OS17" s="196">
        <f t="shared" si="83"/>
        <v>0</v>
      </c>
      <c r="OT17" s="196">
        <f t="shared" si="84"/>
        <v>0</v>
      </c>
      <c r="OU17" s="294"/>
      <c r="OV17" s="294"/>
      <c r="OW17" s="294">
        <f t="shared" si="13"/>
        <v>0</v>
      </c>
      <c r="OX17" s="294">
        <f t="shared" si="14"/>
        <v>0</v>
      </c>
    </row>
    <row r="18" spans="1:414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/>
      <c r="N18" s="71"/>
      <c r="O18" s="75">
        <v>19.34</v>
      </c>
      <c r="P18" s="71">
        <v>3.8680000000000003</v>
      </c>
      <c r="Q18" s="122"/>
      <c r="R18" s="78"/>
      <c r="S18" s="314"/>
      <c r="T18" s="314"/>
      <c r="U18" s="78"/>
      <c r="V18" s="78"/>
      <c r="W18" s="78">
        <f t="shared" si="15"/>
        <v>19.34</v>
      </c>
      <c r="X18" s="78">
        <f t="shared" si="16"/>
        <v>19.34</v>
      </c>
      <c r="Y18" s="78"/>
      <c r="Z18" s="78"/>
      <c r="AA18" s="75"/>
      <c r="AB18" s="71"/>
      <c r="AC18" s="8">
        <f t="shared" si="17"/>
        <v>0</v>
      </c>
      <c r="AD18" s="8">
        <f t="shared" si="18"/>
        <v>0</v>
      </c>
      <c r="AE18" s="71"/>
      <c r="AF18" s="71"/>
      <c r="AG18" s="71"/>
      <c r="AH18" s="71"/>
      <c r="AI18" s="122"/>
      <c r="AJ18" s="122"/>
      <c r="AK18" s="343"/>
      <c r="AL18" s="344"/>
      <c r="AM18" s="287"/>
      <c r="AN18" s="287"/>
      <c r="AO18" s="288"/>
      <c r="AP18" s="288"/>
      <c r="AQ18" s="288"/>
      <c r="AR18" s="288"/>
      <c r="AS18" s="288"/>
      <c r="AT18" s="288"/>
      <c r="AU18" s="4">
        <f t="shared" si="19"/>
        <v>0</v>
      </c>
      <c r="AV18" s="4">
        <f t="shared" si="2"/>
        <v>0</v>
      </c>
      <c r="AW18" s="78"/>
      <c r="AX18" s="78"/>
      <c r="AY18" s="305"/>
      <c r="AZ18" s="8"/>
      <c r="BA18" s="8"/>
      <c r="BB18" s="8"/>
      <c r="BC18" s="8">
        <f t="shared" si="3"/>
        <v>0</v>
      </c>
      <c r="BD18" s="8">
        <f t="shared" si="4"/>
        <v>0</v>
      </c>
      <c r="BE18" s="78">
        <v>6</v>
      </c>
      <c r="BF18" s="78">
        <v>0.85440000000000005</v>
      </c>
      <c r="BG18" s="349">
        <v>7.5</v>
      </c>
      <c r="BH18" s="350">
        <v>1.0680000000000001</v>
      </c>
      <c r="BI18" s="289"/>
      <c r="BJ18" s="290"/>
      <c r="BK18" s="315">
        <v>6.5</v>
      </c>
      <c r="BL18" s="78">
        <v>0.92559999999999998</v>
      </c>
      <c r="BM18" s="8"/>
      <c r="BN18" s="8"/>
      <c r="BO18" s="8"/>
      <c r="BP18" s="8"/>
      <c r="BQ18" s="8"/>
      <c r="BR18" s="8"/>
      <c r="BS18" s="2">
        <f t="shared" si="20"/>
        <v>20</v>
      </c>
      <c r="BT18" s="8">
        <f t="shared" si="21"/>
        <v>2.8479999999999999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13"/>
      <c r="CI18" s="91"/>
      <c r="CJ18" s="313"/>
      <c r="CK18" s="292"/>
      <c r="CL18" s="292"/>
      <c r="CM18" s="314"/>
      <c r="CN18" s="315"/>
      <c r="CO18" s="8">
        <f t="shared" si="22"/>
        <v>0</v>
      </c>
      <c r="CP18" s="8">
        <f t="shared" si="23"/>
        <v>0</v>
      </c>
      <c r="CQ18" s="330">
        <v>247.40625</v>
      </c>
      <c r="CR18" s="330"/>
      <c r="CS18" s="330"/>
      <c r="CT18" s="340"/>
      <c r="CU18" s="331">
        <v>18.556701030927837</v>
      </c>
      <c r="CV18" s="196"/>
      <c r="CW18" s="332">
        <v>63.814432989690722</v>
      </c>
      <c r="CX18" s="340"/>
      <c r="CY18" s="340"/>
      <c r="CZ18" s="340"/>
      <c r="DA18" s="351">
        <f t="shared" si="24"/>
        <v>329.77738402061857</v>
      </c>
      <c r="DB18" s="7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16">
        <v>41.103092783505154</v>
      </c>
      <c r="DL18" s="316">
        <v>13.701030927835051</v>
      </c>
      <c r="DM18" s="314">
        <f t="shared" si="28"/>
        <v>41.103092783505154</v>
      </c>
      <c r="DN18" s="314">
        <f t="shared" si="29"/>
        <v>13.701030927835051</v>
      </c>
      <c r="DO18" s="316">
        <v>39.869999999999997</v>
      </c>
      <c r="DP18" s="316">
        <v>13.29</v>
      </c>
      <c r="DQ18" s="317">
        <v>39.869999999999997</v>
      </c>
      <c r="DR18" s="317">
        <v>13.29</v>
      </c>
      <c r="DS18" s="8"/>
      <c r="DT18" s="8"/>
      <c r="DU18" s="295"/>
      <c r="DV18" s="296"/>
      <c r="DW18" s="296"/>
      <c r="DX18" s="296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18">
        <v>37.11</v>
      </c>
      <c r="EH18" s="319">
        <v>9.2774999999999999</v>
      </c>
      <c r="EI18" s="94">
        <v>159.42268041237114</v>
      </c>
      <c r="EJ18" s="94">
        <v>39.855670103092784</v>
      </c>
      <c r="EK18" s="314">
        <v>55.268041237113401</v>
      </c>
      <c r="EL18" s="320">
        <v>13.81701030927835</v>
      </c>
      <c r="EM18" s="321"/>
      <c r="EN18" s="321"/>
      <c r="EO18" s="321"/>
      <c r="EP18" s="321"/>
      <c r="EQ18" s="8">
        <f t="shared" si="31"/>
        <v>251.80072164948453</v>
      </c>
      <c r="ER18" s="8">
        <f t="shared" si="32"/>
        <v>62.950180412371132</v>
      </c>
      <c r="ES18" s="294"/>
      <c r="ET18" s="294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45">
        <v>30</v>
      </c>
      <c r="FB18" s="322">
        <v>0</v>
      </c>
      <c r="FC18" s="114">
        <v>31</v>
      </c>
      <c r="FD18" s="315">
        <v>0</v>
      </c>
      <c r="FE18" s="8"/>
      <c r="FF18" s="8"/>
      <c r="FG18" s="298"/>
      <c r="FH18" s="299"/>
      <c r="FI18" s="8"/>
      <c r="FJ18" s="8"/>
      <c r="FK18" s="8"/>
      <c r="FL18" s="8"/>
      <c r="FM18" s="315"/>
      <c r="FN18" s="315"/>
      <c r="FO18" s="4"/>
      <c r="FP18" s="8"/>
      <c r="FQ18" s="300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1"/>
      <c r="GJ18" s="301"/>
      <c r="GK18" s="315">
        <v>6</v>
      </c>
      <c r="GL18" s="315">
        <v>0</v>
      </c>
      <c r="GM18" s="358">
        <v>0</v>
      </c>
      <c r="GN18" s="93">
        <v>0</v>
      </c>
      <c r="GO18" s="323">
        <v>6</v>
      </c>
      <c r="GP18" s="359">
        <v>0</v>
      </c>
      <c r="GQ18" s="359">
        <v>0</v>
      </c>
      <c r="GR18" s="359">
        <v>0</v>
      </c>
      <c r="GS18" s="93">
        <v>0</v>
      </c>
      <c r="GT18" s="93">
        <v>0</v>
      </c>
      <c r="GU18" s="93">
        <v>5</v>
      </c>
      <c r="GV18" s="93">
        <v>0</v>
      </c>
      <c r="GW18" s="93">
        <v>2</v>
      </c>
      <c r="GX18" s="93">
        <v>0</v>
      </c>
      <c r="GY18" s="93">
        <v>2.4</v>
      </c>
      <c r="GZ18" s="93">
        <v>0</v>
      </c>
      <c r="HA18" s="8">
        <f t="shared" si="39"/>
        <v>21.4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96"/>
      <c r="HO18" s="8">
        <f t="shared" si="41"/>
        <v>0</v>
      </c>
      <c r="HP18" s="8">
        <f t="shared" si="42"/>
        <v>0</v>
      </c>
      <c r="HQ18" s="91">
        <v>400</v>
      </c>
      <c r="HR18" s="71"/>
      <c r="HS18" s="91">
        <v>400</v>
      </c>
      <c r="HT18" s="78"/>
      <c r="HU18" s="78">
        <f t="shared" si="43"/>
        <v>400</v>
      </c>
      <c r="HV18" s="78">
        <f t="shared" si="44"/>
        <v>0</v>
      </c>
      <c r="HW18" s="8"/>
      <c r="HX18" s="8"/>
      <c r="HY18" s="368"/>
      <c r="HZ18" s="368"/>
      <c r="IA18" s="302"/>
      <c r="IB18" s="297"/>
      <c r="IC18" s="196">
        <v>2.5</v>
      </c>
      <c r="ID18" s="323">
        <v>0.625</v>
      </c>
      <c r="IE18" s="303"/>
      <c r="IF18" s="303"/>
      <c r="IG18" s="8">
        <f t="shared" si="45"/>
        <v>2.5</v>
      </c>
      <c r="IH18" s="8">
        <f t="shared" si="46"/>
        <v>0.625</v>
      </c>
      <c r="II18" s="8"/>
      <c r="IJ18" s="8"/>
      <c r="IK18" s="8"/>
      <c r="IL18" s="8"/>
      <c r="IM18" s="4"/>
      <c r="IN18" s="296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>
        <v>10.31</v>
      </c>
      <c r="IZ18" s="71">
        <v>0</v>
      </c>
      <c r="JA18" s="71">
        <v>10.31</v>
      </c>
      <c r="JB18" s="71">
        <v>0</v>
      </c>
      <c r="JC18" s="71"/>
      <c r="JD18" s="71"/>
      <c r="JE18" s="370"/>
      <c r="JF18" s="370"/>
      <c r="JG18" s="8">
        <f t="shared" si="47"/>
        <v>20.62</v>
      </c>
      <c r="JH18" s="8">
        <f t="shared" si="48"/>
        <v>0</v>
      </c>
      <c r="JI18" s="323">
        <v>6.5372000000000003</v>
      </c>
      <c r="JJ18" s="323">
        <v>1</v>
      </c>
      <c r="JK18" s="323">
        <v>6.5373000000000001</v>
      </c>
      <c r="JL18" s="323">
        <v>1</v>
      </c>
      <c r="JM18" s="323"/>
      <c r="JN18" s="323"/>
      <c r="JO18" s="91">
        <v>51.55</v>
      </c>
      <c r="JP18" s="323">
        <v>11</v>
      </c>
      <c r="JQ18" s="91">
        <v>26.8</v>
      </c>
      <c r="JR18" s="323">
        <v>5</v>
      </c>
      <c r="JS18" s="71"/>
      <c r="JT18" s="71"/>
      <c r="JU18" s="8"/>
      <c r="JV18" s="8"/>
      <c r="JW18" s="8">
        <f t="shared" si="85"/>
        <v>91.424499999999995</v>
      </c>
      <c r="JX18" s="8">
        <f t="shared" si="86"/>
        <v>18</v>
      </c>
      <c r="JY18" s="8"/>
      <c r="JZ18" s="8"/>
      <c r="KA18" s="282"/>
      <c r="KB18" s="282"/>
      <c r="KC18" s="8">
        <f t="shared" si="49"/>
        <v>0</v>
      </c>
      <c r="KD18" s="8">
        <f t="shared" si="50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1"/>
        <v>0</v>
      </c>
      <c r="KP18" s="4">
        <f t="shared" si="51"/>
        <v>0</v>
      </c>
      <c r="KQ18" s="315"/>
      <c r="KR18" s="74"/>
      <c r="KS18" s="74"/>
      <c r="KT18" s="74"/>
      <c r="KU18" s="122">
        <f t="shared" si="52"/>
        <v>0</v>
      </c>
      <c r="KV18" s="122">
        <f t="shared" si="53"/>
        <v>0</v>
      </c>
      <c r="KW18" s="4"/>
      <c r="KX18" s="4"/>
      <c r="KY18" s="4">
        <f t="shared" si="54"/>
        <v>0</v>
      </c>
      <c r="KZ18" s="4">
        <f t="shared" si="55"/>
        <v>0</v>
      </c>
      <c r="LA18" s="4"/>
      <c r="LB18" s="4"/>
      <c r="LC18" s="4"/>
      <c r="LD18" s="4"/>
      <c r="LE18" s="4">
        <f t="shared" si="56"/>
        <v>0</v>
      </c>
      <c r="LF18" s="4">
        <f t="shared" si="57"/>
        <v>0</v>
      </c>
      <c r="LG18" s="4"/>
      <c r="LH18" s="4"/>
      <c r="LI18" s="4">
        <f t="shared" si="58"/>
        <v>0</v>
      </c>
      <c r="LJ18" s="4">
        <f t="shared" si="59"/>
        <v>0</v>
      </c>
      <c r="LK18" s="71">
        <v>24.2</v>
      </c>
      <c r="LL18" s="323">
        <v>0</v>
      </c>
      <c r="LM18" s="79">
        <v>24.02</v>
      </c>
      <c r="LN18" s="342">
        <v>0</v>
      </c>
      <c r="LO18" s="79">
        <v>6.5750000000000002</v>
      </c>
      <c r="LP18" s="326">
        <v>0</v>
      </c>
      <c r="LQ18" s="75"/>
      <c r="LR18" s="336"/>
      <c r="LS18" s="311"/>
      <c r="LT18" s="311"/>
      <c r="LU18" s="4">
        <f t="shared" si="60"/>
        <v>54.795000000000002</v>
      </c>
      <c r="LV18" s="4">
        <f t="shared" si="61"/>
        <v>0</v>
      </c>
      <c r="LW18" s="312"/>
      <c r="LX18" s="4"/>
      <c r="LY18" s="4"/>
      <c r="LZ18" s="4"/>
      <c r="MA18" s="4">
        <f t="shared" si="62"/>
        <v>0</v>
      </c>
      <c r="MB18" s="4">
        <f t="shared" si="63"/>
        <v>0</v>
      </c>
      <c r="MC18" s="114"/>
      <c r="MD18" s="4"/>
      <c r="ME18" s="333"/>
      <c r="MF18" s="360"/>
      <c r="MG18" s="75"/>
      <c r="MH18" s="74"/>
      <c r="MI18" s="9"/>
      <c r="MJ18" s="4"/>
      <c r="MK18" s="4">
        <f t="shared" si="64"/>
        <v>0</v>
      </c>
      <c r="ML18" s="4">
        <f t="shared" si="65"/>
        <v>0</v>
      </c>
      <c r="MM18" s="327">
        <v>0</v>
      </c>
      <c r="MN18" s="92">
        <v>0</v>
      </c>
      <c r="MO18" s="114">
        <v>0</v>
      </c>
      <c r="MP18" s="328">
        <v>0</v>
      </c>
      <c r="MQ18" s="4">
        <f t="shared" si="66"/>
        <v>0</v>
      </c>
      <c r="MR18" s="4">
        <f t="shared" si="67"/>
        <v>0</v>
      </c>
      <c r="MS18" s="4"/>
      <c r="MT18" s="4"/>
      <c r="MU18" s="4">
        <f t="shared" si="68"/>
        <v>0</v>
      </c>
      <c r="MV18" s="4">
        <f t="shared" si="69"/>
        <v>0</v>
      </c>
      <c r="MW18" s="4"/>
      <c r="MX18" s="4"/>
      <c r="MY18" s="4">
        <f t="shared" si="70"/>
        <v>0</v>
      </c>
      <c r="MZ18" s="4">
        <f t="shared" si="71"/>
        <v>0</v>
      </c>
      <c r="NA18" s="92">
        <v>6.56</v>
      </c>
      <c r="NB18" s="329">
        <v>0.9</v>
      </c>
      <c r="NC18" s="4">
        <f t="shared" si="72"/>
        <v>6.56</v>
      </c>
      <c r="ND18" s="4">
        <f t="shared" si="73"/>
        <v>0.9</v>
      </c>
      <c r="NE18" s="294"/>
      <c r="NF18" s="294"/>
      <c r="NG18" s="294">
        <f t="shared" si="74"/>
        <v>0</v>
      </c>
      <c r="NH18" s="294">
        <f t="shared" si="75"/>
        <v>0</v>
      </c>
      <c r="NI18" s="294"/>
      <c r="NJ18" s="294"/>
      <c r="NK18" s="294">
        <f t="shared" si="76"/>
        <v>0</v>
      </c>
      <c r="NL18" s="294">
        <f t="shared" si="77"/>
        <v>0</v>
      </c>
      <c r="NM18" s="291"/>
      <c r="NN18" s="294"/>
      <c r="NO18" s="294">
        <f t="shared" si="78"/>
        <v>0</v>
      </c>
      <c r="NP18" s="294">
        <f t="shared" si="79"/>
        <v>0</v>
      </c>
      <c r="NQ18" s="74">
        <v>0</v>
      </c>
      <c r="NR18" s="74"/>
      <c r="NS18" s="74">
        <v>0</v>
      </c>
      <c r="NT18" s="74"/>
      <c r="NU18" s="74">
        <v>0</v>
      </c>
      <c r="NV18" s="74"/>
      <c r="NW18" s="335">
        <v>0</v>
      </c>
      <c r="NX18" s="335"/>
      <c r="NY18" s="335">
        <v>0</v>
      </c>
      <c r="NZ18" s="335"/>
      <c r="OA18" s="74">
        <f t="shared" si="80"/>
        <v>0</v>
      </c>
      <c r="OB18" s="74">
        <f t="shared" si="12"/>
        <v>0</v>
      </c>
      <c r="OC18" s="74">
        <v>0</v>
      </c>
      <c r="OD18" s="74"/>
      <c r="OE18" s="341">
        <v>0</v>
      </c>
      <c r="OF18" s="74"/>
      <c r="OG18" s="341">
        <v>0</v>
      </c>
      <c r="OH18" s="74"/>
      <c r="OI18" s="74">
        <v>0</v>
      </c>
      <c r="OJ18" s="74"/>
      <c r="OK18" s="74">
        <f t="shared" si="81"/>
        <v>0</v>
      </c>
      <c r="OL18" s="74">
        <f t="shared" si="82"/>
        <v>0</v>
      </c>
      <c r="OM18" s="196">
        <v>0</v>
      </c>
      <c r="ON18" s="196"/>
      <c r="OO18" s="334">
        <v>0</v>
      </c>
      <c r="OP18" s="196"/>
      <c r="OQ18" s="196">
        <v>0</v>
      </c>
      <c r="OR18" s="196"/>
      <c r="OS18" s="196">
        <f t="shared" si="83"/>
        <v>0</v>
      </c>
      <c r="OT18" s="196">
        <f t="shared" si="84"/>
        <v>0</v>
      </c>
      <c r="OU18" s="294"/>
      <c r="OV18" s="294"/>
      <c r="OW18" s="294">
        <f t="shared" si="13"/>
        <v>0</v>
      </c>
      <c r="OX18" s="294">
        <f t="shared" si="14"/>
        <v>0</v>
      </c>
    </row>
    <row r="19" spans="1:414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/>
      <c r="N19" s="71"/>
      <c r="O19" s="75">
        <v>19.34</v>
      </c>
      <c r="P19" s="71">
        <v>3.8680000000000003</v>
      </c>
      <c r="Q19" s="122"/>
      <c r="R19" s="78"/>
      <c r="S19" s="314"/>
      <c r="T19" s="314"/>
      <c r="U19" s="78"/>
      <c r="V19" s="78"/>
      <c r="W19" s="78">
        <f t="shared" si="15"/>
        <v>19.34</v>
      </c>
      <c r="X19" s="78">
        <f t="shared" si="16"/>
        <v>19.34</v>
      </c>
      <c r="Y19" s="78"/>
      <c r="Z19" s="78"/>
      <c r="AA19" s="75"/>
      <c r="AB19" s="71"/>
      <c r="AC19" s="8">
        <f t="shared" si="17"/>
        <v>0</v>
      </c>
      <c r="AD19" s="8">
        <f t="shared" si="18"/>
        <v>0</v>
      </c>
      <c r="AE19" s="71"/>
      <c r="AF19" s="71"/>
      <c r="AG19" s="71"/>
      <c r="AH19" s="71"/>
      <c r="AI19" s="122"/>
      <c r="AJ19" s="122"/>
      <c r="AK19" s="343"/>
      <c r="AL19" s="344"/>
      <c r="AM19" s="287"/>
      <c r="AN19" s="287"/>
      <c r="AO19" s="288"/>
      <c r="AP19" s="288"/>
      <c r="AQ19" s="288"/>
      <c r="AR19" s="288"/>
      <c r="AS19" s="288"/>
      <c r="AT19" s="288"/>
      <c r="AU19" s="4">
        <f t="shared" si="19"/>
        <v>0</v>
      </c>
      <c r="AV19" s="4">
        <f t="shared" si="2"/>
        <v>0</v>
      </c>
      <c r="AW19" s="78"/>
      <c r="AX19" s="78"/>
      <c r="AY19" s="305"/>
      <c r="AZ19" s="8"/>
      <c r="BA19" s="8"/>
      <c r="BB19" s="8"/>
      <c r="BC19" s="8">
        <f t="shared" si="3"/>
        <v>0</v>
      </c>
      <c r="BD19" s="8">
        <f t="shared" si="4"/>
        <v>0</v>
      </c>
      <c r="BE19" s="78">
        <v>6</v>
      </c>
      <c r="BF19" s="78">
        <v>0.85440000000000005</v>
      </c>
      <c r="BG19" s="349">
        <v>7.5</v>
      </c>
      <c r="BH19" s="350">
        <v>1.0680000000000001</v>
      </c>
      <c r="BI19" s="289"/>
      <c r="BJ19" s="290"/>
      <c r="BK19" s="315">
        <v>6.5</v>
      </c>
      <c r="BL19" s="78">
        <v>0.92559999999999998</v>
      </c>
      <c r="BM19" s="8"/>
      <c r="BN19" s="8"/>
      <c r="BO19" s="8"/>
      <c r="BP19" s="8"/>
      <c r="BQ19" s="8"/>
      <c r="BR19" s="8"/>
      <c r="BS19" s="2">
        <f t="shared" si="20"/>
        <v>20</v>
      </c>
      <c r="BT19" s="8">
        <f t="shared" si="21"/>
        <v>2.8479999999999999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13"/>
      <c r="CI19" s="91"/>
      <c r="CJ19" s="313"/>
      <c r="CK19" s="292"/>
      <c r="CL19" s="292"/>
      <c r="CM19" s="314"/>
      <c r="CN19" s="315"/>
      <c r="CO19" s="8">
        <f t="shared" si="22"/>
        <v>0</v>
      </c>
      <c r="CP19" s="8">
        <f t="shared" si="23"/>
        <v>0</v>
      </c>
      <c r="CQ19" s="330">
        <v>247.40625</v>
      </c>
      <c r="CR19" s="330"/>
      <c r="CS19" s="330"/>
      <c r="CT19" s="340"/>
      <c r="CU19" s="331">
        <v>18.556701030927837</v>
      </c>
      <c r="CV19" s="196"/>
      <c r="CW19" s="332">
        <v>63.814432989690722</v>
      </c>
      <c r="CX19" s="340"/>
      <c r="CY19" s="340"/>
      <c r="CZ19" s="340"/>
      <c r="DA19" s="351">
        <f t="shared" si="24"/>
        <v>329.77738402061857</v>
      </c>
      <c r="DB19" s="7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16">
        <v>41.103092783505154</v>
      </c>
      <c r="DL19" s="316">
        <v>13.701030927835051</v>
      </c>
      <c r="DM19" s="314">
        <f t="shared" si="28"/>
        <v>41.103092783505154</v>
      </c>
      <c r="DN19" s="314">
        <f t="shared" si="29"/>
        <v>13.701030927835051</v>
      </c>
      <c r="DO19" s="316">
        <v>39.869999999999997</v>
      </c>
      <c r="DP19" s="316">
        <v>13.29</v>
      </c>
      <c r="DQ19" s="317">
        <v>39.869999999999997</v>
      </c>
      <c r="DR19" s="317">
        <v>13.29</v>
      </c>
      <c r="DS19" s="8"/>
      <c r="DT19" s="8"/>
      <c r="DU19" s="295"/>
      <c r="DV19" s="296"/>
      <c r="DW19" s="296"/>
      <c r="DX19" s="296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18">
        <v>37.11</v>
      </c>
      <c r="EH19" s="319">
        <v>9.2774999999999999</v>
      </c>
      <c r="EI19" s="94">
        <v>159.42268041237114</v>
      </c>
      <c r="EJ19" s="94">
        <v>39.855670103092784</v>
      </c>
      <c r="EK19" s="314">
        <v>55.268041237113401</v>
      </c>
      <c r="EL19" s="320">
        <v>13.81701030927835</v>
      </c>
      <c r="EM19" s="321"/>
      <c r="EN19" s="321"/>
      <c r="EO19" s="321"/>
      <c r="EP19" s="321"/>
      <c r="EQ19" s="8">
        <f t="shared" si="31"/>
        <v>251.80072164948453</v>
      </c>
      <c r="ER19" s="8">
        <f t="shared" si="32"/>
        <v>62.950180412371132</v>
      </c>
      <c r="ES19" s="294"/>
      <c r="ET19" s="294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45">
        <v>30</v>
      </c>
      <c r="FB19" s="322">
        <v>0</v>
      </c>
      <c r="FC19" s="114">
        <v>0</v>
      </c>
      <c r="FD19" s="315">
        <v>0</v>
      </c>
      <c r="FE19" s="8"/>
      <c r="FF19" s="8"/>
      <c r="FG19" s="298"/>
      <c r="FH19" s="299"/>
      <c r="FI19" s="8"/>
      <c r="FJ19" s="8"/>
      <c r="FK19" s="8"/>
      <c r="FL19" s="8"/>
      <c r="FM19" s="315"/>
      <c r="FN19" s="315"/>
      <c r="FO19" s="4"/>
      <c r="FP19" s="8"/>
      <c r="FQ19" s="300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1"/>
      <c r="GJ19" s="301"/>
      <c r="GK19" s="315">
        <v>6</v>
      </c>
      <c r="GL19" s="315">
        <v>0</v>
      </c>
      <c r="GM19" s="358">
        <v>0</v>
      </c>
      <c r="GN19" s="93">
        <v>0</v>
      </c>
      <c r="GO19" s="323">
        <v>6</v>
      </c>
      <c r="GP19" s="359">
        <v>0</v>
      </c>
      <c r="GQ19" s="359">
        <v>0</v>
      </c>
      <c r="GR19" s="359">
        <v>0</v>
      </c>
      <c r="GS19" s="93">
        <v>0</v>
      </c>
      <c r="GT19" s="93">
        <v>0</v>
      </c>
      <c r="GU19" s="93">
        <v>5</v>
      </c>
      <c r="GV19" s="93">
        <v>0</v>
      </c>
      <c r="GW19" s="93">
        <v>2</v>
      </c>
      <c r="GX19" s="93">
        <v>0</v>
      </c>
      <c r="GY19" s="93">
        <v>2.4</v>
      </c>
      <c r="GZ19" s="93">
        <v>0</v>
      </c>
      <c r="HA19" s="8">
        <f t="shared" si="39"/>
        <v>21.4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96"/>
      <c r="HO19" s="8">
        <f t="shared" si="41"/>
        <v>0</v>
      </c>
      <c r="HP19" s="8">
        <f t="shared" si="42"/>
        <v>0</v>
      </c>
      <c r="HQ19" s="91">
        <v>400</v>
      </c>
      <c r="HR19" s="71"/>
      <c r="HS19" s="91">
        <v>400</v>
      </c>
      <c r="HT19" s="78"/>
      <c r="HU19" s="78">
        <f t="shared" si="43"/>
        <v>400</v>
      </c>
      <c r="HV19" s="78">
        <f t="shared" si="44"/>
        <v>0</v>
      </c>
      <c r="HW19" s="8"/>
      <c r="HX19" s="8"/>
      <c r="HY19" s="368"/>
      <c r="HZ19" s="368"/>
      <c r="IA19" s="302"/>
      <c r="IB19" s="297"/>
      <c r="IC19" s="196">
        <v>2.5</v>
      </c>
      <c r="ID19" s="323">
        <v>0.625</v>
      </c>
      <c r="IE19" s="303"/>
      <c r="IF19" s="303"/>
      <c r="IG19" s="8">
        <f t="shared" si="45"/>
        <v>2.5</v>
      </c>
      <c r="IH19" s="8">
        <f t="shared" si="46"/>
        <v>0.625</v>
      </c>
      <c r="II19" s="8"/>
      <c r="IJ19" s="8"/>
      <c r="IK19" s="8"/>
      <c r="IL19" s="8"/>
      <c r="IM19" s="4"/>
      <c r="IN19" s="296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>
        <v>10.31</v>
      </c>
      <c r="IZ19" s="71">
        <v>0</v>
      </c>
      <c r="JA19" s="71">
        <v>10.31</v>
      </c>
      <c r="JB19" s="71">
        <v>0</v>
      </c>
      <c r="JC19" s="71"/>
      <c r="JD19" s="71"/>
      <c r="JE19" s="370"/>
      <c r="JF19" s="370"/>
      <c r="JG19" s="8">
        <f t="shared" si="47"/>
        <v>20.62</v>
      </c>
      <c r="JH19" s="8">
        <f t="shared" si="48"/>
        <v>0</v>
      </c>
      <c r="JI19" s="323">
        <v>6.5372000000000003</v>
      </c>
      <c r="JJ19" s="323">
        <v>1</v>
      </c>
      <c r="JK19" s="323">
        <v>6.5373000000000001</v>
      </c>
      <c r="JL19" s="323">
        <v>1</v>
      </c>
      <c r="JM19" s="323"/>
      <c r="JN19" s="323"/>
      <c r="JO19" s="91">
        <v>51.55</v>
      </c>
      <c r="JP19" s="323">
        <v>11</v>
      </c>
      <c r="JQ19" s="91">
        <v>26.8</v>
      </c>
      <c r="JR19" s="323">
        <v>5</v>
      </c>
      <c r="JS19" s="71"/>
      <c r="JT19" s="71"/>
      <c r="JU19" s="8"/>
      <c r="JV19" s="8"/>
      <c r="JW19" s="8">
        <f t="shared" si="85"/>
        <v>91.424499999999995</v>
      </c>
      <c r="JX19" s="8">
        <f t="shared" si="86"/>
        <v>18</v>
      </c>
      <c r="JY19" s="8"/>
      <c r="JZ19" s="8"/>
      <c r="KA19" s="282"/>
      <c r="KB19" s="282"/>
      <c r="KC19" s="8">
        <f t="shared" si="49"/>
        <v>0</v>
      </c>
      <c r="KD19" s="8">
        <f t="shared" si="50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1"/>
        <v>0</v>
      </c>
      <c r="KP19" s="4">
        <f t="shared" si="51"/>
        <v>0</v>
      </c>
      <c r="KQ19" s="315"/>
      <c r="KR19" s="74"/>
      <c r="KS19" s="74"/>
      <c r="KT19" s="74"/>
      <c r="KU19" s="122">
        <f t="shared" si="52"/>
        <v>0</v>
      </c>
      <c r="KV19" s="122">
        <f t="shared" si="53"/>
        <v>0</v>
      </c>
      <c r="KW19" s="4"/>
      <c r="KX19" s="4"/>
      <c r="KY19" s="4">
        <f t="shared" si="54"/>
        <v>0</v>
      </c>
      <c r="KZ19" s="4">
        <f t="shared" si="55"/>
        <v>0</v>
      </c>
      <c r="LA19" s="4"/>
      <c r="LB19" s="4"/>
      <c r="LC19" s="4"/>
      <c r="LD19" s="4"/>
      <c r="LE19" s="4">
        <f t="shared" si="56"/>
        <v>0</v>
      </c>
      <c r="LF19" s="4">
        <f t="shared" si="57"/>
        <v>0</v>
      </c>
      <c r="LG19" s="4"/>
      <c r="LH19" s="4"/>
      <c r="LI19" s="4">
        <f t="shared" si="58"/>
        <v>0</v>
      </c>
      <c r="LJ19" s="4">
        <f t="shared" si="59"/>
        <v>0</v>
      </c>
      <c r="LK19" s="71">
        <v>24.2</v>
      </c>
      <c r="LL19" s="323">
        <v>0</v>
      </c>
      <c r="LM19" s="79">
        <v>24.02</v>
      </c>
      <c r="LN19" s="342">
        <v>0</v>
      </c>
      <c r="LO19" s="79">
        <v>6.5750000000000002</v>
      </c>
      <c r="LP19" s="326">
        <v>0</v>
      </c>
      <c r="LQ19" s="75"/>
      <c r="LR19" s="336"/>
      <c r="LS19" s="311"/>
      <c r="LT19" s="311"/>
      <c r="LU19" s="4">
        <f t="shared" si="60"/>
        <v>54.795000000000002</v>
      </c>
      <c r="LV19" s="4">
        <f t="shared" si="61"/>
        <v>0</v>
      </c>
      <c r="LW19" s="312"/>
      <c r="LX19" s="4"/>
      <c r="LY19" s="4"/>
      <c r="LZ19" s="4"/>
      <c r="MA19" s="4">
        <f t="shared" si="62"/>
        <v>0</v>
      </c>
      <c r="MB19" s="4">
        <f t="shared" si="63"/>
        <v>0</v>
      </c>
      <c r="MC19" s="114"/>
      <c r="MD19" s="4"/>
      <c r="ME19" s="333"/>
      <c r="MF19" s="360"/>
      <c r="MG19" s="75"/>
      <c r="MH19" s="74"/>
      <c r="MI19" s="9"/>
      <c r="MJ19" s="4"/>
      <c r="MK19" s="4">
        <f t="shared" si="64"/>
        <v>0</v>
      </c>
      <c r="ML19" s="4">
        <f t="shared" si="65"/>
        <v>0</v>
      </c>
      <c r="MM19" s="327">
        <v>0</v>
      </c>
      <c r="MN19" s="92">
        <v>0</v>
      </c>
      <c r="MO19" s="114">
        <v>0</v>
      </c>
      <c r="MP19" s="328">
        <v>0</v>
      </c>
      <c r="MQ19" s="4">
        <f t="shared" si="66"/>
        <v>0</v>
      </c>
      <c r="MR19" s="4">
        <f t="shared" si="67"/>
        <v>0</v>
      </c>
      <c r="MS19" s="4"/>
      <c r="MT19" s="4"/>
      <c r="MU19" s="4">
        <f t="shared" si="68"/>
        <v>0</v>
      </c>
      <c r="MV19" s="4">
        <f t="shared" si="69"/>
        <v>0</v>
      </c>
      <c r="MW19" s="4"/>
      <c r="MX19" s="4"/>
      <c r="MY19" s="4">
        <f t="shared" si="70"/>
        <v>0</v>
      </c>
      <c r="MZ19" s="4">
        <f t="shared" si="71"/>
        <v>0</v>
      </c>
      <c r="NA19" s="92">
        <v>6.56</v>
      </c>
      <c r="NB19" s="329">
        <v>0.9</v>
      </c>
      <c r="NC19" s="4">
        <f t="shared" si="72"/>
        <v>6.56</v>
      </c>
      <c r="ND19" s="4">
        <f t="shared" si="73"/>
        <v>0.9</v>
      </c>
      <c r="NE19" s="294"/>
      <c r="NF19" s="294"/>
      <c r="NG19" s="294">
        <f t="shared" si="74"/>
        <v>0</v>
      </c>
      <c r="NH19" s="294">
        <f t="shared" si="75"/>
        <v>0</v>
      </c>
      <c r="NI19" s="294"/>
      <c r="NJ19" s="294"/>
      <c r="NK19" s="294">
        <f t="shared" si="76"/>
        <v>0</v>
      </c>
      <c r="NL19" s="294">
        <f t="shared" si="77"/>
        <v>0</v>
      </c>
      <c r="NM19" s="291"/>
      <c r="NN19" s="294"/>
      <c r="NO19" s="294">
        <f t="shared" si="78"/>
        <v>0</v>
      </c>
      <c r="NP19" s="294">
        <f t="shared" si="79"/>
        <v>0</v>
      </c>
      <c r="NQ19" s="74">
        <v>0</v>
      </c>
      <c r="NR19" s="74"/>
      <c r="NS19" s="74">
        <v>0</v>
      </c>
      <c r="NT19" s="74"/>
      <c r="NU19" s="74">
        <v>0</v>
      </c>
      <c r="NV19" s="74"/>
      <c r="NW19" s="335">
        <v>0</v>
      </c>
      <c r="NX19" s="335"/>
      <c r="NY19" s="335">
        <v>0</v>
      </c>
      <c r="NZ19" s="335"/>
      <c r="OA19" s="74">
        <f t="shared" si="80"/>
        <v>0</v>
      </c>
      <c r="OB19" s="74">
        <f t="shared" si="12"/>
        <v>0</v>
      </c>
      <c r="OC19" s="74">
        <v>0</v>
      </c>
      <c r="OD19" s="74"/>
      <c r="OE19" s="341">
        <v>0</v>
      </c>
      <c r="OF19" s="74"/>
      <c r="OG19" s="341">
        <v>0</v>
      </c>
      <c r="OH19" s="74"/>
      <c r="OI19" s="74">
        <v>0</v>
      </c>
      <c r="OJ19" s="74"/>
      <c r="OK19" s="74">
        <f t="shared" si="81"/>
        <v>0</v>
      </c>
      <c r="OL19" s="74">
        <f t="shared" si="82"/>
        <v>0</v>
      </c>
      <c r="OM19" s="196">
        <v>0</v>
      </c>
      <c r="ON19" s="196"/>
      <c r="OO19" s="334">
        <v>0</v>
      </c>
      <c r="OP19" s="196"/>
      <c r="OQ19" s="196">
        <v>0</v>
      </c>
      <c r="OR19" s="196"/>
      <c r="OS19" s="196">
        <f t="shared" si="83"/>
        <v>0</v>
      </c>
      <c r="OT19" s="196">
        <f t="shared" si="84"/>
        <v>0</v>
      </c>
      <c r="OU19" s="294"/>
      <c r="OV19" s="294"/>
      <c r="OW19" s="294">
        <f t="shared" si="13"/>
        <v>0</v>
      </c>
      <c r="OX19" s="294">
        <f t="shared" si="14"/>
        <v>0</v>
      </c>
    </row>
    <row r="20" spans="1:414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/>
      <c r="N20" s="71"/>
      <c r="O20" s="75">
        <v>19.34</v>
      </c>
      <c r="P20" s="71">
        <v>3.8680000000000003</v>
      </c>
      <c r="Q20" s="122"/>
      <c r="R20" s="78"/>
      <c r="S20" s="314"/>
      <c r="T20" s="314"/>
      <c r="U20" s="78"/>
      <c r="V20" s="78"/>
      <c r="W20" s="78">
        <f t="shared" si="15"/>
        <v>19.34</v>
      </c>
      <c r="X20" s="78">
        <f t="shared" si="16"/>
        <v>19.34</v>
      </c>
      <c r="Y20" s="78"/>
      <c r="Z20" s="78"/>
      <c r="AA20" s="75"/>
      <c r="AB20" s="71"/>
      <c r="AC20" s="8">
        <f t="shared" si="17"/>
        <v>0</v>
      </c>
      <c r="AD20" s="8">
        <f t="shared" si="18"/>
        <v>0</v>
      </c>
      <c r="AE20" s="71"/>
      <c r="AF20" s="71"/>
      <c r="AG20" s="71"/>
      <c r="AH20" s="71"/>
      <c r="AI20" s="122"/>
      <c r="AJ20" s="122"/>
      <c r="AK20" s="343"/>
      <c r="AL20" s="344"/>
      <c r="AM20" s="287"/>
      <c r="AN20" s="287"/>
      <c r="AO20" s="288"/>
      <c r="AP20" s="288"/>
      <c r="AQ20" s="288"/>
      <c r="AR20" s="288"/>
      <c r="AS20" s="288"/>
      <c r="AT20" s="288"/>
      <c r="AU20" s="4">
        <f t="shared" si="19"/>
        <v>0</v>
      </c>
      <c r="AV20" s="4">
        <f t="shared" si="2"/>
        <v>0</v>
      </c>
      <c r="AW20" s="78"/>
      <c r="AX20" s="78"/>
      <c r="AY20" s="305"/>
      <c r="AZ20" s="8"/>
      <c r="BA20" s="8"/>
      <c r="BB20" s="8"/>
      <c r="BC20" s="8">
        <f t="shared" si="3"/>
        <v>0</v>
      </c>
      <c r="BD20" s="8">
        <f t="shared" si="4"/>
        <v>0</v>
      </c>
      <c r="BE20" s="78">
        <v>6</v>
      </c>
      <c r="BF20" s="78">
        <v>0.85440000000000005</v>
      </c>
      <c r="BG20" s="349">
        <v>7.5</v>
      </c>
      <c r="BH20" s="350">
        <v>1.0680000000000001</v>
      </c>
      <c r="BI20" s="289"/>
      <c r="BJ20" s="290"/>
      <c r="BK20" s="315">
        <v>6.5</v>
      </c>
      <c r="BL20" s="78">
        <v>0.92559999999999998</v>
      </c>
      <c r="BM20" s="8"/>
      <c r="BN20" s="8"/>
      <c r="BO20" s="8"/>
      <c r="BP20" s="8"/>
      <c r="BQ20" s="8"/>
      <c r="BR20" s="8"/>
      <c r="BS20" s="2">
        <f t="shared" si="20"/>
        <v>20</v>
      </c>
      <c r="BT20" s="8">
        <f t="shared" si="21"/>
        <v>2.8479999999999999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13"/>
      <c r="CI20" s="91"/>
      <c r="CJ20" s="313"/>
      <c r="CK20" s="292"/>
      <c r="CL20" s="292"/>
      <c r="CM20" s="314"/>
      <c r="CN20" s="315"/>
      <c r="CO20" s="8">
        <f t="shared" si="22"/>
        <v>0</v>
      </c>
      <c r="CP20" s="8">
        <f t="shared" si="23"/>
        <v>0</v>
      </c>
      <c r="CQ20" s="330">
        <v>247.40625</v>
      </c>
      <c r="CR20" s="330"/>
      <c r="CS20" s="330"/>
      <c r="CT20" s="340"/>
      <c r="CU20" s="331">
        <v>18.556701030927837</v>
      </c>
      <c r="CV20" s="196"/>
      <c r="CW20" s="332">
        <v>63.814432989690722</v>
      </c>
      <c r="CX20" s="340"/>
      <c r="CY20" s="340"/>
      <c r="CZ20" s="340"/>
      <c r="DA20" s="351">
        <f t="shared" si="24"/>
        <v>329.77738402061857</v>
      </c>
      <c r="DB20" s="7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16">
        <v>41.103092783505154</v>
      </c>
      <c r="DL20" s="316">
        <v>13.701030927835051</v>
      </c>
      <c r="DM20" s="314">
        <f t="shared" si="28"/>
        <v>41.103092783505154</v>
      </c>
      <c r="DN20" s="314">
        <f t="shared" si="29"/>
        <v>13.701030927835051</v>
      </c>
      <c r="DO20" s="316">
        <v>39.869999999999997</v>
      </c>
      <c r="DP20" s="316">
        <v>13.29</v>
      </c>
      <c r="DQ20" s="317">
        <v>39.869999999999997</v>
      </c>
      <c r="DR20" s="317">
        <v>13.29</v>
      </c>
      <c r="DS20" s="8"/>
      <c r="DT20" s="8"/>
      <c r="DU20" s="295"/>
      <c r="DV20" s="296"/>
      <c r="DW20" s="296"/>
      <c r="DX20" s="296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18">
        <v>37.11</v>
      </c>
      <c r="EH20" s="319">
        <v>9.2774999999999999</v>
      </c>
      <c r="EI20" s="94">
        <v>159.42268041237114</v>
      </c>
      <c r="EJ20" s="94">
        <v>39.855670103092784</v>
      </c>
      <c r="EK20" s="314">
        <v>55.268041237113401</v>
      </c>
      <c r="EL20" s="320">
        <v>13.81701030927835</v>
      </c>
      <c r="EM20" s="321"/>
      <c r="EN20" s="321"/>
      <c r="EO20" s="321"/>
      <c r="EP20" s="321"/>
      <c r="EQ20" s="8">
        <f t="shared" si="31"/>
        <v>251.80072164948453</v>
      </c>
      <c r="ER20" s="8">
        <f t="shared" si="32"/>
        <v>62.950180412371132</v>
      </c>
      <c r="ES20" s="294"/>
      <c r="ET20" s="294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45">
        <v>30</v>
      </c>
      <c r="FB20" s="322">
        <v>0</v>
      </c>
      <c r="FC20" s="114">
        <v>0</v>
      </c>
      <c r="FD20" s="315">
        <v>0</v>
      </c>
      <c r="FE20" s="8"/>
      <c r="FF20" s="8"/>
      <c r="FG20" s="298"/>
      <c r="FH20" s="299"/>
      <c r="FI20" s="8"/>
      <c r="FJ20" s="8"/>
      <c r="FK20" s="8"/>
      <c r="FL20" s="8"/>
      <c r="FM20" s="315"/>
      <c r="FN20" s="315"/>
      <c r="FO20" s="4"/>
      <c r="FP20" s="8"/>
      <c r="FQ20" s="300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1"/>
      <c r="GJ20" s="301"/>
      <c r="GK20" s="315">
        <v>6</v>
      </c>
      <c r="GL20" s="315">
        <v>0</v>
      </c>
      <c r="GM20" s="358">
        <v>0</v>
      </c>
      <c r="GN20" s="93">
        <v>0</v>
      </c>
      <c r="GO20" s="323">
        <v>6</v>
      </c>
      <c r="GP20" s="359">
        <v>0</v>
      </c>
      <c r="GQ20" s="359">
        <v>0</v>
      </c>
      <c r="GR20" s="359">
        <v>0</v>
      </c>
      <c r="GS20" s="93">
        <v>0</v>
      </c>
      <c r="GT20" s="93">
        <v>0</v>
      </c>
      <c r="GU20" s="93">
        <v>5</v>
      </c>
      <c r="GV20" s="93">
        <v>0</v>
      </c>
      <c r="GW20" s="93">
        <v>2</v>
      </c>
      <c r="GX20" s="93">
        <v>0</v>
      </c>
      <c r="GY20" s="93">
        <v>2.4</v>
      </c>
      <c r="GZ20" s="93">
        <v>0</v>
      </c>
      <c r="HA20" s="8">
        <f t="shared" si="39"/>
        <v>21.4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96"/>
      <c r="HO20" s="8">
        <f t="shared" si="41"/>
        <v>0</v>
      </c>
      <c r="HP20" s="8">
        <f t="shared" si="42"/>
        <v>0</v>
      </c>
      <c r="HQ20" s="91">
        <v>400</v>
      </c>
      <c r="HR20" s="71"/>
      <c r="HS20" s="91">
        <v>400</v>
      </c>
      <c r="HT20" s="78"/>
      <c r="HU20" s="78">
        <f t="shared" si="43"/>
        <v>400</v>
      </c>
      <c r="HV20" s="78">
        <f t="shared" si="44"/>
        <v>0</v>
      </c>
      <c r="HW20" s="8"/>
      <c r="HX20" s="8"/>
      <c r="HY20" s="368"/>
      <c r="HZ20" s="368"/>
      <c r="IA20" s="302"/>
      <c r="IB20" s="297"/>
      <c r="IC20" s="196">
        <v>2.5</v>
      </c>
      <c r="ID20" s="323">
        <v>0.625</v>
      </c>
      <c r="IE20" s="303"/>
      <c r="IF20" s="303"/>
      <c r="IG20" s="8">
        <f t="shared" si="45"/>
        <v>2.5</v>
      </c>
      <c r="IH20" s="8">
        <f t="shared" si="46"/>
        <v>0.625</v>
      </c>
      <c r="II20" s="8"/>
      <c r="IJ20" s="8"/>
      <c r="IK20" s="8"/>
      <c r="IL20" s="8"/>
      <c r="IM20" s="4"/>
      <c r="IN20" s="296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>
        <v>10.31</v>
      </c>
      <c r="IZ20" s="71">
        <v>0</v>
      </c>
      <c r="JA20" s="71">
        <v>10.31</v>
      </c>
      <c r="JB20" s="71">
        <v>0</v>
      </c>
      <c r="JC20" s="71"/>
      <c r="JD20" s="71"/>
      <c r="JE20" s="370"/>
      <c r="JF20" s="370"/>
      <c r="JG20" s="8">
        <f t="shared" si="47"/>
        <v>20.62</v>
      </c>
      <c r="JH20" s="8">
        <f t="shared" si="48"/>
        <v>0</v>
      </c>
      <c r="JI20" s="323">
        <v>6.5372000000000003</v>
      </c>
      <c r="JJ20" s="323">
        <v>1</v>
      </c>
      <c r="JK20" s="323">
        <v>6.5373000000000001</v>
      </c>
      <c r="JL20" s="323">
        <v>1</v>
      </c>
      <c r="JM20" s="323"/>
      <c r="JN20" s="323"/>
      <c r="JO20" s="91">
        <v>51.55</v>
      </c>
      <c r="JP20" s="323">
        <v>11</v>
      </c>
      <c r="JQ20" s="91">
        <v>26.8</v>
      </c>
      <c r="JR20" s="323">
        <v>5</v>
      </c>
      <c r="JS20" s="71"/>
      <c r="JT20" s="71"/>
      <c r="JU20" s="8"/>
      <c r="JV20" s="8"/>
      <c r="JW20" s="8">
        <f t="shared" si="85"/>
        <v>91.424499999999995</v>
      </c>
      <c r="JX20" s="8">
        <f t="shared" si="86"/>
        <v>18</v>
      </c>
      <c r="JY20" s="8"/>
      <c r="JZ20" s="8"/>
      <c r="KA20" s="282"/>
      <c r="KB20" s="282"/>
      <c r="KC20" s="8">
        <f t="shared" si="49"/>
        <v>0</v>
      </c>
      <c r="KD20" s="8">
        <f t="shared" si="50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1"/>
        <v>0</v>
      </c>
      <c r="KP20" s="4">
        <f t="shared" si="51"/>
        <v>0</v>
      </c>
      <c r="KQ20" s="315"/>
      <c r="KR20" s="74"/>
      <c r="KS20" s="74"/>
      <c r="KT20" s="74"/>
      <c r="KU20" s="122">
        <f t="shared" si="52"/>
        <v>0</v>
      </c>
      <c r="KV20" s="122">
        <f t="shared" si="53"/>
        <v>0</v>
      </c>
      <c r="KW20" s="4"/>
      <c r="KX20" s="4"/>
      <c r="KY20" s="4">
        <f t="shared" si="54"/>
        <v>0</v>
      </c>
      <c r="KZ20" s="4">
        <f t="shared" si="55"/>
        <v>0</v>
      </c>
      <c r="LA20" s="4"/>
      <c r="LB20" s="4"/>
      <c r="LC20" s="4"/>
      <c r="LD20" s="4"/>
      <c r="LE20" s="4">
        <f t="shared" si="56"/>
        <v>0</v>
      </c>
      <c r="LF20" s="4">
        <f t="shared" si="57"/>
        <v>0</v>
      </c>
      <c r="LG20" s="4"/>
      <c r="LH20" s="4"/>
      <c r="LI20" s="4">
        <f t="shared" si="58"/>
        <v>0</v>
      </c>
      <c r="LJ20" s="4">
        <f t="shared" si="59"/>
        <v>0</v>
      </c>
      <c r="LK20" s="71">
        <v>24.2</v>
      </c>
      <c r="LL20" s="323">
        <v>0</v>
      </c>
      <c r="LM20" s="79">
        <v>24.02</v>
      </c>
      <c r="LN20" s="342">
        <v>0</v>
      </c>
      <c r="LO20" s="79">
        <v>6.5750000000000002</v>
      </c>
      <c r="LP20" s="326">
        <v>0</v>
      </c>
      <c r="LQ20" s="75"/>
      <c r="LR20" s="336"/>
      <c r="LS20" s="311"/>
      <c r="LT20" s="311"/>
      <c r="LU20" s="4">
        <f t="shared" si="60"/>
        <v>54.795000000000002</v>
      </c>
      <c r="LV20" s="4">
        <f t="shared" si="61"/>
        <v>0</v>
      </c>
      <c r="LW20" s="312"/>
      <c r="LX20" s="4"/>
      <c r="LY20" s="4"/>
      <c r="LZ20" s="4"/>
      <c r="MA20" s="4">
        <f t="shared" si="62"/>
        <v>0</v>
      </c>
      <c r="MB20" s="4">
        <f t="shared" si="63"/>
        <v>0</v>
      </c>
      <c r="MC20" s="114"/>
      <c r="MD20" s="4"/>
      <c r="ME20" s="333"/>
      <c r="MF20" s="360"/>
      <c r="MG20" s="75"/>
      <c r="MH20" s="74"/>
      <c r="MI20" s="9"/>
      <c r="MJ20" s="4"/>
      <c r="MK20" s="4">
        <f t="shared" si="64"/>
        <v>0</v>
      </c>
      <c r="ML20" s="4">
        <f t="shared" si="65"/>
        <v>0</v>
      </c>
      <c r="MM20" s="327">
        <v>0</v>
      </c>
      <c r="MN20" s="92">
        <v>0</v>
      </c>
      <c r="MO20" s="114">
        <v>0</v>
      </c>
      <c r="MP20" s="328">
        <v>0</v>
      </c>
      <c r="MQ20" s="4">
        <f t="shared" si="66"/>
        <v>0</v>
      </c>
      <c r="MR20" s="4">
        <f t="shared" si="67"/>
        <v>0</v>
      </c>
      <c r="MS20" s="4"/>
      <c r="MT20" s="4"/>
      <c r="MU20" s="4">
        <f t="shared" si="68"/>
        <v>0</v>
      </c>
      <c r="MV20" s="4">
        <f t="shared" si="69"/>
        <v>0</v>
      </c>
      <c r="MW20" s="4"/>
      <c r="MX20" s="4"/>
      <c r="MY20" s="4">
        <f t="shared" si="70"/>
        <v>0</v>
      </c>
      <c r="MZ20" s="4">
        <f t="shared" si="71"/>
        <v>0</v>
      </c>
      <c r="NA20" s="92">
        <v>6.56</v>
      </c>
      <c r="NB20" s="329">
        <v>0.9</v>
      </c>
      <c r="NC20" s="4">
        <f t="shared" si="72"/>
        <v>6.56</v>
      </c>
      <c r="ND20" s="4">
        <f t="shared" si="73"/>
        <v>0.9</v>
      </c>
      <c r="NE20" s="294"/>
      <c r="NF20" s="294"/>
      <c r="NG20" s="294">
        <f t="shared" si="74"/>
        <v>0</v>
      </c>
      <c r="NH20" s="294">
        <f t="shared" si="75"/>
        <v>0</v>
      </c>
      <c r="NI20" s="294"/>
      <c r="NJ20" s="294"/>
      <c r="NK20" s="294">
        <f t="shared" si="76"/>
        <v>0</v>
      </c>
      <c r="NL20" s="294">
        <f t="shared" si="77"/>
        <v>0</v>
      </c>
      <c r="NM20" s="291"/>
      <c r="NN20" s="294"/>
      <c r="NO20" s="294">
        <f t="shared" si="78"/>
        <v>0</v>
      </c>
      <c r="NP20" s="294">
        <f t="shared" si="79"/>
        <v>0</v>
      </c>
      <c r="NQ20" s="74">
        <v>0</v>
      </c>
      <c r="NR20" s="74"/>
      <c r="NS20" s="74">
        <v>0</v>
      </c>
      <c r="NT20" s="74"/>
      <c r="NU20" s="74">
        <v>0</v>
      </c>
      <c r="NV20" s="74"/>
      <c r="NW20" s="335">
        <v>0</v>
      </c>
      <c r="NX20" s="335"/>
      <c r="NY20" s="335">
        <v>0</v>
      </c>
      <c r="NZ20" s="335"/>
      <c r="OA20" s="74">
        <f t="shared" si="80"/>
        <v>0</v>
      </c>
      <c r="OB20" s="74">
        <f t="shared" si="12"/>
        <v>0</v>
      </c>
      <c r="OC20" s="74">
        <v>0</v>
      </c>
      <c r="OD20" s="74"/>
      <c r="OE20" s="341">
        <v>0</v>
      </c>
      <c r="OF20" s="74"/>
      <c r="OG20" s="341">
        <v>0</v>
      </c>
      <c r="OH20" s="74"/>
      <c r="OI20" s="74">
        <v>0</v>
      </c>
      <c r="OJ20" s="74"/>
      <c r="OK20" s="74">
        <f t="shared" si="81"/>
        <v>0</v>
      </c>
      <c r="OL20" s="74">
        <f t="shared" si="82"/>
        <v>0</v>
      </c>
      <c r="OM20" s="196">
        <v>0</v>
      </c>
      <c r="ON20" s="196"/>
      <c r="OO20" s="334">
        <v>0</v>
      </c>
      <c r="OP20" s="196"/>
      <c r="OQ20" s="196">
        <v>0</v>
      </c>
      <c r="OR20" s="196"/>
      <c r="OS20" s="196">
        <f t="shared" si="83"/>
        <v>0</v>
      </c>
      <c r="OT20" s="196">
        <f t="shared" si="84"/>
        <v>0</v>
      </c>
      <c r="OU20" s="294"/>
      <c r="OV20" s="294"/>
      <c r="OW20" s="294">
        <f t="shared" si="13"/>
        <v>0</v>
      </c>
      <c r="OX20" s="294">
        <f t="shared" si="14"/>
        <v>0</v>
      </c>
    </row>
    <row r="21" spans="1:414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/>
      <c r="N21" s="71"/>
      <c r="O21" s="75">
        <v>19.34</v>
      </c>
      <c r="P21" s="71">
        <v>3.8680000000000003</v>
      </c>
      <c r="Q21" s="122"/>
      <c r="R21" s="78"/>
      <c r="S21" s="314"/>
      <c r="T21" s="314"/>
      <c r="U21" s="78"/>
      <c r="V21" s="78"/>
      <c r="W21" s="78">
        <f t="shared" si="15"/>
        <v>19.34</v>
      </c>
      <c r="X21" s="78">
        <f t="shared" si="16"/>
        <v>19.34</v>
      </c>
      <c r="Y21" s="78"/>
      <c r="Z21" s="78"/>
      <c r="AA21" s="75"/>
      <c r="AB21" s="71"/>
      <c r="AC21" s="8">
        <f t="shared" si="17"/>
        <v>0</v>
      </c>
      <c r="AD21" s="8">
        <f t="shared" si="18"/>
        <v>0</v>
      </c>
      <c r="AE21" s="71"/>
      <c r="AF21" s="71"/>
      <c r="AG21" s="71"/>
      <c r="AH21" s="71"/>
      <c r="AI21" s="122"/>
      <c r="AJ21" s="122"/>
      <c r="AK21" s="343"/>
      <c r="AL21" s="344"/>
      <c r="AM21" s="287"/>
      <c r="AN21" s="287"/>
      <c r="AO21" s="288"/>
      <c r="AP21" s="288"/>
      <c r="AQ21" s="288"/>
      <c r="AR21" s="288"/>
      <c r="AS21" s="288"/>
      <c r="AT21" s="288"/>
      <c r="AU21" s="4">
        <f t="shared" si="19"/>
        <v>0</v>
      </c>
      <c r="AV21" s="4">
        <f t="shared" si="2"/>
        <v>0</v>
      </c>
      <c r="AW21" s="78"/>
      <c r="AX21" s="78"/>
      <c r="AY21" s="305"/>
      <c r="AZ21" s="8"/>
      <c r="BA21" s="8"/>
      <c r="BB21" s="8"/>
      <c r="BC21" s="8">
        <f t="shared" si="3"/>
        <v>0</v>
      </c>
      <c r="BD21" s="8">
        <f t="shared" si="4"/>
        <v>0</v>
      </c>
      <c r="BE21" s="78">
        <v>6</v>
      </c>
      <c r="BF21" s="78">
        <v>0.85440000000000005</v>
      </c>
      <c r="BG21" s="349">
        <v>7.5</v>
      </c>
      <c r="BH21" s="350">
        <v>1.0680000000000001</v>
      </c>
      <c r="BI21" s="289"/>
      <c r="BJ21" s="290"/>
      <c r="BK21" s="315">
        <v>6.5</v>
      </c>
      <c r="BL21" s="78">
        <v>0.92559999999999998</v>
      </c>
      <c r="BM21" s="8"/>
      <c r="BN21" s="8"/>
      <c r="BO21" s="8"/>
      <c r="BP21" s="8"/>
      <c r="BQ21" s="8"/>
      <c r="BR21" s="8"/>
      <c r="BS21" s="2">
        <f t="shared" si="20"/>
        <v>20</v>
      </c>
      <c r="BT21" s="8">
        <f t="shared" si="21"/>
        <v>2.8479999999999999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13"/>
      <c r="CI21" s="91"/>
      <c r="CJ21" s="313"/>
      <c r="CK21" s="292"/>
      <c r="CL21" s="292"/>
      <c r="CM21" s="314"/>
      <c r="CN21" s="315"/>
      <c r="CO21" s="8">
        <f t="shared" si="22"/>
        <v>0</v>
      </c>
      <c r="CP21" s="8">
        <f t="shared" si="23"/>
        <v>0</v>
      </c>
      <c r="CQ21" s="330">
        <v>247.40625</v>
      </c>
      <c r="CR21" s="330"/>
      <c r="CS21" s="330"/>
      <c r="CT21" s="340"/>
      <c r="CU21" s="331">
        <v>18.556701030927837</v>
      </c>
      <c r="CV21" s="196"/>
      <c r="CW21" s="332">
        <v>63.814432989690722</v>
      </c>
      <c r="CX21" s="340"/>
      <c r="CY21" s="340"/>
      <c r="CZ21" s="340"/>
      <c r="DA21" s="351">
        <f t="shared" si="24"/>
        <v>329.77738402061857</v>
      </c>
      <c r="DB21" s="7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16">
        <v>41.103092783505154</v>
      </c>
      <c r="DL21" s="316">
        <v>13.701030927835051</v>
      </c>
      <c r="DM21" s="314">
        <f t="shared" si="28"/>
        <v>41.103092783505154</v>
      </c>
      <c r="DN21" s="314">
        <f t="shared" si="29"/>
        <v>13.701030927835051</v>
      </c>
      <c r="DO21" s="316">
        <v>39.869999999999997</v>
      </c>
      <c r="DP21" s="316">
        <v>13.29</v>
      </c>
      <c r="DQ21" s="317">
        <v>39.869999999999997</v>
      </c>
      <c r="DR21" s="317">
        <v>13.29</v>
      </c>
      <c r="DS21" s="8"/>
      <c r="DT21" s="8"/>
      <c r="DU21" s="295"/>
      <c r="DV21" s="296"/>
      <c r="DW21" s="296"/>
      <c r="DX21" s="296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18">
        <v>37.11</v>
      </c>
      <c r="EH21" s="319">
        <v>9.2774999999999999</v>
      </c>
      <c r="EI21" s="94">
        <v>159.42268041237114</v>
      </c>
      <c r="EJ21" s="94">
        <v>39.855670103092784</v>
      </c>
      <c r="EK21" s="314">
        <v>55.268041237113401</v>
      </c>
      <c r="EL21" s="320">
        <v>13.81701030927835</v>
      </c>
      <c r="EM21" s="321"/>
      <c r="EN21" s="321"/>
      <c r="EO21" s="321"/>
      <c r="EP21" s="321"/>
      <c r="EQ21" s="8">
        <f t="shared" si="31"/>
        <v>251.80072164948453</v>
      </c>
      <c r="ER21" s="8">
        <f t="shared" si="32"/>
        <v>62.950180412371132</v>
      </c>
      <c r="ES21" s="294"/>
      <c r="ET21" s="294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45">
        <v>30</v>
      </c>
      <c r="FB21" s="322">
        <v>0</v>
      </c>
      <c r="FC21" s="114">
        <v>0</v>
      </c>
      <c r="FD21" s="315">
        <v>0</v>
      </c>
      <c r="FE21" s="8"/>
      <c r="FF21" s="8"/>
      <c r="FG21" s="298"/>
      <c r="FH21" s="299"/>
      <c r="FI21" s="8"/>
      <c r="FJ21" s="8"/>
      <c r="FK21" s="8"/>
      <c r="FL21" s="8"/>
      <c r="FM21" s="315"/>
      <c r="FN21" s="315"/>
      <c r="FO21" s="4"/>
      <c r="FP21" s="8"/>
      <c r="FQ21" s="300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1"/>
      <c r="GJ21" s="301"/>
      <c r="GK21" s="315">
        <v>6</v>
      </c>
      <c r="GL21" s="315">
        <v>0</v>
      </c>
      <c r="GM21" s="358">
        <v>0</v>
      </c>
      <c r="GN21" s="93">
        <v>0</v>
      </c>
      <c r="GO21" s="323">
        <v>6</v>
      </c>
      <c r="GP21" s="359">
        <v>0</v>
      </c>
      <c r="GQ21" s="359">
        <v>0</v>
      </c>
      <c r="GR21" s="359">
        <v>0</v>
      </c>
      <c r="GS21" s="93">
        <v>0</v>
      </c>
      <c r="GT21" s="93">
        <v>0</v>
      </c>
      <c r="GU21" s="93">
        <v>5</v>
      </c>
      <c r="GV21" s="93">
        <v>0</v>
      </c>
      <c r="GW21" s="93">
        <v>2</v>
      </c>
      <c r="GX21" s="93">
        <v>0</v>
      </c>
      <c r="GY21" s="93">
        <v>2.4</v>
      </c>
      <c r="GZ21" s="93">
        <v>0</v>
      </c>
      <c r="HA21" s="8">
        <f t="shared" si="39"/>
        <v>21.4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96"/>
      <c r="HO21" s="8">
        <f t="shared" si="41"/>
        <v>0</v>
      </c>
      <c r="HP21" s="8">
        <f t="shared" si="42"/>
        <v>0</v>
      </c>
      <c r="HQ21" s="91">
        <v>400</v>
      </c>
      <c r="HR21" s="71"/>
      <c r="HS21" s="91">
        <v>400</v>
      </c>
      <c r="HT21" s="78"/>
      <c r="HU21" s="78">
        <f t="shared" si="43"/>
        <v>400</v>
      </c>
      <c r="HV21" s="78">
        <f t="shared" si="44"/>
        <v>0</v>
      </c>
      <c r="HW21" s="8"/>
      <c r="HX21" s="8"/>
      <c r="HY21" s="368"/>
      <c r="HZ21" s="368"/>
      <c r="IA21" s="302"/>
      <c r="IB21" s="297"/>
      <c r="IC21" s="196">
        <v>2.5</v>
      </c>
      <c r="ID21" s="323">
        <v>0.625</v>
      </c>
      <c r="IE21" s="303"/>
      <c r="IF21" s="303"/>
      <c r="IG21" s="8">
        <f t="shared" si="45"/>
        <v>2.5</v>
      </c>
      <c r="IH21" s="8">
        <f t="shared" si="46"/>
        <v>0.625</v>
      </c>
      <c r="II21" s="8"/>
      <c r="IJ21" s="8"/>
      <c r="IK21" s="8"/>
      <c r="IL21" s="8"/>
      <c r="IM21" s="4"/>
      <c r="IN21" s="296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>
        <v>10.31</v>
      </c>
      <c r="IZ21" s="71">
        <v>0</v>
      </c>
      <c r="JA21" s="71">
        <v>10.31</v>
      </c>
      <c r="JB21" s="71">
        <v>0</v>
      </c>
      <c r="JC21" s="71"/>
      <c r="JD21" s="71"/>
      <c r="JE21" s="370"/>
      <c r="JF21" s="370"/>
      <c r="JG21" s="8">
        <f t="shared" si="47"/>
        <v>20.62</v>
      </c>
      <c r="JH21" s="8">
        <f t="shared" si="48"/>
        <v>0</v>
      </c>
      <c r="JI21" s="323">
        <v>6.5372000000000003</v>
      </c>
      <c r="JJ21" s="323">
        <v>1</v>
      </c>
      <c r="JK21" s="323">
        <v>6.5373000000000001</v>
      </c>
      <c r="JL21" s="323">
        <v>1</v>
      </c>
      <c r="JM21" s="323"/>
      <c r="JN21" s="323"/>
      <c r="JO21" s="91">
        <v>51.55</v>
      </c>
      <c r="JP21" s="323">
        <v>11</v>
      </c>
      <c r="JQ21" s="91">
        <v>26.8</v>
      </c>
      <c r="JR21" s="323">
        <v>5</v>
      </c>
      <c r="JS21" s="71"/>
      <c r="JT21" s="71"/>
      <c r="JU21" s="8"/>
      <c r="JV21" s="8"/>
      <c r="JW21" s="8">
        <f t="shared" si="85"/>
        <v>91.424499999999995</v>
      </c>
      <c r="JX21" s="8">
        <f t="shared" si="86"/>
        <v>18</v>
      </c>
      <c r="JY21" s="8"/>
      <c r="JZ21" s="8"/>
      <c r="KA21" s="282"/>
      <c r="KB21" s="282"/>
      <c r="KC21" s="8">
        <f t="shared" si="49"/>
        <v>0</v>
      </c>
      <c r="KD21" s="8">
        <f t="shared" si="50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1"/>
        <v>0</v>
      </c>
      <c r="KP21" s="4">
        <f t="shared" si="51"/>
        <v>0</v>
      </c>
      <c r="KQ21" s="315"/>
      <c r="KR21" s="74"/>
      <c r="KS21" s="74"/>
      <c r="KT21" s="74"/>
      <c r="KU21" s="122">
        <f t="shared" si="52"/>
        <v>0</v>
      </c>
      <c r="KV21" s="122">
        <f t="shared" si="53"/>
        <v>0</v>
      </c>
      <c r="KW21" s="4"/>
      <c r="KX21" s="4"/>
      <c r="KY21" s="4">
        <f t="shared" si="54"/>
        <v>0</v>
      </c>
      <c r="KZ21" s="4">
        <f t="shared" si="55"/>
        <v>0</v>
      </c>
      <c r="LA21" s="4"/>
      <c r="LB21" s="4"/>
      <c r="LC21" s="4"/>
      <c r="LD21" s="4"/>
      <c r="LE21" s="4">
        <f t="shared" si="56"/>
        <v>0</v>
      </c>
      <c r="LF21" s="4">
        <f t="shared" si="57"/>
        <v>0</v>
      </c>
      <c r="LG21" s="4"/>
      <c r="LH21" s="4"/>
      <c r="LI21" s="4">
        <f t="shared" si="58"/>
        <v>0</v>
      </c>
      <c r="LJ21" s="4">
        <f t="shared" si="59"/>
        <v>0</v>
      </c>
      <c r="LK21" s="71">
        <v>24.2</v>
      </c>
      <c r="LL21" s="323">
        <v>0</v>
      </c>
      <c r="LM21" s="79">
        <v>24.02</v>
      </c>
      <c r="LN21" s="342">
        <v>0</v>
      </c>
      <c r="LO21" s="79">
        <v>6.5750000000000002</v>
      </c>
      <c r="LP21" s="326">
        <v>0</v>
      </c>
      <c r="LQ21" s="75"/>
      <c r="LR21" s="336"/>
      <c r="LS21" s="311"/>
      <c r="LT21" s="311"/>
      <c r="LU21" s="4">
        <f t="shared" si="60"/>
        <v>54.795000000000002</v>
      </c>
      <c r="LV21" s="4">
        <f t="shared" si="61"/>
        <v>0</v>
      </c>
      <c r="LW21" s="312"/>
      <c r="LX21" s="4"/>
      <c r="LY21" s="4"/>
      <c r="LZ21" s="4"/>
      <c r="MA21" s="4">
        <f t="shared" si="62"/>
        <v>0</v>
      </c>
      <c r="MB21" s="4">
        <f t="shared" si="63"/>
        <v>0</v>
      </c>
      <c r="MC21" s="114"/>
      <c r="MD21" s="4"/>
      <c r="ME21" s="333"/>
      <c r="MF21" s="360"/>
      <c r="MG21" s="75"/>
      <c r="MH21" s="74"/>
      <c r="MI21" s="9"/>
      <c r="MJ21" s="4"/>
      <c r="MK21" s="4">
        <f t="shared" si="64"/>
        <v>0</v>
      </c>
      <c r="ML21" s="4">
        <f t="shared" si="65"/>
        <v>0</v>
      </c>
      <c r="MM21" s="327">
        <v>0</v>
      </c>
      <c r="MN21" s="92">
        <v>0</v>
      </c>
      <c r="MO21" s="114">
        <v>0</v>
      </c>
      <c r="MP21" s="328">
        <v>0</v>
      </c>
      <c r="MQ21" s="4">
        <f t="shared" si="66"/>
        <v>0</v>
      </c>
      <c r="MR21" s="4">
        <f t="shared" si="67"/>
        <v>0</v>
      </c>
      <c r="MS21" s="4"/>
      <c r="MT21" s="4"/>
      <c r="MU21" s="4">
        <f t="shared" si="68"/>
        <v>0</v>
      </c>
      <c r="MV21" s="4">
        <f t="shared" si="69"/>
        <v>0</v>
      </c>
      <c r="MW21" s="4"/>
      <c r="MX21" s="4"/>
      <c r="MY21" s="4">
        <f t="shared" si="70"/>
        <v>0</v>
      </c>
      <c r="MZ21" s="4">
        <f t="shared" si="71"/>
        <v>0</v>
      </c>
      <c r="NA21" s="92">
        <v>6.56</v>
      </c>
      <c r="NB21" s="329">
        <v>0.9</v>
      </c>
      <c r="NC21" s="4">
        <f t="shared" si="72"/>
        <v>6.56</v>
      </c>
      <c r="ND21" s="4">
        <f t="shared" si="73"/>
        <v>0.9</v>
      </c>
      <c r="NE21" s="294"/>
      <c r="NF21" s="294"/>
      <c r="NG21" s="294">
        <f t="shared" si="74"/>
        <v>0</v>
      </c>
      <c r="NH21" s="294">
        <f t="shared" si="75"/>
        <v>0</v>
      </c>
      <c r="NI21" s="294"/>
      <c r="NJ21" s="294"/>
      <c r="NK21" s="294">
        <f t="shared" si="76"/>
        <v>0</v>
      </c>
      <c r="NL21" s="294">
        <f t="shared" si="77"/>
        <v>0</v>
      </c>
      <c r="NM21" s="291"/>
      <c r="NN21" s="294"/>
      <c r="NO21" s="294">
        <f t="shared" si="78"/>
        <v>0</v>
      </c>
      <c r="NP21" s="294">
        <f t="shared" si="79"/>
        <v>0</v>
      </c>
      <c r="NQ21" s="74">
        <v>0</v>
      </c>
      <c r="NR21" s="74"/>
      <c r="NS21" s="74">
        <v>0</v>
      </c>
      <c r="NT21" s="74"/>
      <c r="NU21" s="74">
        <v>0</v>
      </c>
      <c r="NV21" s="74"/>
      <c r="NW21" s="335">
        <v>0</v>
      </c>
      <c r="NX21" s="335"/>
      <c r="NY21" s="335">
        <v>0</v>
      </c>
      <c r="NZ21" s="335"/>
      <c r="OA21" s="74">
        <f t="shared" si="80"/>
        <v>0</v>
      </c>
      <c r="OB21" s="74">
        <f t="shared" si="12"/>
        <v>0</v>
      </c>
      <c r="OC21" s="74">
        <v>0</v>
      </c>
      <c r="OD21" s="74"/>
      <c r="OE21" s="341">
        <v>0</v>
      </c>
      <c r="OF21" s="74"/>
      <c r="OG21" s="341">
        <v>0</v>
      </c>
      <c r="OH21" s="74"/>
      <c r="OI21" s="74">
        <v>0</v>
      </c>
      <c r="OJ21" s="74"/>
      <c r="OK21" s="74">
        <f t="shared" si="81"/>
        <v>0</v>
      </c>
      <c r="OL21" s="74">
        <f t="shared" si="82"/>
        <v>0</v>
      </c>
      <c r="OM21" s="196">
        <v>0</v>
      </c>
      <c r="ON21" s="196"/>
      <c r="OO21" s="334">
        <v>0</v>
      </c>
      <c r="OP21" s="196"/>
      <c r="OQ21" s="196">
        <v>0</v>
      </c>
      <c r="OR21" s="196"/>
      <c r="OS21" s="196">
        <f t="shared" si="83"/>
        <v>0</v>
      </c>
      <c r="OT21" s="196">
        <f t="shared" si="84"/>
        <v>0</v>
      </c>
      <c r="OU21" s="294"/>
      <c r="OV21" s="294"/>
      <c r="OW21" s="294">
        <f t="shared" si="13"/>
        <v>0</v>
      </c>
      <c r="OX21" s="294">
        <f t="shared" si="14"/>
        <v>0</v>
      </c>
    </row>
    <row r="22" spans="1:414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/>
      <c r="N22" s="71"/>
      <c r="O22" s="75">
        <v>19.34</v>
      </c>
      <c r="P22" s="71">
        <v>3.8680000000000003</v>
      </c>
      <c r="Q22" s="122"/>
      <c r="R22" s="78"/>
      <c r="S22" s="314"/>
      <c r="T22" s="314"/>
      <c r="U22" s="78"/>
      <c r="V22" s="78"/>
      <c r="W22" s="78">
        <f t="shared" si="15"/>
        <v>19.34</v>
      </c>
      <c r="X22" s="78">
        <f t="shared" si="16"/>
        <v>19.34</v>
      </c>
      <c r="Y22" s="78"/>
      <c r="Z22" s="78"/>
      <c r="AA22" s="75"/>
      <c r="AB22" s="71"/>
      <c r="AC22" s="8">
        <f t="shared" si="17"/>
        <v>0</v>
      </c>
      <c r="AD22" s="8">
        <f t="shared" si="18"/>
        <v>0</v>
      </c>
      <c r="AE22" s="71"/>
      <c r="AF22" s="71"/>
      <c r="AG22" s="71"/>
      <c r="AH22" s="71"/>
      <c r="AI22" s="122"/>
      <c r="AJ22" s="122"/>
      <c r="AK22" s="343"/>
      <c r="AL22" s="344"/>
      <c r="AM22" s="287"/>
      <c r="AN22" s="287"/>
      <c r="AO22" s="288"/>
      <c r="AP22" s="288"/>
      <c r="AQ22" s="288"/>
      <c r="AR22" s="288"/>
      <c r="AS22" s="288"/>
      <c r="AT22" s="288"/>
      <c r="AU22" s="4">
        <f t="shared" si="19"/>
        <v>0</v>
      </c>
      <c r="AV22" s="4">
        <f t="shared" si="2"/>
        <v>0</v>
      </c>
      <c r="AW22" s="78"/>
      <c r="AX22" s="78"/>
      <c r="AY22" s="305"/>
      <c r="AZ22" s="8"/>
      <c r="BA22" s="8"/>
      <c r="BB22" s="8"/>
      <c r="BC22" s="8">
        <f t="shared" si="3"/>
        <v>0</v>
      </c>
      <c r="BD22" s="8">
        <f t="shared" si="4"/>
        <v>0</v>
      </c>
      <c r="BE22" s="78">
        <v>6</v>
      </c>
      <c r="BF22" s="78">
        <v>0.85440000000000005</v>
      </c>
      <c r="BG22" s="349">
        <v>7.5</v>
      </c>
      <c r="BH22" s="350">
        <v>1.0680000000000001</v>
      </c>
      <c r="BI22" s="289"/>
      <c r="BJ22" s="290"/>
      <c r="BK22" s="315">
        <v>6.5</v>
      </c>
      <c r="BL22" s="78">
        <v>0.92559999999999998</v>
      </c>
      <c r="BM22" s="8"/>
      <c r="BN22" s="8"/>
      <c r="BO22" s="8"/>
      <c r="BP22" s="8"/>
      <c r="BQ22" s="8"/>
      <c r="BR22" s="8"/>
      <c r="BS22" s="2">
        <f t="shared" si="20"/>
        <v>20</v>
      </c>
      <c r="BT22" s="8">
        <f t="shared" si="21"/>
        <v>2.8479999999999999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13"/>
      <c r="CI22" s="91"/>
      <c r="CJ22" s="313"/>
      <c r="CK22" s="292"/>
      <c r="CL22" s="292"/>
      <c r="CM22" s="314"/>
      <c r="CN22" s="315"/>
      <c r="CO22" s="8">
        <f t="shared" si="22"/>
        <v>0</v>
      </c>
      <c r="CP22" s="8">
        <f t="shared" si="23"/>
        <v>0</v>
      </c>
      <c r="CQ22" s="330">
        <v>247.40625</v>
      </c>
      <c r="CR22" s="330"/>
      <c r="CS22" s="330"/>
      <c r="CT22" s="340"/>
      <c r="CU22" s="331">
        <v>18.556701030927837</v>
      </c>
      <c r="CV22" s="196"/>
      <c r="CW22" s="332">
        <v>63.814432989690722</v>
      </c>
      <c r="CX22" s="340"/>
      <c r="CY22" s="340"/>
      <c r="CZ22" s="340"/>
      <c r="DA22" s="351">
        <f t="shared" si="24"/>
        <v>329.77738402061857</v>
      </c>
      <c r="DB22" s="7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16">
        <v>41.103092783505154</v>
      </c>
      <c r="DL22" s="316">
        <v>13.701030927835051</v>
      </c>
      <c r="DM22" s="314">
        <f t="shared" si="28"/>
        <v>41.103092783505154</v>
      </c>
      <c r="DN22" s="314">
        <f t="shared" si="29"/>
        <v>13.701030927835051</v>
      </c>
      <c r="DO22" s="316">
        <v>39.869999999999997</v>
      </c>
      <c r="DP22" s="316">
        <v>13.29</v>
      </c>
      <c r="DQ22" s="317">
        <v>39.869999999999997</v>
      </c>
      <c r="DR22" s="317">
        <v>13.29</v>
      </c>
      <c r="DS22" s="8"/>
      <c r="DT22" s="8"/>
      <c r="DU22" s="295"/>
      <c r="DV22" s="296"/>
      <c r="DW22" s="296"/>
      <c r="DX22" s="296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18">
        <v>37.11</v>
      </c>
      <c r="EH22" s="319">
        <v>9.2774999999999999</v>
      </c>
      <c r="EI22" s="94">
        <v>159.42268041237114</v>
      </c>
      <c r="EJ22" s="94">
        <v>39.855670103092784</v>
      </c>
      <c r="EK22" s="314">
        <v>55.268041237113401</v>
      </c>
      <c r="EL22" s="320">
        <v>13.81701030927835</v>
      </c>
      <c r="EM22" s="321"/>
      <c r="EN22" s="321"/>
      <c r="EO22" s="321"/>
      <c r="EP22" s="321"/>
      <c r="EQ22" s="8">
        <f t="shared" si="31"/>
        <v>251.80072164948453</v>
      </c>
      <c r="ER22" s="8">
        <f t="shared" si="32"/>
        <v>62.950180412371132</v>
      </c>
      <c r="ES22" s="294"/>
      <c r="ET22" s="294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45">
        <v>30</v>
      </c>
      <c r="FB22" s="322">
        <v>0</v>
      </c>
      <c r="FC22" s="114">
        <v>0</v>
      </c>
      <c r="FD22" s="315">
        <v>0</v>
      </c>
      <c r="FE22" s="8"/>
      <c r="FF22" s="8"/>
      <c r="FG22" s="298"/>
      <c r="FH22" s="299"/>
      <c r="FI22" s="8"/>
      <c r="FJ22" s="8"/>
      <c r="FK22" s="8"/>
      <c r="FL22" s="8"/>
      <c r="FM22" s="315"/>
      <c r="FN22" s="315"/>
      <c r="FO22" s="4"/>
      <c r="FP22" s="8"/>
      <c r="FQ22" s="300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1"/>
      <c r="GJ22" s="301"/>
      <c r="GK22" s="315">
        <v>6</v>
      </c>
      <c r="GL22" s="315">
        <v>0</v>
      </c>
      <c r="GM22" s="358">
        <v>0</v>
      </c>
      <c r="GN22" s="93">
        <v>0</v>
      </c>
      <c r="GO22" s="323">
        <v>6</v>
      </c>
      <c r="GP22" s="359">
        <v>0</v>
      </c>
      <c r="GQ22" s="359">
        <v>0</v>
      </c>
      <c r="GR22" s="359">
        <v>0</v>
      </c>
      <c r="GS22" s="93">
        <v>0</v>
      </c>
      <c r="GT22" s="93">
        <v>0</v>
      </c>
      <c r="GU22" s="93">
        <v>5</v>
      </c>
      <c r="GV22" s="93">
        <v>0</v>
      </c>
      <c r="GW22" s="93">
        <v>2</v>
      </c>
      <c r="GX22" s="93">
        <v>0</v>
      </c>
      <c r="GY22" s="93">
        <v>2.4</v>
      </c>
      <c r="GZ22" s="93">
        <v>0</v>
      </c>
      <c r="HA22" s="8">
        <f t="shared" si="39"/>
        <v>21.4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96"/>
      <c r="HO22" s="8">
        <f t="shared" si="41"/>
        <v>0</v>
      </c>
      <c r="HP22" s="8">
        <f t="shared" si="42"/>
        <v>0</v>
      </c>
      <c r="HQ22" s="91">
        <v>400</v>
      </c>
      <c r="HR22" s="71"/>
      <c r="HS22" s="91">
        <v>400</v>
      </c>
      <c r="HT22" s="78"/>
      <c r="HU22" s="78">
        <f t="shared" si="43"/>
        <v>400</v>
      </c>
      <c r="HV22" s="78">
        <f t="shared" si="44"/>
        <v>0</v>
      </c>
      <c r="HW22" s="8"/>
      <c r="HX22" s="8"/>
      <c r="HY22" s="368"/>
      <c r="HZ22" s="368"/>
      <c r="IA22" s="302"/>
      <c r="IB22" s="297"/>
      <c r="IC22" s="196">
        <v>2.5</v>
      </c>
      <c r="ID22" s="323">
        <v>0.625</v>
      </c>
      <c r="IE22" s="303"/>
      <c r="IF22" s="303"/>
      <c r="IG22" s="8">
        <f t="shared" si="45"/>
        <v>2.5</v>
      </c>
      <c r="IH22" s="8">
        <f t="shared" si="46"/>
        <v>0.625</v>
      </c>
      <c r="II22" s="8"/>
      <c r="IJ22" s="8"/>
      <c r="IK22" s="8"/>
      <c r="IL22" s="8"/>
      <c r="IM22" s="4"/>
      <c r="IN22" s="296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>
        <v>10.31</v>
      </c>
      <c r="IZ22" s="71">
        <v>0</v>
      </c>
      <c r="JA22" s="71">
        <v>10.31</v>
      </c>
      <c r="JB22" s="71">
        <v>0</v>
      </c>
      <c r="JC22" s="71"/>
      <c r="JD22" s="71"/>
      <c r="JE22" s="370"/>
      <c r="JF22" s="370"/>
      <c r="JG22" s="8">
        <f t="shared" si="47"/>
        <v>20.62</v>
      </c>
      <c r="JH22" s="8">
        <f t="shared" si="48"/>
        <v>0</v>
      </c>
      <c r="JI22" s="323">
        <v>6.5372000000000003</v>
      </c>
      <c r="JJ22" s="323">
        <v>1</v>
      </c>
      <c r="JK22" s="323">
        <v>6.5373000000000001</v>
      </c>
      <c r="JL22" s="323">
        <v>1</v>
      </c>
      <c r="JM22" s="323"/>
      <c r="JN22" s="323"/>
      <c r="JO22" s="91">
        <v>51.55</v>
      </c>
      <c r="JP22" s="323">
        <v>11</v>
      </c>
      <c r="JQ22" s="91">
        <v>26.8</v>
      </c>
      <c r="JR22" s="323">
        <v>5</v>
      </c>
      <c r="JS22" s="71"/>
      <c r="JT22" s="71"/>
      <c r="JU22" s="8"/>
      <c r="JV22" s="8"/>
      <c r="JW22" s="8">
        <f t="shared" si="85"/>
        <v>91.424499999999995</v>
      </c>
      <c r="JX22" s="8">
        <f t="shared" si="86"/>
        <v>18</v>
      </c>
      <c r="JY22" s="8"/>
      <c r="JZ22" s="8"/>
      <c r="KA22" s="282"/>
      <c r="KB22" s="282"/>
      <c r="KC22" s="8">
        <f t="shared" si="49"/>
        <v>0</v>
      </c>
      <c r="KD22" s="8">
        <f t="shared" si="50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1"/>
        <v>0</v>
      </c>
      <c r="KP22" s="4">
        <f t="shared" si="51"/>
        <v>0</v>
      </c>
      <c r="KQ22" s="315"/>
      <c r="KR22" s="74"/>
      <c r="KS22" s="74"/>
      <c r="KT22" s="74"/>
      <c r="KU22" s="122">
        <f t="shared" si="52"/>
        <v>0</v>
      </c>
      <c r="KV22" s="122">
        <f t="shared" si="53"/>
        <v>0</v>
      </c>
      <c r="KW22" s="4"/>
      <c r="KX22" s="4"/>
      <c r="KY22" s="4">
        <f t="shared" si="54"/>
        <v>0</v>
      </c>
      <c r="KZ22" s="4">
        <f t="shared" si="55"/>
        <v>0</v>
      </c>
      <c r="LA22" s="4"/>
      <c r="LB22" s="4"/>
      <c r="LC22" s="4"/>
      <c r="LD22" s="4"/>
      <c r="LE22" s="4">
        <f t="shared" si="56"/>
        <v>0</v>
      </c>
      <c r="LF22" s="4">
        <f t="shared" si="57"/>
        <v>0</v>
      </c>
      <c r="LG22" s="4"/>
      <c r="LH22" s="4"/>
      <c r="LI22" s="4">
        <f t="shared" si="58"/>
        <v>0</v>
      </c>
      <c r="LJ22" s="4">
        <f t="shared" si="59"/>
        <v>0</v>
      </c>
      <c r="LK22" s="71">
        <v>24.2</v>
      </c>
      <c r="LL22" s="323">
        <v>0</v>
      </c>
      <c r="LM22" s="79">
        <v>24.02</v>
      </c>
      <c r="LN22" s="342">
        <v>0</v>
      </c>
      <c r="LO22" s="79">
        <v>6.5750000000000002</v>
      </c>
      <c r="LP22" s="326">
        <v>0</v>
      </c>
      <c r="LQ22" s="75"/>
      <c r="LR22" s="336"/>
      <c r="LS22" s="311"/>
      <c r="LT22" s="311"/>
      <c r="LU22" s="4">
        <f t="shared" si="60"/>
        <v>54.795000000000002</v>
      </c>
      <c r="LV22" s="4">
        <f t="shared" si="61"/>
        <v>0</v>
      </c>
      <c r="LW22" s="312"/>
      <c r="LX22" s="4"/>
      <c r="LY22" s="4"/>
      <c r="LZ22" s="4"/>
      <c r="MA22" s="4">
        <f t="shared" si="62"/>
        <v>0</v>
      </c>
      <c r="MB22" s="4">
        <f t="shared" si="63"/>
        <v>0</v>
      </c>
      <c r="MC22" s="114"/>
      <c r="MD22" s="4"/>
      <c r="ME22" s="333"/>
      <c r="MF22" s="360"/>
      <c r="MG22" s="75"/>
      <c r="MH22" s="74"/>
      <c r="MI22" s="9"/>
      <c r="MJ22" s="4"/>
      <c r="MK22" s="4">
        <f t="shared" si="64"/>
        <v>0</v>
      </c>
      <c r="ML22" s="4">
        <f t="shared" si="65"/>
        <v>0</v>
      </c>
      <c r="MM22" s="327">
        <v>0</v>
      </c>
      <c r="MN22" s="92">
        <v>0</v>
      </c>
      <c r="MO22" s="114">
        <v>0</v>
      </c>
      <c r="MP22" s="328">
        <v>0</v>
      </c>
      <c r="MQ22" s="4">
        <f t="shared" si="66"/>
        <v>0</v>
      </c>
      <c r="MR22" s="4">
        <f t="shared" si="67"/>
        <v>0</v>
      </c>
      <c r="MS22" s="4"/>
      <c r="MT22" s="4"/>
      <c r="MU22" s="4">
        <f t="shared" si="68"/>
        <v>0</v>
      </c>
      <c r="MV22" s="4">
        <f t="shared" si="69"/>
        <v>0</v>
      </c>
      <c r="MW22" s="4"/>
      <c r="MX22" s="4"/>
      <c r="MY22" s="4">
        <f t="shared" si="70"/>
        <v>0</v>
      </c>
      <c r="MZ22" s="4">
        <f t="shared" si="71"/>
        <v>0</v>
      </c>
      <c r="NA22" s="92">
        <v>6.56</v>
      </c>
      <c r="NB22" s="329">
        <v>0.9</v>
      </c>
      <c r="NC22" s="4">
        <f t="shared" si="72"/>
        <v>6.56</v>
      </c>
      <c r="ND22" s="4">
        <f t="shared" si="73"/>
        <v>0.9</v>
      </c>
      <c r="NE22" s="294"/>
      <c r="NF22" s="294"/>
      <c r="NG22" s="294">
        <f t="shared" si="74"/>
        <v>0</v>
      </c>
      <c r="NH22" s="294">
        <f t="shared" si="75"/>
        <v>0</v>
      </c>
      <c r="NI22" s="294"/>
      <c r="NJ22" s="294"/>
      <c r="NK22" s="294">
        <f t="shared" si="76"/>
        <v>0</v>
      </c>
      <c r="NL22" s="294">
        <f t="shared" si="77"/>
        <v>0</v>
      </c>
      <c r="NM22" s="291"/>
      <c r="NN22" s="294"/>
      <c r="NO22" s="294">
        <f t="shared" si="78"/>
        <v>0</v>
      </c>
      <c r="NP22" s="294">
        <f t="shared" si="79"/>
        <v>0</v>
      </c>
      <c r="NQ22" s="74">
        <v>0</v>
      </c>
      <c r="NR22" s="74"/>
      <c r="NS22" s="74">
        <v>0</v>
      </c>
      <c r="NT22" s="74"/>
      <c r="NU22" s="74">
        <v>0</v>
      </c>
      <c r="NV22" s="74"/>
      <c r="NW22" s="335">
        <v>0</v>
      </c>
      <c r="NX22" s="335"/>
      <c r="NY22" s="335">
        <v>0</v>
      </c>
      <c r="NZ22" s="335"/>
      <c r="OA22" s="74">
        <f t="shared" si="80"/>
        <v>0</v>
      </c>
      <c r="OB22" s="74">
        <f t="shared" si="12"/>
        <v>0</v>
      </c>
      <c r="OC22" s="74">
        <v>0</v>
      </c>
      <c r="OD22" s="74"/>
      <c r="OE22" s="341">
        <v>0</v>
      </c>
      <c r="OF22" s="74"/>
      <c r="OG22" s="341">
        <v>0</v>
      </c>
      <c r="OH22" s="74"/>
      <c r="OI22" s="74">
        <v>0</v>
      </c>
      <c r="OJ22" s="74"/>
      <c r="OK22" s="74">
        <f t="shared" si="81"/>
        <v>0</v>
      </c>
      <c r="OL22" s="74">
        <f t="shared" si="82"/>
        <v>0</v>
      </c>
      <c r="OM22" s="196">
        <v>0</v>
      </c>
      <c r="ON22" s="196"/>
      <c r="OO22" s="334">
        <v>0</v>
      </c>
      <c r="OP22" s="196"/>
      <c r="OQ22" s="196">
        <v>0</v>
      </c>
      <c r="OR22" s="196"/>
      <c r="OS22" s="196">
        <f t="shared" si="83"/>
        <v>0</v>
      </c>
      <c r="OT22" s="196">
        <f t="shared" si="84"/>
        <v>0</v>
      </c>
      <c r="OU22" s="294"/>
      <c r="OV22" s="294"/>
      <c r="OW22" s="294">
        <f t="shared" si="13"/>
        <v>0</v>
      </c>
      <c r="OX22" s="294">
        <f t="shared" si="14"/>
        <v>0</v>
      </c>
    </row>
    <row r="23" spans="1:414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14"/>
      <c r="L23" s="314"/>
      <c r="M23" s="71"/>
      <c r="N23" s="71"/>
      <c r="O23" s="75">
        <v>19.34</v>
      </c>
      <c r="P23" s="71">
        <v>3.8680000000000003</v>
      </c>
      <c r="Q23" s="122"/>
      <c r="R23" s="78"/>
      <c r="S23" s="314"/>
      <c r="T23" s="314"/>
      <c r="U23" s="78"/>
      <c r="V23" s="78"/>
      <c r="W23" s="78">
        <f t="shared" si="15"/>
        <v>19.34</v>
      </c>
      <c r="X23" s="78">
        <f t="shared" si="16"/>
        <v>19.34</v>
      </c>
      <c r="Y23" s="78"/>
      <c r="Z23" s="78"/>
      <c r="AA23" s="75"/>
      <c r="AB23" s="71"/>
      <c r="AC23" s="78">
        <f t="shared" si="17"/>
        <v>0</v>
      </c>
      <c r="AD23" s="78">
        <f t="shared" si="18"/>
        <v>0</v>
      </c>
      <c r="AE23" s="71"/>
      <c r="AF23" s="71"/>
      <c r="AG23" s="71"/>
      <c r="AH23" s="71"/>
      <c r="AI23" s="122"/>
      <c r="AJ23" s="122"/>
      <c r="AK23" s="343"/>
      <c r="AL23" s="344"/>
      <c r="AM23" s="346"/>
      <c r="AN23" s="346"/>
      <c r="AO23" s="347"/>
      <c r="AP23" s="347"/>
      <c r="AQ23" s="347"/>
      <c r="AR23" s="347"/>
      <c r="AS23" s="347"/>
      <c r="AT23" s="347"/>
      <c r="AU23" s="74">
        <f t="shared" si="19"/>
        <v>0</v>
      </c>
      <c r="AV23" s="74">
        <f t="shared" si="2"/>
        <v>0</v>
      </c>
      <c r="AW23" s="78"/>
      <c r="AX23" s="78"/>
      <c r="AY23" s="348"/>
      <c r="AZ23" s="78"/>
      <c r="BA23" s="78"/>
      <c r="BB23" s="78"/>
      <c r="BC23" s="78">
        <f t="shared" si="3"/>
        <v>0</v>
      </c>
      <c r="BD23" s="78">
        <f t="shared" si="4"/>
        <v>0</v>
      </c>
      <c r="BE23" s="78">
        <v>6</v>
      </c>
      <c r="BF23" s="78">
        <v>0.85440000000000005</v>
      </c>
      <c r="BG23" s="349">
        <v>7.5</v>
      </c>
      <c r="BH23" s="350">
        <v>1.0680000000000001</v>
      </c>
      <c r="BI23" s="349"/>
      <c r="BJ23" s="350"/>
      <c r="BK23" s="315">
        <v>6.5</v>
      </c>
      <c r="BL23" s="78">
        <v>0.92559999999999998</v>
      </c>
      <c r="BM23" s="78"/>
      <c r="BN23" s="78"/>
      <c r="BO23" s="78"/>
      <c r="BP23" s="78"/>
      <c r="BQ23" s="78"/>
      <c r="BR23" s="78"/>
      <c r="BS23" s="314">
        <f t="shared" si="20"/>
        <v>20</v>
      </c>
      <c r="BT23" s="78">
        <f t="shared" si="21"/>
        <v>2.8479999999999999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13"/>
      <c r="CI23" s="91"/>
      <c r="CJ23" s="313"/>
      <c r="CK23" s="323"/>
      <c r="CL23" s="323"/>
      <c r="CM23" s="314"/>
      <c r="CN23" s="315"/>
      <c r="CO23" s="78">
        <f t="shared" si="22"/>
        <v>0</v>
      </c>
      <c r="CP23" s="78">
        <f t="shared" si="23"/>
        <v>0</v>
      </c>
      <c r="CQ23" s="330">
        <v>247.40625</v>
      </c>
      <c r="CR23" s="330"/>
      <c r="CS23" s="330"/>
      <c r="CT23" s="340"/>
      <c r="CU23" s="331">
        <v>18.556701030927837</v>
      </c>
      <c r="CV23" s="196"/>
      <c r="CW23" s="332">
        <v>63.814432989690722</v>
      </c>
      <c r="CX23" s="340"/>
      <c r="CY23" s="340"/>
      <c r="CZ23" s="340"/>
      <c r="DA23" s="351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16">
        <v>41.103092783505154</v>
      </c>
      <c r="DL23" s="316">
        <v>13.701030927835051</v>
      </c>
      <c r="DM23" s="314">
        <f t="shared" si="28"/>
        <v>41.103092783505154</v>
      </c>
      <c r="DN23" s="314">
        <f t="shared" si="29"/>
        <v>13.701030927835051</v>
      </c>
      <c r="DO23" s="316">
        <v>39.869999999999997</v>
      </c>
      <c r="DP23" s="316">
        <v>13.29</v>
      </c>
      <c r="DQ23" s="317">
        <v>39.869999999999997</v>
      </c>
      <c r="DR23" s="317">
        <v>13.29</v>
      </c>
      <c r="DS23" s="78"/>
      <c r="DT23" s="78"/>
      <c r="DU23" s="320"/>
      <c r="DV23" s="352"/>
      <c r="DW23" s="352"/>
      <c r="DX23" s="352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18">
        <v>37.11</v>
      </c>
      <c r="EH23" s="319">
        <v>9.2774999999999999</v>
      </c>
      <c r="EI23" s="94">
        <v>159.42268041237114</v>
      </c>
      <c r="EJ23" s="94">
        <v>39.855670103092784</v>
      </c>
      <c r="EK23" s="314">
        <v>55.268041237113401</v>
      </c>
      <c r="EL23" s="320">
        <v>13.81701030927835</v>
      </c>
      <c r="EM23" s="321"/>
      <c r="EN23" s="321"/>
      <c r="EO23" s="321"/>
      <c r="EP23" s="321"/>
      <c r="EQ23" s="78">
        <f t="shared" si="31"/>
        <v>251.80072164948453</v>
      </c>
      <c r="ER23" s="78">
        <f t="shared" si="32"/>
        <v>62.950180412371132</v>
      </c>
      <c r="ES23" s="196"/>
      <c r="ET23" s="196"/>
      <c r="EU23" s="353"/>
      <c r="EV23" s="353"/>
      <c r="EW23" s="74">
        <f t="shared" si="33"/>
        <v>0</v>
      </c>
      <c r="EX23" s="74">
        <f t="shared" si="34"/>
        <v>0</v>
      </c>
      <c r="EY23" s="78"/>
      <c r="EZ23" s="78"/>
      <c r="FA23" s="345">
        <v>30</v>
      </c>
      <c r="FB23" s="322">
        <v>0</v>
      </c>
      <c r="FC23" s="114">
        <v>0</v>
      </c>
      <c r="FD23" s="315">
        <v>0</v>
      </c>
      <c r="FE23" s="78"/>
      <c r="FF23" s="78"/>
      <c r="FG23" s="354"/>
      <c r="FH23" s="355"/>
      <c r="FI23" s="78"/>
      <c r="FJ23" s="78"/>
      <c r="FK23" s="78"/>
      <c r="FL23" s="78"/>
      <c r="FM23" s="315"/>
      <c r="FN23" s="315"/>
      <c r="FO23" s="74"/>
      <c r="FP23" s="78"/>
      <c r="FQ23" s="356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57"/>
      <c r="GJ23" s="357"/>
      <c r="GK23" s="315">
        <v>6</v>
      </c>
      <c r="GL23" s="315">
        <v>0</v>
      </c>
      <c r="GM23" s="358">
        <v>0</v>
      </c>
      <c r="GN23" s="93">
        <v>0</v>
      </c>
      <c r="GO23" s="323">
        <v>6</v>
      </c>
      <c r="GP23" s="359">
        <v>0</v>
      </c>
      <c r="GQ23" s="359">
        <v>0</v>
      </c>
      <c r="GR23" s="359">
        <v>0</v>
      </c>
      <c r="GS23" s="93">
        <v>0</v>
      </c>
      <c r="GT23" s="93">
        <v>0</v>
      </c>
      <c r="GU23" s="93">
        <v>5</v>
      </c>
      <c r="GV23" s="93">
        <v>0</v>
      </c>
      <c r="GW23" s="93">
        <v>2</v>
      </c>
      <c r="GX23" s="93">
        <v>0</v>
      </c>
      <c r="GY23" s="93">
        <v>2.4</v>
      </c>
      <c r="GZ23" s="93">
        <v>0</v>
      </c>
      <c r="HA23" s="78">
        <f t="shared" si="39"/>
        <v>21.4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52"/>
      <c r="HO23" s="78">
        <f t="shared" si="41"/>
        <v>0</v>
      </c>
      <c r="HP23" s="78">
        <f t="shared" si="42"/>
        <v>0</v>
      </c>
      <c r="HQ23" s="91">
        <v>400</v>
      </c>
      <c r="HR23" s="71"/>
      <c r="HS23" s="91">
        <v>400</v>
      </c>
      <c r="HT23" s="78"/>
      <c r="HU23" s="78">
        <f t="shared" si="43"/>
        <v>400</v>
      </c>
      <c r="HV23" s="78">
        <f t="shared" si="44"/>
        <v>0</v>
      </c>
      <c r="HW23" s="78"/>
      <c r="HX23" s="78"/>
      <c r="HY23" s="369"/>
      <c r="HZ23" s="369"/>
      <c r="IA23" s="96"/>
      <c r="IB23" s="94"/>
      <c r="IC23" s="196">
        <v>2.5</v>
      </c>
      <c r="ID23" s="323">
        <v>0.625</v>
      </c>
      <c r="IE23" s="208"/>
      <c r="IF23" s="208"/>
      <c r="IG23" s="8">
        <f t="shared" si="45"/>
        <v>2.5</v>
      </c>
      <c r="IH23" s="8">
        <f t="shared" si="46"/>
        <v>0.625</v>
      </c>
      <c r="II23" s="78"/>
      <c r="IJ23" s="78"/>
      <c r="IK23" s="78"/>
      <c r="IL23" s="78"/>
      <c r="IM23" s="74"/>
      <c r="IN23" s="352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>
        <v>10.31</v>
      </c>
      <c r="IZ23" s="71">
        <v>0</v>
      </c>
      <c r="JA23" s="71">
        <v>10.31</v>
      </c>
      <c r="JB23" s="71">
        <v>0</v>
      </c>
      <c r="JC23" s="71"/>
      <c r="JD23" s="71"/>
      <c r="JE23" s="370"/>
      <c r="JF23" s="370"/>
      <c r="JG23" s="8">
        <f t="shared" si="47"/>
        <v>20.62</v>
      </c>
      <c r="JH23" s="8">
        <f t="shared" si="48"/>
        <v>0</v>
      </c>
      <c r="JI23" s="323">
        <v>6.5372000000000003</v>
      </c>
      <c r="JJ23" s="323">
        <v>1</v>
      </c>
      <c r="JK23" s="323">
        <v>6.5373000000000001</v>
      </c>
      <c r="JL23" s="323">
        <v>1</v>
      </c>
      <c r="JM23" s="323"/>
      <c r="JN23" s="323"/>
      <c r="JO23" s="91">
        <v>51.55</v>
      </c>
      <c r="JP23" s="323">
        <v>11</v>
      </c>
      <c r="JQ23" s="91">
        <v>26.8</v>
      </c>
      <c r="JR23" s="323">
        <v>5</v>
      </c>
      <c r="JS23" s="71"/>
      <c r="JT23" s="71"/>
      <c r="JU23" s="78"/>
      <c r="JV23" s="78"/>
      <c r="JW23" s="78">
        <f t="shared" si="85"/>
        <v>91.424499999999995</v>
      </c>
      <c r="JX23" s="78">
        <f t="shared" si="86"/>
        <v>18</v>
      </c>
      <c r="JY23" s="78"/>
      <c r="JZ23" s="78"/>
      <c r="KA23" s="71"/>
      <c r="KB23" s="71"/>
      <c r="KC23" s="78">
        <f t="shared" si="49"/>
        <v>0</v>
      </c>
      <c r="KD23" s="78">
        <f t="shared" si="50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1"/>
        <v>0</v>
      </c>
      <c r="KP23" s="74">
        <f t="shared" si="51"/>
        <v>0</v>
      </c>
      <c r="KQ23" s="315"/>
      <c r="KR23" s="74"/>
      <c r="KS23" s="74"/>
      <c r="KT23" s="74"/>
      <c r="KU23" s="122">
        <f t="shared" si="52"/>
        <v>0</v>
      </c>
      <c r="KV23" s="122">
        <f t="shared" si="53"/>
        <v>0</v>
      </c>
      <c r="KW23" s="74"/>
      <c r="KX23" s="74"/>
      <c r="KY23" s="74">
        <f t="shared" si="54"/>
        <v>0</v>
      </c>
      <c r="KZ23" s="74">
        <f t="shared" si="55"/>
        <v>0</v>
      </c>
      <c r="LA23" s="74"/>
      <c r="LB23" s="74"/>
      <c r="LC23" s="74"/>
      <c r="LD23" s="74"/>
      <c r="LE23" s="74">
        <f t="shared" si="56"/>
        <v>0</v>
      </c>
      <c r="LF23" s="74">
        <f t="shared" si="57"/>
        <v>0</v>
      </c>
      <c r="LG23" s="74"/>
      <c r="LH23" s="74"/>
      <c r="LI23" s="74">
        <f t="shared" si="58"/>
        <v>0</v>
      </c>
      <c r="LJ23" s="74">
        <f t="shared" si="59"/>
        <v>0</v>
      </c>
      <c r="LK23" s="71">
        <v>24.2</v>
      </c>
      <c r="LL23" s="323">
        <v>0</v>
      </c>
      <c r="LM23" s="79">
        <v>24.02</v>
      </c>
      <c r="LN23" s="342">
        <v>0</v>
      </c>
      <c r="LO23" s="79">
        <v>6.5750000000000002</v>
      </c>
      <c r="LP23" s="326">
        <v>0</v>
      </c>
      <c r="LQ23" s="75"/>
      <c r="LR23" s="336"/>
      <c r="LS23" s="336"/>
      <c r="LT23" s="336"/>
      <c r="LU23" s="74">
        <f t="shared" si="60"/>
        <v>54.795000000000002</v>
      </c>
      <c r="LV23" s="74">
        <f t="shared" si="61"/>
        <v>0</v>
      </c>
      <c r="LW23" s="149"/>
      <c r="LX23" s="74"/>
      <c r="LY23" s="74"/>
      <c r="LZ23" s="74"/>
      <c r="MA23" s="74">
        <f t="shared" si="62"/>
        <v>0</v>
      </c>
      <c r="MB23" s="74">
        <f t="shared" si="63"/>
        <v>0</v>
      </c>
      <c r="MC23" s="114"/>
      <c r="MD23" s="74"/>
      <c r="ME23" s="333"/>
      <c r="MF23" s="360"/>
      <c r="MG23" s="75"/>
      <c r="MH23" s="74"/>
      <c r="MI23" s="75"/>
      <c r="MJ23" s="74"/>
      <c r="MK23" s="74">
        <f t="shared" si="64"/>
        <v>0</v>
      </c>
      <c r="ML23" s="74">
        <f t="shared" si="65"/>
        <v>0</v>
      </c>
      <c r="MM23" s="327">
        <v>0</v>
      </c>
      <c r="MN23" s="92">
        <v>0</v>
      </c>
      <c r="MO23" s="114">
        <v>0</v>
      </c>
      <c r="MP23" s="328">
        <v>0</v>
      </c>
      <c r="MQ23" s="74">
        <f t="shared" si="66"/>
        <v>0</v>
      </c>
      <c r="MR23" s="74">
        <f t="shared" si="67"/>
        <v>0</v>
      </c>
      <c r="MS23" s="74"/>
      <c r="MT23" s="74"/>
      <c r="MU23" s="74">
        <f t="shared" si="68"/>
        <v>0</v>
      </c>
      <c r="MV23" s="74">
        <f t="shared" si="69"/>
        <v>0</v>
      </c>
      <c r="MW23" s="74"/>
      <c r="MX23" s="74"/>
      <c r="MY23" s="74">
        <f t="shared" si="70"/>
        <v>0</v>
      </c>
      <c r="MZ23" s="74">
        <f t="shared" si="71"/>
        <v>0</v>
      </c>
      <c r="NA23" s="92">
        <v>6.56</v>
      </c>
      <c r="NB23" s="329">
        <v>0.9</v>
      </c>
      <c r="NC23" s="74">
        <f t="shared" si="72"/>
        <v>6.56</v>
      </c>
      <c r="ND23" s="74">
        <f t="shared" si="73"/>
        <v>0.9</v>
      </c>
      <c r="NE23" s="196"/>
      <c r="NF23" s="196"/>
      <c r="NG23" s="196">
        <f t="shared" si="74"/>
        <v>0</v>
      </c>
      <c r="NH23" s="196">
        <f t="shared" si="75"/>
        <v>0</v>
      </c>
      <c r="NI23" s="196"/>
      <c r="NJ23" s="196"/>
      <c r="NK23" s="196">
        <f t="shared" si="76"/>
        <v>0</v>
      </c>
      <c r="NL23" s="196">
        <f t="shared" si="77"/>
        <v>0</v>
      </c>
      <c r="NM23" s="315"/>
      <c r="NN23" s="196"/>
      <c r="NO23" s="196">
        <f t="shared" si="78"/>
        <v>0</v>
      </c>
      <c r="NP23" s="196">
        <f t="shared" si="79"/>
        <v>0</v>
      </c>
      <c r="NQ23" s="74">
        <v>0</v>
      </c>
      <c r="NR23" s="74"/>
      <c r="NS23" s="74">
        <v>0</v>
      </c>
      <c r="NT23" s="74"/>
      <c r="NU23" s="74">
        <v>0</v>
      </c>
      <c r="NV23" s="74"/>
      <c r="NW23" s="335">
        <v>0</v>
      </c>
      <c r="NX23" s="335"/>
      <c r="NY23" s="335">
        <v>0</v>
      </c>
      <c r="NZ23" s="335"/>
      <c r="OA23" s="74">
        <f t="shared" si="80"/>
        <v>0</v>
      </c>
      <c r="OB23" s="74">
        <f t="shared" si="12"/>
        <v>0</v>
      </c>
      <c r="OC23" s="74">
        <v>0</v>
      </c>
      <c r="OD23" s="74"/>
      <c r="OE23" s="341">
        <v>0</v>
      </c>
      <c r="OF23" s="74"/>
      <c r="OG23" s="341">
        <v>0</v>
      </c>
      <c r="OH23" s="74"/>
      <c r="OI23" s="74">
        <v>0</v>
      </c>
      <c r="OJ23" s="74"/>
      <c r="OK23" s="74">
        <f t="shared" si="81"/>
        <v>0</v>
      </c>
      <c r="OL23" s="74">
        <f t="shared" si="82"/>
        <v>0</v>
      </c>
      <c r="OM23" s="196">
        <v>0</v>
      </c>
      <c r="ON23" s="196"/>
      <c r="OO23" s="334">
        <v>0</v>
      </c>
      <c r="OP23" s="196"/>
      <c r="OQ23" s="196">
        <v>0</v>
      </c>
      <c r="OR23" s="196"/>
      <c r="OS23" s="196">
        <f t="shared" si="83"/>
        <v>0</v>
      </c>
      <c r="OT23" s="196">
        <f t="shared" si="84"/>
        <v>0</v>
      </c>
      <c r="OU23" s="196"/>
      <c r="OV23" s="196"/>
      <c r="OW23" s="196">
        <f t="shared" si="13"/>
        <v>0</v>
      </c>
      <c r="OX23" s="196">
        <f t="shared" si="14"/>
        <v>0</v>
      </c>
    </row>
    <row r="24" spans="1:414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/>
      <c r="N24" s="71"/>
      <c r="O24" s="75">
        <v>19.34</v>
      </c>
      <c r="P24" s="71">
        <v>3.8680000000000003</v>
      </c>
      <c r="Q24" s="122"/>
      <c r="R24" s="78"/>
      <c r="S24" s="314"/>
      <c r="T24" s="314"/>
      <c r="U24" s="78"/>
      <c r="V24" s="78"/>
      <c r="W24" s="78">
        <f t="shared" si="15"/>
        <v>19.34</v>
      </c>
      <c r="X24" s="78">
        <f t="shared" si="16"/>
        <v>19.34</v>
      </c>
      <c r="Y24" s="78"/>
      <c r="Z24" s="78"/>
      <c r="AA24" s="75"/>
      <c r="AB24" s="71"/>
      <c r="AC24" s="8">
        <f t="shared" si="17"/>
        <v>0</v>
      </c>
      <c r="AD24" s="8">
        <f t="shared" si="18"/>
        <v>0</v>
      </c>
      <c r="AE24" s="71"/>
      <c r="AF24" s="71"/>
      <c r="AG24" s="71"/>
      <c r="AH24" s="71"/>
      <c r="AI24" s="122"/>
      <c r="AJ24" s="122"/>
      <c r="AK24" s="343"/>
      <c r="AL24" s="344"/>
      <c r="AM24" s="287"/>
      <c r="AN24" s="287"/>
      <c r="AO24" s="288"/>
      <c r="AP24" s="288"/>
      <c r="AQ24" s="288"/>
      <c r="AR24" s="288"/>
      <c r="AS24" s="288"/>
      <c r="AT24" s="288"/>
      <c r="AU24" s="4">
        <f t="shared" si="19"/>
        <v>0</v>
      </c>
      <c r="AV24" s="4">
        <f t="shared" si="2"/>
        <v>0</v>
      </c>
      <c r="AW24" s="78"/>
      <c r="AX24" s="78"/>
      <c r="AY24" s="305"/>
      <c r="AZ24" s="8"/>
      <c r="BA24" s="8"/>
      <c r="BB24" s="8"/>
      <c r="BC24" s="8">
        <f t="shared" si="3"/>
        <v>0</v>
      </c>
      <c r="BD24" s="8">
        <f t="shared" si="4"/>
        <v>0</v>
      </c>
      <c r="BE24" s="78">
        <v>6</v>
      </c>
      <c r="BF24" s="78">
        <v>0.85440000000000005</v>
      </c>
      <c r="BG24" s="349">
        <v>7.5</v>
      </c>
      <c r="BH24" s="350">
        <v>1.0680000000000001</v>
      </c>
      <c r="BI24" s="289"/>
      <c r="BJ24" s="290"/>
      <c r="BK24" s="315">
        <v>6.5</v>
      </c>
      <c r="BL24" s="78">
        <v>0.92559999999999998</v>
      </c>
      <c r="BM24" s="8"/>
      <c r="BN24" s="8"/>
      <c r="BO24" s="8"/>
      <c r="BP24" s="8"/>
      <c r="BQ24" s="8"/>
      <c r="BR24" s="8"/>
      <c r="BS24" s="2">
        <f t="shared" si="20"/>
        <v>20</v>
      </c>
      <c r="BT24" s="8">
        <f t="shared" si="21"/>
        <v>2.8479999999999999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13"/>
      <c r="CI24" s="91"/>
      <c r="CJ24" s="313"/>
      <c r="CK24" s="292"/>
      <c r="CL24" s="292"/>
      <c r="CM24" s="314"/>
      <c r="CN24" s="315"/>
      <c r="CO24" s="8">
        <f t="shared" si="22"/>
        <v>0</v>
      </c>
      <c r="CP24" s="8">
        <f t="shared" si="23"/>
        <v>0</v>
      </c>
      <c r="CQ24" s="330">
        <v>247.40625</v>
      </c>
      <c r="CR24" s="330"/>
      <c r="CS24" s="330"/>
      <c r="CT24" s="340"/>
      <c r="CU24" s="331">
        <v>18.556701030927837</v>
      </c>
      <c r="CV24" s="196"/>
      <c r="CW24" s="332">
        <v>63.814432989690722</v>
      </c>
      <c r="CX24" s="340"/>
      <c r="CY24" s="340"/>
      <c r="CZ24" s="340"/>
      <c r="DA24" s="351">
        <f t="shared" si="24"/>
        <v>329.77738402061857</v>
      </c>
      <c r="DB24" s="7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16">
        <v>41.103092783505154</v>
      </c>
      <c r="DL24" s="316">
        <v>13.701030927835051</v>
      </c>
      <c r="DM24" s="314">
        <f t="shared" si="28"/>
        <v>41.103092783505154</v>
      </c>
      <c r="DN24" s="314">
        <f t="shared" si="29"/>
        <v>13.701030927835051</v>
      </c>
      <c r="DO24" s="316">
        <v>39.869999999999997</v>
      </c>
      <c r="DP24" s="316">
        <v>13.29</v>
      </c>
      <c r="DQ24" s="317">
        <v>39.869999999999997</v>
      </c>
      <c r="DR24" s="317">
        <v>13.29</v>
      </c>
      <c r="DS24" s="8"/>
      <c r="DT24" s="8"/>
      <c r="DU24" s="295"/>
      <c r="DV24" s="296"/>
      <c r="DW24" s="296"/>
      <c r="DX24" s="296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18">
        <v>37.11</v>
      </c>
      <c r="EH24" s="319">
        <v>9.2774999999999999</v>
      </c>
      <c r="EI24" s="94">
        <v>159.42268041237114</v>
      </c>
      <c r="EJ24" s="94">
        <v>39.855670103092784</v>
      </c>
      <c r="EK24" s="314">
        <v>55.268041237113401</v>
      </c>
      <c r="EL24" s="320">
        <v>13.81701030927835</v>
      </c>
      <c r="EM24" s="321"/>
      <c r="EN24" s="321"/>
      <c r="EO24" s="321"/>
      <c r="EP24" s="321"/>
      <c r="EQ24" s="8">
        <f t="shared" si="31"/>
        <v>251.80072164948453</v>
      </c>
      <c r="ER24" s="8">
        <f t="shared" si="32"/>
        <v>62.950180412371132</v>
      </c>
      <c r="ES24" s="294"/>
      <c r="ET24" s="294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45">
        <v>30</v>
      </c>
      <c r="FB24" s="322">
        <v>0</v>
      </c>
      <c r="FC24" s="114">
        <v>0</v>
      </c>
      <c r="FD24" s="315">
        <v>0</v>
      </c>
      <c r="FE24" s="8"/>
      <c r="FF24" s="8"/>
      <c r="FG24" s="298"/>
      <c r="FH24" s="299"/>
      <c r="FI24" s="8"/>
      <c r="FJ24" s="8"/>
      <c r="FK24" s="8"/>
      <c r="FL24" s="8"/>
      <c r="FM24" s="315"/>
      <c r="FN24" s="315"/>
      <c r="FO24" s="4"/>
      <c r="FP24" s="8"/>
      <c r="FQ24" s="300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1"/>
      <c r="GJ24" s="301"/>
      <c r="GK24" s="315">
        <v>6</v>
      </c>
      <c r="GL24" s="315">
        <v>0</v>
      </c>
      <c r="GM24" s="358">
        <v>0</v>
      </c>
      <c r="GN24" s="93">
        <v>0</v>
      </c>
      <c r="GO24" s="323">
        <v>6</v>
      </c>
      <c r="GP24" s="359">
        <v>0</v>
      </c>
      <c r="GQ24" s="359">
        <v>0</v>
      </c>
      <c r="GR24" s="359">
        <v>0</v>
      </c>
      <c r="GS24" s="93">
        <v>0</v>
      </c>
      <c r="GT24" s="93">
        <v>0</v>
      </c>
      <c r="GU24" s="93">
        <v>5</v>
      </c>
      <c r="GV24" s="93">
        <v>0</v>
      </c>
      <c r="GW24" s="93">
        <v>2</v>
      </c>
      <c r="GX24" s="93">
        <v>0</v>
      </c>
      <c r="GY24" s="93">
        <v>2.4</v>
      </c>
      <c r="GZ24" s="93">
        <v>0</v>
      </c>
      <c r="HA24" s="8">
        <f t="shared" si="39"/>
        <v>21.4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96"/>
      <c r="HO24" s="8">
        <f t="shared" si="41"/>
        <v>0</v>
      </c>
      <c r="HP24" s="8">
        <f t="shared" si="42"/>
        <v>0</v>
      </c>
      <c r="HQ24" s="91">
        <v>400</v>
      </c>
      <c r="HR24" s="71"/>
      <c r="HS24" s="91">
        <v>400</v>
      </c>
      <c r="HT24" s="78"/>
      <c r="HU24" s="78">
        <f t="shared" si="43"/>
        <v>400</v>
      </c>
      <c r="HV24" s="78">
        <f t="shared" si="44"/>
        <v>0</v>
      </c>
      <c r="HW24" s="8"/>
      <c r="HX24" s="8"/>
      <c r="HY24" s="368"/>
      <c r="HZ24" s="368"/>
      <c r="IA24" s="302"/>
      <c r="IB24" s="297"/>
      <c r="IC24" s="196">
        <v>2.5</v>
      </c>
      <c r="ID24" s="323">
        <v>0.625</v>
      </c>
      <c r="IE24" s="303"/>
      <c r="IF24" s="303"/>
      <c r="IG24" s="8">
        <f t="shared" si="45"/>
        <v>2.5</v>
      </c>
      <c r="IH24" s="8">
        <f t="shared" si="46"/>
        <v>0.625</v>
      </c>
      <c r="II24" s="8"/>
      <c r="IJ24" s="8"/>
      <c r="IK24" s="8"/>
      <c r="IL24" s="8"/>
      <c r="IM24" s="4"/>
      <c r="IN24" s="296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>
        <v>10.31</v>
      </c>
      <c r="IZ24" s="71">
        <v>0</v>
      </c>
      <c r="JA24" s="71">
        <v>10.31</v>
      </c>
      <c r="JB24" s="71">
        <v>0</v>
      </c>
      <c r="JC24" s="71"/>
      <c r="JD24" s="71"/>
      <c r="JE24" s="370"/>
      <c r="JF24" s="370"/>
      <c r="JG24" s="8">
        <f t="shared" si="47"/>
        <v>20.62</v>
      </c>
      <c r="JH24" s="8">
        <f t="shared" si="48"/>
        <v>0</v>
      </c>
      <c r="JI24" s="323">
        <v>6.5372000000000003</v>
      </c>
      <c r="JJ24" s="323">
        <v>1</v>
      </c>
      <c r="JK24" s="323">
        <v>6.5373000000000001</v>
      </c>
      <c r="JL24" s="323">
        <v>1</v>
      </c>
      <c r="JM24" s="323"/>
      <c r="JN24" s="323"/>
      <c r="JO24" s="91">
        <v>51.55</v>
      </c>
      <c r="JP24" s="323">
        <v>11</v>
      </c>
      <c r="JQ24" s="91">
        <v>26.8</v>
      </c>
      <c r="JR24" s="323">
        <v>5</v>
      </c>
      <c r="JS24" s="71"/>
      <c r="JT24" s="71"/>
      <c r="JU24" s="8"/>
      <c r="JV24" s="8"/>
      <c r="JW24" s="8">
        <f t="shared" si="85"/>
        <v>91.424499999999995</v>
      </c>
      <c r="JX24" s="8">
        <f t="shared" si="86"/>
        <v>18</v>
      </c>
      <c r="JY24" s="8"/>
      <c r="JZ24" s="8"/>
      <c r="KA24" s="282"/>
      <c r="KB24" s="282"/>
      <c r="KC24" s="8">
        <f t="shared" si="49"/>
        <v>0</v>
      </c>
      <c r="KD24" s="8">
        <f t="shared" si="50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1"/>
        <v>0</v>
      </c>
      <c r="KP24" s="4">
        <f t="shared" si="51"/>
        <v>0</v>
      </c>
      <c r="KQ24" s="315"/>
      <c r="KR24" s="74"/>
      <c r="KS24" s="74"/>
      <c r="KT24" s="74"/>
      <c r="KU24" s="122">
        <f t="shared" si="52"/>
        <v>0</v>
      </c>
      <c r="KV24" s="122">
        <f t="shared" si="53"/>
        <v>0</v>
      </c>
      <c r="KW24" s="4"/>
      <c r="KX24" s="4"/>
      <c r="KY24" s="4">
        <f t="shared" si="54"/>
        <v>0</v>
      </c>
      <c r="KZ24" s="4">
        <f t="shared" si="55"/>
        <v>0</v>
      </c>
      <c r="LA24" s="4"/>
      <c r="LB24" s="4"/>
      <c r="LC24" s="4"/>
      <c r="LD24" s="4"/>
      <c r="LE24" s="4">
        <f t="shared" si="56"/>
        <v>0</v>
      </c>
      <c r="LF24" s="4">
        <f t="shared" si="57"/>
        <v>0</v>
      </c>
      <c r="LG24" s="4"/>
      <c r="LH24" s="4"/>
      <c r="LI24" s="4">
        <f t="shared" si="58"/>
        <v>0</v>
      </c>
      <c r="LJ24" s="4">
        <f t="shared" si="59"/>
        <v>0</v>
      </c>
      <c r="LK24" s="71">
        <v>24.2</v>
      </c>
      <c r="LL24" s="323">
        <v>0</v>
      </c>
      <c r="LM24" s="79">
        <v>24.02</v>
      </c>
      <c r="LN24" s="342">
        <v>0</v>
      </c>
      <c r="LO24" s="79">
        <v>6.5750000000000002</v>
      </c>
      <c r="LP24" s="326">
        <v>0</v>
      </c>
      <c r="LQ24" s="75"/>
      <c r="LR24" s="336"/>
      <c r="LS24" s="311"/>
      <c r="LT24" s="311"/>
      <c r="LU24" s="4">
        <f t="shared" si="60"/>
        <v>54.795000000000002</v>
      </c>
      <c r="LV24" s="4">
        <f t="shared" si="61"/>
        <v>0</v>
      </c>
      <c r="LW24" s="312"/>
      <c r="LX24" s="4"/>
      <c r="LY24" s="4"/>
      <c r="LZ24" s="4"/>
      <c r="MA24" s="4">
        <f t="shared" si="62"/>
        <v>0</v>
      </c>
      <c r="MB24" s="4">
        <f t="shared" si="63"/>
        <v>0</v>
      </c>
      <c r="MC24" s="114"/>
      <c r="MD24" s="4"/>
      <c r="ME24" s="333"/>
      <c r="MF24" s="360"/>
      <c r="MG24" s="75"/>
      <c r="MH24" s="74"/>
      <c r="MI24" s="9"/>
      <c r="MJ24" s="4"/>
      <c r="MK24" s="4">
        <f t="shared" si="64"/>
        <v>0</v>
      </c>
      <c r="ML24" s="4">
        <f t="shared" si="65"/>
        <v>0</v>
      </c>
      <c r="MM24" s="327">
        <v>0</v>
      </c>
      <c r="MN24" s="92">
        <v>0</v>
      </c>
      <c r="MO24" s="114">
        <v>0</v>
      </c>
      <c r="MP24" s="328">
        <v>0</v>
      </c>
      <c r="MQ24" s="4">
        <f t="shared" si="66"/>
        <v>0</v>
      </c>
      <c r="MR24" s="4">
        <f t="shared" si="67"/>
        <v>0</v>
      </c>
      <c r="MS24" s="4"/>
      <c r="MT24" s="4"/>
      <c r="MU24" s="4">
        <f t="shared" si="68"/>
        <v>0</v>
      </c>
      <c r="MV24" s="4">
        <f t="shared" si="69"/>
        <v>0</v>
      </c>
      <c r="MW24" s="4"/>
      <c r="MX24" s="4"/>
      <c r="MY24" s="4">
        <f t="shared" si="70"/>
        <v>0</v>
      </c>
      <c r="MZ24" s="4">
        <f t="shared" si="71"/>
        <v>0</v>
      </c>
      <c r="NA24" s="92">
        <v>6.56</v>
      </c>
      <c r="NB24" s="329">
        <v>0.9</v>
      </c>
      <c r="NC24" s="4">
        <f t="shared" si="72"/>
        <v>6.56</v>
      </c>
      <c r="ND24" s="4">
        <f t="shared" si="73"/>
        <v>0.9</v>
      </c>
      <c r="NE24" s="294"/>
      <c r="NF24" s="294"/>
      <c r="NG24" s="294">
        <f t="shared" si="74"/>
        <v>0</v>
      </c>
      <c r="NH24" s="294">
        <f t="shared" si="75"/>
        <v>0</v>
      </c>
      <c r="NI24" s="294"/>
      <c r="NJ24" s="294"/>
      <c r="NK24" s="294">
        <f t="shared" si="76"/>
        <v>0</v>
      </c>
      <c r="NL24" s="294">
        <f t="shared" si="77"/>
        <v>0</v>
      </c>
      <c r="NM24" s="291"/>
      <c r="NN24" s="294"/>
      <c r="NO24" s="294">
        <f t="shared" si="78"/>
        <v>0</v>
      </c>
      <c r="NP24" s="294">
        <f t="shared" si="79"/>
        <v>0</v>
      </c>
      <c r="NQ24" s="74">
        <v>0</v>
      </c>
      <c r="NR24" s="74"/>
      <c r="NS24" s="74">
        <v>0</v>
      </c>
      <c r="NT24" s="74"/>
      <c r="NU24" s="74">
        <v>0</v>
      </c>
      <c r="NV24" s="74"/>
      <c r="NW24" s="335">
        <v>0</v>
      </c>
      <c r="NX24" s="335"/>
      <c r="NY24" s="335">
        <v>0</v>
      </c>
      <c r="NZ24" s="335"/>
      <c r="OA24" s="74">
        <f t="shared" si="80"/>
        <v>0</v>
      </c>
      <c r="OB24" s="74">
        <f t="shared" si="12"/>
        <v>0</v>
      </c>
      <c r="OC24" s="74">
        <v>0</v>
      </c>
      <c r="OD24" s="74"/>
      <c r="OE24" s="341">
        <v>0</v>
      </c>
      <c r="OF24" s="74"/>
      <c r="OG24" s="341">
        <v>0</v>
      </c>
      <c r="OH24" s="74"/>
      <c r="OI24" s="74">
        <v>0</v>
      </c>
      <c r="OJ24" s="74"/>
      <c r="OK24" s="74">
        <f t="shared" si="81"/>
        <v>0</v>
      </c>
      <c r="OL24" s="74">
        <f t="shared" si="82"/>
        <v>0</v>
      </c>
      <c r="OM24" s="196">
        <v>0</v>
      </c>
      <c r="ON24" s="196"/>
      <c r="OO24" s="334">
        <v>0</v>
      </c>
      <c r="OP24" s="196"/>
      <c r="OQ24" s="196">
        <v>0</v>
      </c>
      <c r="OR24" s="196"/>
      <c r="OS24" s="196">
        <f t="shared" si="83"/>
        <v>0</v>
      </c>
      <c r="OT24" s="196">
        <f t="shared" si="84"/>
        <v>0</v>
      </c>
      <c r="OU24" s="294"/>
      <c r="OV24" s="294"/>
      <c r="OW24" s="294">
        <f t="shared" si="13"/>
        <v>0</v>
      </c>
      <c r="OX24" s="294">
        <f t="shared" si="14"/>
        <v>0</v>
      </c>
    </row>
    <row r="25" spans="1:414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/>
      <c r="N25" s="71"/>
      <c r="O25" s="75">
        <v>19.34</v>
      </c>
      <c r="P25" s="71">
        <v>3.8680000000000003</v>
      </c>
      <c r="Q25" s="122"/>
      <c r="R25" s="78"/>
      <c r="S25" s="314"/>
      <c r="T25" s="314"/>
      <c r="U25" s="78"/>
      <c r="V25" s="78"/>
      <c r="W25" s="78">
        <f t="shared" si="15"/>
        <v>19.34</v>
      </c>
      <c r="X25" s="78">
        <f t="shared" si="16"/>
        <v>19.34</v>
      </c>
      <c r="Y25" s="78"/>
      <c r="Z25" s="78"/>
      <c r="AA25" s="75"/>
      <c r="AB25" s="71"/>
      <c r="AC25" s="8">
        <f t="shared" si="17"/>
        <v>0</v>
      </c>
      <c r="AD25" s="8">
        <f t="shared" si="18"/>
        <v>0</v>
      </c>
      <c r="AE25" s="71"/>
      <c r="AF25" s="71"/>
      <c r="AG25" s="71"/>
      <c r="AH25" s="71"/>
      <c r="AI25" s="122"/>
      <c r="AJ25" s="122"/>
      <c r="AK25" s="343"/>
      <c r="AL25" s="344"/>
      <c r="AM25" s="287"/>
      <c r="AN25" s="287"/>
      <c r="AO25" s="288"/>
      <c r="AP25" s="288"/>
      <c r="AQ25" s="288"/>
      <c r="AR25" s="288"/>
      <c r="AS25" s="288"/>
      <c r="AT25" s="288"/>
      <c r="AU25" s="4">
        <f t="shared" si="19"/>
        <v>0</v>
      </c>
      <c r="AV25" s="4">
        <f t="shared" si="2"/>
        <v>0</v>
      </c>
      <c r="AW25" s="78"/>
      <c r="AX25" s="78"/>
      <c r="AY25" s="305"/>
      <c r="AZ25" s="8"/>
      <c r="BA25" s="8"/>
      <c r="BB25" s="8"/>
      <c r="BC25" s="8">
        <f t="shared" si="3"/>
        <v>0</v>
      </c>
      <c r="BD25" s="8">
        <f t="shared" si="4"/>
        <v>0</v>
      </c>
      <c r="BE25" s="78">
        <v>6</v>
      </c>
      <c r="BF25" s="78">
        <v>0.85440000000000005</v>
      </c>
      <c r="BG25" s="349">
        <v>7.5</v>
      </c>
      <c r="BH25" s="350">
        <v>1.0680000000000001</v>
      </c>
      <c r="BI25" s="289"/>
      <c r="BJ25" s="290"/>
      <c r="BK25" s="315">
        <v>6.5</v>
      </c>
      <c r="BL25" s="78">
        <v>0.92559999999999998</v>
      </c>
      <c r="BM25" s="8"/>
      <c r="BN25" s="8"/>
      <c r="BO25" s="8"/>
      <c r="BP25" s="8"/>
      <c r="BQ25" s="8"/>
      <c r="BR25" s="8"/>
      <c r="BS25" s="2">
        <f t="shared" si="20"/>
        <v>20</v>
      </c>
      <c r="BT25" s="8">
        <f t="shared" si="21"/>
        <v>2.8479999999999999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13"/>
      <c r="CI25" s="91"/>
      <c r="CJ25" s="313"/>
      <c r="CK25" s="292"/>
      <c r="CL25" s="292"/>
      <c r="CM25" s="314"/>
      <c r="CN25" s="315"/>
      <c r="CO25" s="8">
        <f t="shared" si="22"/>
        <v>0</v>
      </c>
      <c r="CP25" s="8">
        <f t="shared" si="23"/>
        <v>0</v>
      </c>
      <c r="CQ25" s="330">
        <v>247.40625</v>
      </c>
      <c r="CR25" s="330"/>
      <c r="CS25" s="330"/>
      <c r="CT25" s="340"/>
      <c r="CU25" s="331">
        <v>18.556701030927837</v>
      </c>
      <c r="CV25" s="196"/>
      <c r="CW25" s="332">
        <v>63.814432989690722</v>
      </c>
      <c r="CX25" s="340"/>
      <c r="CY25" s="340"/>
      <c r="CZ25" s="340"/>
      <c r="DA25" s="351">
        <f t="shared" si="24"/>
        <v>329.77738402061857</v>
      </c>
      <c r="DB25" s="7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16">
        <v>41.103092783505154</v>
      </c>
      <c r="DL25" s="316">
        <v>13.701030927835051</v>
      </c>
      <c r="DM25" s="314">
        <f t="shared" si="28"/>
        <v>41.103092783505154</v>
      </c>
      <c r="DN25" s="314">
        <f t="shared" si="29"/>
        <v>13.701030927835051</v>
      </c>
      <c r="DO25" s="316">
        <v>39.869999999999997</v>
      </c>
      <c r="DP25" s="316">
        <v>13.29</v>
      </c>
      <c r="DQ25" s="317">
        <v>39.869999999999997</v>
      </c>
      <c r="DR25" s="317">
        <v>13.29</v>
      </c>
      <c r="DS25" s="8"/>
      <c r="DT25" s="8"/>
      <c r="DU25" s="295"/>
      <c r="DV25" s="296"/>
      <c r="DW25" s="296"/>
      <c r="DX25" s="296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18">
        <v>37.11</v>
      </c>
      <c r="EH25" s="319">
        <v>9.2774999999999999</v>
      </c>
      <c r="EI25" s="94">
        <v>159.42268041237114</v>
      </c>
      <c r="EJ25" s="94">
        <v>39.855670103092784</v>
      </c>
      <c r="EK25" s="314">
        <v>55.268041237113401</v>
      </c>
      <c r="EL25" s="320">
        <v>13.81701030927835</v>
      </c>
      <c r="EM25" s="321"/>
      <c r="EN25" s="321"/>
      <c r="EO25" s="321"/>
      <c r="EP25" s="321"/>
      <c r="EQ25" s="8">
        <f t="shared" si="31"/>
        <v>251.80072164948453</v>
      </c>
      <c r="ER25" s="8">
        <f t="shared" si="32"/>
        <v>62.950180412371132</v>
      </c>
      <c r="ES25" s="294"/>
      <c r="ET25" s="294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45">
        <v>30</v>
      </c>
      <c r="FB25" s="322">
        <v>0</v>
      </c>
      <c r="FC25" s="114">
        <v>0</v>
      </c>
      <c r="FD25" s="315">
        <v>0</v>
      </c>
      <c r="FE25" s="8"/>
      <c r="FF25" s="8"/>
      <c r="FG25" s="298"/>
      <c r="FH25" s="299"/>
      <c r="FI25" s="8"/>
      <c r="FJ25" s="8"/>
      <c r="FK25" s="8"/>
      <c r="FL25" s="8"/>
      <c r="FM25" s="315"/>
      <c r="FN25" s="315"/>
      <c r="FO25" s="4"/>
      <c r="FP25" s="8"/>
      <c r="FQ25" s="300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1"/>
      <c r="GJ25" s="301"/>
      <c r="GK25" s="315">
        <v>6</v>
      </c>
      <c r="GL25" s="315">
        <v>0</v>
      </c>
      <c r="GM25" s="358">
        <v>0</v>
      </c>
      <c r="GN25" s="93">
        <v>0</v>
      </c>
      <c r="GO25" s="323">
        <v>6</v>
      </c>
      <c r="GP25" s="359">
        <v>0</v>
      </c>
      <c r="GQ25" s="359">
        <v>0</v>
      </c>
      <c r="GR25" s="359">
        <v>0</v>
      </c>
      <c r="GS25" s="93">
        <v>0</v>
      </c>
      <c r="GT25" s="93">
        <v>0</v>
      </c>
      <c r="GU25" s="93">
        <v>5</v>
      </c>
      <c r="GV25" s="93">
        <v>0</v>
      </c>
      <c r="GW25" s="93">
        <v>2</v>
      </c>
      <c r="GX25" s="93">
        <v>0</v>
      </c>
      <c r="GY25" s="93">
        <v>2.4</v>
      </c>
      <c r="GZ25" s="93">
        <v>0</v>
      </c>
      <c r="HA25" s="8">
        <f t="shared" si="39"/>
        <v>21.4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96"/>
      <c r="HO25" s="8">
        <f t="shared" si="41"/>
        <v>0</v>
      </c>
      <c r="HP25" s="8">
        <f t="shared" si="42"/>
        <v>0</v>
      </c>
      <c r="HQ25" s="91">
        <v>400</v>
      </c>
      <c r="HR25" s="71"/>
      <c r="HS25" s="91">
        <v>400</v>
      </c>
      <c r="HT25" s="78"/>
      <c r="HU25" s="78">
        <f t="shared" si="43"/>
        <v>400</v>
      </c>
      <c r="HV25" s="78">
        <f t="shared" si="44"/>
        <v>0</v>
      </c>
      <c r="HW25" s="8"/>
      <c r="HX25" s="8"/>
      <c r="HY25" s="368"/>
      <c r="HZ25" s="368"/>
      <c r="IA25" s="302"/>
      <c r="IB25" s="297"/>
      <c r="IC25" s="196">
        <v>2.5</v>
      </c>
      <c r="ID25" s="323">
        <v>0.625</v>
      </c>
      <c r="IE25" s="303"/>
      <c r="IF25" s="303"/>
      <c r="IG25" s="8">
        <f t="shared" si="45"/>
        <v>2.5</v>
      </c>
      <c r="IH25" s="8">
        <f t="shared" si="46"/>
        <v>0.625</v>
      </c>
      <c r="II25" s="8"/>
      <c r="IJ25" s="8"/>
      <c r="IK25" s="8"/>
      <c r="IL25" s="8"/>
      <c r="IM25" s="4"/>
      <c r="IN25" s="296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>
        <v>10.31</v>
      </c>
      <c r="IZ25" s="71">
        <v>0</v>
      </c>
      <c r="JA25" s="71">
        <v>10.31</v>
      </c>
      <c r="JB25" s="71">
        <v>0</v>
      </c>
      <c r="JC25" s="71"/>
      <c r="JD25" s="71"/>
      <c r="JE25" s="370"/>
      <c r="JF25" s="370"/>
      <c r="JG25" s="8">
        <f t="shared" si="47"/>
        <v>20.62</v>
      </c>
      <c r="JH25" s="8">
        <f t="shared" si="48"/>
        <v>0</v>
      </c>
      <c r="JI25" s="323">
        <v>6.5372000000000003</v>
      </c>
      <c r="JJ25" s="323">
        <v>1</v>
      </c>
      <c r="JK25" s="323">
        <v>6.5373000000000001</v>
      </c>
      <c r="JL25" s="323">
        <v>1</v>
      </c>
      <c r="JM25" s="323"/>
      <c r="JN25" s="323"/>
      <c r="JO25" s="91">
        <v>51.55</v>
      </c>
      <c r="JP25" s="323">
        <v>11</v>
      </c>
      <c r="JQ25" s="91">
        <v>26.8</v>
      </c>
      <c r="JR25" s="323">
        <v>5</v>
      </c>
      <c r="JS25" s="71"/>
      <c r="JT25" s="71"/>
      <c r="JU25" s="8"/>
      <c r="JV25" s="8"/>
      <c r="JW25" s="8">
        <f t="shared" si="85"/>
        <v>91.424499999999995</v>
      </c>
      <c r="JX25" s="8">
        <f t="shared" si="86"/>
        <v>18</v>
      </c>
      <c r="JY25" s="8"/>
      <c r="JZ25" s="8"/>
      <c r="KA25" s="282"/>
      <c r="KB25" s="282"/>
      <c r="KC25" s="8">
        <f t="shared" si="49"/>
        <v>0</v>
      </c>
      <c r="KD25" s="8">
        <f t="shared" si="50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1"/>
        <v>0</v>
      </c>
      <c r="KP25" s="4">
        <f t="shared" si="51"/>
        <v>0</v>
      </c>
      <c r="KQ25" s="315"/>
      <c r="KR25" s="74"/>
      <c r="KS25" s="74"/>
      <c r="KT25" s="74"/>
      <c r="KU25" s="122">
        <f t="shared" si="52"/>
        <v>0</v>
      </c>
      <c r="KV25" s="122">
        <f t="shared" si="53"/>
        <v>0</v>
      </c>
      <c r="KW25" s="4"/>
      <c r="KX25" s="4"/>
      <c r="KY25" s="4">
        <f t="shared" si="54"/>
        <v>0</v>
      </c>
      <c r="KZ25" s="4">
        <f t="shared" si="55"/>
        <v>0</v>
      </c>
      <c r="LA25" s="4"/>
      <c r="LB25" s="4"/>
      <c r="LC25" s="4"/>
      <c r="LD25" s="4"/>
      <c r="LE25" s="4">
        <f t="shared" si="56"/>
        <v>0</v>
      </c>
      <c r="LF25" s="4">
        <f t="shared" si="57"/>
        <v>0</v>
      </c>
      <c r="LG25" s="4"/>
      <c r="LH25" s="4"/>
      <c r="LI25" s="4">
        <f t="shared" si="58"/>
        <v>0</v>
      </c>
      <c r="LJ25" s="4">
        <f t="shared" si="59"/>
        <v>0</v>
      </c>
      <c r="LK25" s="71">
        <v>24.2</v>
      </c>
      <c r="LL25" s="323">
        <v>0</v>
      </c>
      <c r="LM25" s="79">
        <v>24.02</v>
      </c>
      <c r="LN25" s="342">
        <v>0</v>
      </c>
      <c r="LO25" s="79">
        <v>6.5750000000000002</v>
      </c>
      <c r="LP25" s="326">
        <v>0</v>
      </c>
      <c r="LQ25" s="75"/>
      <c r="LR25" s="336"/>
      <c r="LS25" s="311"/>
      <c r="LT25" s="311"/>
      <c r="LU25" s="4">
        <f t="shared" si="60"/>
        <v>54.795000000000002</v>
      </c>
      <c r="LV25" s="4">
        <f t="shared" si="61"/>
        <v>0</v>
      </c>
      <c r="LW25" s="312"/>
      <c r="LX25" s="4"/>
      <c r="LY25" s="4"/>
      <c r="LZ25" s="4"/>
      <c r="MA25" s="4">
        <f t="shared" si="62"/>
        <v>0</v>
      </c>
      <c r="MB25" s="4">
        <f t="shared" si="63"/>
        <v>0</v>
      </c>
      <c r="MC25" s="114"/>
      <c r="MD25" s="4"/>
      <c r="ME25" s="333"/>
      <c r="MF25" s="360"/>
      <c r="MG25" s="75"/>
      <c r="MH25" s="74"/>
      <c r="MI25" s="9"/>
      <c r="MJ25" s="4"/>
      <c r="MK25" s="4">
        <f t="shared" si="64"/>
        <v>0</v>
      </c>
      <c r="ML25" s="4">
        <f t="shared" si="65"/>
        <v>0</v>
      </c>
      <c r="MM25" s="327">
        <v>0</v>
      </c>
      <c r="MN25" s="92">
        <v>0</v>
      </c>
      <c r="MO25" s="114">
        <v>0</v>
      </c>
      <c r="MP25" s="328">
        <v>0</v>
      </c>
      <c r="MQ25" s="4">
        <f t="shared" si="66"/>
        <v>0</v>
      </c>
      <c r="MR25" s="4">
        <f t="shared" si="67"/>
        <v>0</v>
      </c>
      <c r="MS25" s="4"/>
      <c r="MT25" s="4"/>
      <c r="MU25" s="4">
        <f t="shared" si="68"/>
        <v>0</v>
      </c>
      <c r="MV25" s="4">
        <f t="shared" si="69"/>
        <v>0</v>
      </c>
      <c r="MW25" s="4"/>
      <c r="MX25" s="4"/>
      <c r="MY25" s="4">
        <f t="shared" si="70"/>
        <v>0</v>
      </c>
      <c r="MZ25" s="4">
        <f t="shared" si="71"/>
        <v>0</v>
      </c>
      <c r="NA25" s="92">
        <v>6.56</v>
      </c>
      <c r="NB25" s="329">
        <v>0.9</v>
      </c>
      <c r="NC25" s="4">
        <f t="shared" si="72"/>
        <v>6.56</v>
      </c>
      <c r="ND25" s="4">
        <f t="shared" si="73"/>
        <v>0.9</v>
      </c>
      <c r="NE25" s="294"/>
      <c r="NF25" s="294"/>
      <c r="NG25" s="294">
        <f t="shared" si="74"/>
        <v>0</v>
      </c>
      <c r="NH25" s="294">
        <f t="shared" si="75"/>
        <v>0</v>
      </c>
      <c r="NI25" s="294"/>
      <c r="NJ25" s="294"/>
      <c r="NK25" s="294">
        <f t="shared" si="76"/>
        <v>0</v>
      </c>
      <c r="NL25" s="294">
        <f t="shared" si="77"/>
        <v>0</v>
      </c>
      <c r="NM25" s="291"/>
      <c r="NN25" s="294"/>
      <c r="NO25" s="294">
        <f t="shared" si="78"/>
        <v>0</v>
      </c>
      <c r="NP25" s="294">
        <f t="shared" si="79"/>
        <v>0</v>
      </c>
      <c r="NQ25" s="74">
        <v>0</v>
      </c>
      <c r="NR25" s="74"/>
      <c r="NS25" s="74">
        <v>0</v>
      </c>
      <c r="NT25" s="74"/>
      <c r="NU25" s="74">
        <v>0</v>
      </c>
      <c r="NV25" s="74"/>
      <c r="NW25" s="335">
        <v>0</v>
      </c>
      <c r="NX25" s="335"/>
      <c r="NY25" s="335">
        <v>0</v>
      </c>
      <c r="NZ25" s="335"/>
      <c r="OA25" s="74">
        <f t="shared" si="80"/>
        <v>0</v>
      </c>
      <c r="OB25" s="74">
        <f t="shared" si="12"/>
        <v>0</v>
      </c>
      <c r="OC25" s="74">
        <v>0</v>
      </c>
      <c r="OD25" s="74"/>
      <c r="OE25" s="341">
        <v>0</v>
      </c>
      <c r="OF25" s="74"/>
      <c r="OG25" s="341">
        <v>0</v>
      </c>
      <c r="OH25" s="74"/>
      <c r="OI25" s="74">
        <v>0</v>
      </c>
      <c r="OJ25" s="74"/>
      <c r="OK25" s="74">
        <f t="shared" si="81"/>
        <v>0</v>
      </c>
      <c r="OL25" s="74">
        <f t="shared" si="82"/>
        <v>0</v>
      </c>
      <c r="OM25" s="196">
        <v>0</v>
      </c>
      <c r="ON25" s="196"/>
      <c r="OO25" s="334">
        <v>0</v>
      </c>
      <c r="OP25" s="196"/>
      <c r="OQ25" s="196">
        <v>0</v>
      </c>
      <c r="OR25" s="196"/>
      <c r="OS25" s="196">
        <f t="shared" si="83"/>
        <v>0</v>
      </c>
      <c r="OT25" s="196">
        <f t="shared" si="84"/>
        <v>0</v>
      </c>
      <c r="OU25" s="294"/>
      <c r="OV25" s="294"/>
      <c r="OW25" s="294">
        <f t="shared" si="13"/>
        <v>0</v>
      </c>
      <c r="OX25" s="294">
        <f t="shared" si="14"/>
        <v>0</v>
      </c>
    </row>
    <row r="26" spans="1:414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/>
      <c r="N26" s="71"/>
      <c r="O26" s="75">
        <v>19.34</v>
      </c>
      <c r="P26" s="71">
        <v>3.8680000000000003</v>
      </c>
      <c r="Q26" s="122"/>
      <c r="R26" s="78"/>
      <c r="S26" s="314"/>
      <c r="T26" s="314"/>
      <c r="U26" s="78"/>
      <c r="V26" s="78"/>
      <c r="W26" s="78">
        <f t="shared" si="15"/>
        <v>19.34</v>
      </c>
      <c r="X26" s="78">
        <f t="shared" si="16"/>
        <v>19.34</v>
      </c>
      <c r="Y26" s="78"/>
      <c r="Z26" s="78"/>
      <c r="AA26" s="75"/>
      <c r="AB26" s="71"/>
      <c r="AC26" s="8">
        <f t="shared" si="17"/>
        <v>0</v>
      </c>
      <c r="AD26" s="8">
        <f t="shared" si="18"/>
        <v>0</v>
      </c>
      <c r="AE26" s="71"/>
      <c r="AF26" s="71"/>
      <c r="AG26" s="71"/>
      <c r="AH26" s="71"/>
      <c r="AI26" s="122"/>
      <c r="AJ26" s="122"/>
      <c r="AK26" s="343"/>
      <c r="AL26" s="344"/>
      <c r="AM26" s="287"/>
      <c r="AN26" s="287"/>
      <c r="AO26" s="288"/>
      <c r="AP26" s="288"/>
      <c r="AQ26" s="288"/>
      <c r="AR26" s="288"/>
      <c r="AS26" s="288"/>
      <c r="AT26" s="288"/>
      <c r="AU26" s="4">
        <f t="shared" si="19"/>
        <v>0</v>
      </c>
      <c r="AV26" s="4">
        <f t="shared" si="2"/>
        <v>0</v>
      </c>
      <c r="AW26" s="78"/>
      <c r="AX26" s="78"/>
      <c r="AY26" s="305"/>
      <c r="AZ26" s="8"/>
      <c r="BA26" s="8"/>
      <c r="BB26" s="8"/>
      <c r="BC26" s="8">
        <f t="shared" si="3"/>
        <v>0</v>
      </c>
      <c r="BD26" s="8">
        <f t="shared" si="4"/>
        <v>0</v>
      </c>
      <c r="BE26" s="78">
        <v>6</v>
      </c>
      <c r="BF26" s="78">
        <v>0.85440000000000005</v>
      </c>
      <c r="BG26" s="349">
        <v>7.5</v>
      </c>
      <c r="BH26" s="350">
        <v>1.0680000000000001</v>
      </c>
      <c r="BI26" s="289"/>
      <c r="BJ26" s="290"/>
      <c r="BK26" s="315">
        <v>6.5</v>
      </c>
      <c r="BL26" s="78">
        <v>0.92559999999999998</v>
      </c>
      <c r="BM26" s="8"/>
      <c r="BN26" s="8"/>
      <c r="BO26" s="8"/>
      <c r="BP26" s="8"/>
      <c r="BQ26" s="8"/>
      <c r="BR26" s="8"/>
      <c r="BS26" s="2">
        <f t="shared" si="20"/>
        <v>20</v>
      </c>
      <c r="BT26" s="8">
        <f t="shared" si="21"/>
        <v>2.8479999999999999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13"/>
      <c r="CI26" s="91"/>
      <c r="CJ26" s="313"/>
      <c r="CK26" s="292"/>
      <c r="CL26" s="292"/>
      <c r="CM26" s="314"/>
      <c r="CN26" s="315"/>
      <c r="CO26" s="8">
        <f t="shared" si="22"/>
        <v>0</v>
      </c>
      <c r="CP26" s="8">
        <f t="shared" si="23"/>
        <v>0</v>
      </c>
      <c r="CQ26" s="330">
        <v>247.40625</v>
      </c>
      <c r="CR26" s="330"/>
      <c r="CS26" s="330"/>
      <c r="CT26" s="340"/>
      <c r="CU26" s="331">
        <v>18.556701030927837</v>
      </c>
      <c r="CV26" s="196"/>
      <c r="CW26" s="332">
        <v>63.814432989690722</v>
      </c>
      <c r="CX26" s="340"/>
      <c r="CY26" s="340"/>
      <c r="CZ26" s="340"/>
      <c r="DA26" s="351">
        <f t="shared" si="24"/>
        <v>329.77738402061857</v>
      </c>
      <c r="DB26" s="7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16">
        <v>41.103092783505154</v>
      </c>
      <c r="DL26" s="316">
        <v>13.701030927835051</v>
      </c>
      <c r="DM26" s="314">
        <f t="shared" si="28"/>
        <v>41.103092783505154</v>
      </c>
      <c r="DN26" s="314">
        <f t="shared" si="29"/>
        <v>13.701030927835051</v>
      </c>
      <c r="DO26" s="316">
        <v>39.869999999999997</v>
      </c>
      <c r="DP26" s="316">
        <v>13.29</v>
      </c>
      <c r="DQ26" s="317">
        <v>39.869999999999997</v>
      </c>
      <c r="DR26" s="317">
        <v>13.29</v>
      </c>
      <c r="DS26" s="8"/>
      <c r="DT26" s="8"/>
      <c r="DU26" s="295"/>
      <c r="DV26" s="296"/>
      <c r="DW26" s="296"/>
      <c r="DX26" s="296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18">
        <v>37.11</v>
      </c>
      <c r="EH26" s="319">
        <v>9.2774999999999999</v>
      </c>
      <c r="EI26" s="94">
        <v>159.42268041237114</v>
      </c>
      <c r="EJ26" s="94">
        <v>39.855670103092784</v>
      </c>
      <c r="EK26" s="314">
        <v>55.268041237113401</v>
      </c>
      <c r="EL26" s="320">
        <v>13.81701030927835</v>
      </c>
      <c r="EM26" s="321"/>
      <c r="EN26" s="321"/>
      <c r="EO26" s="321"/>
      <c r="EP26" s="321"/>
      <c r="EQ26" s="8">
        <f t="shared" si="31"/>
        <v>251.80072164948453</v>
      </c>
      <c r="ER26" s="8">
        <f t="shared" si="32"/>
        <v>62.950180412371132</v>
      </c>
      <c r="ES26" s="294"/>
      <c r="ET26" s="294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45">
        <v>30</v>
      </c>
      <c r="FB26" s="322">
        <v>0</v>
      </c>
      <c r="FC26" s="114">
        <v>0</v>
      </c>
      <c r="FD26" s="315">
        <v>0</v>
      </c>
      <c r="FE26" s="8"/>
      <c r="FF26" s="8"/>
      <c r="FG26" s="298"/>
      <c r="FH26" s="299"/>
      <c r="FI26" s="8"/>
      <c r="FJ26" s="8"/>
      <c r="FK26" s="8"/>
      <c r="FL26" s="8"/>
      <c r="FM26" s="315"/>
      <c r="FN26" s="315"/>
      <c r="FO26" s="4"/>
      <c r="FP26" s="8"/>
      <c r="FQ26" s="300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1"/>
      <c r="GJ26" s="301"/>
      <c r="GK26" s="315">
        <v>6</v>
      </c>
      <c r="GL26" s="315">
        <v>0</v>
      </c>
      <c r="GM26" s="358">
        <v>0</v>
      </c>
      <c r="GN26" s="93">
        <v>0</v>
      </c>
      <c r="GO26" s="323">
        <v>6</v>
      </c>
      <c r="GP26" s="359">
        <v>0</v>
      </c>
      <c r="GQ26" s="359">
        <v>0</v>
      </c>
      <c r="GR26" s="359">
        <v>0</v>
      </c>
      <c r="GS26" s="93">
        <v>0</v>
      </c>
      <c r="GT26" s="93">
        <v>0</v>
      </c>
      <c r="GU26" s="93">
        <v>5</v>
      </c>
      <c r="GV26" s="93">
        <v>0</v>
      </c>
      <c r="GW26" s="93">
        <v>2</v>
      </c>
      <c r="GX26" s="93">
        <v>0</v>
      </c>
      <c r="GY26" s="93">
        <v>2.4</v>
      </c>
      <c r="GZ26" s="93">
        <v>0</v>
      </c>
      <c r="HA26" s="8">
        <f t="shared" si="39"/>
        <v>21.4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96"/>
      <c r="HO26" s="8">
        <f t="shared" si="41"/>
        <v>0</v>
      </c>
      <c r="HP26" s="8">
        <f t="shared" si="42"/>
        <v>0</v>
      </c>
      <c r="HQ26" s="91">
        <v>400</v>
      </c>
      <c r="HR26" s="71"/>
      <c r="HS26" s="91">
        <v>400</v>
      </c>
      <c r="HT26" s="78"/>
      <c r="HU26" s="78">
        <f t="shared" si="43"/>
        <v>400</v>
      </c>
      <c r="HV26" s="78">
        <f t="shared" si="44"/>
        <v>0</v>
      </c>
      <c r="HW26" s="8"/>
      <c r="HX26" s="8"/>
      <c r="HY26" s="368"/>
      <c r="HZ26" s="368"/>
      <c r="IA26" s="302"/>
      <c r="IB26" s="297"/>
      <c r="IC26" s="196">
        <v>2.5</v>
      </c>
      <c r="ID26" s="323">
        <v>0.625</v>
      </c>
      <c r="IE26" s="303"/>
      <c r="IF26" s="303"/>
      <c r="IG26" s="8">
        <f t="shared" si="45"/>
        <v>2.5</v>
      </c>
      <c r="IH26" s="8">
        <f t="shared" si="46"/>
        <v>0.625</v>
      </c>
      <c r="II26" s="8"/>
      <c r="IJ26" s="8"/>
      <c r="IK26" s="8"/>
      <c r="IL26" s="8"/>
      <c r="IM26" s="4"/>
      <c r="IN26" s="296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>
        <v>10.31</v>
      </c>
      <c r="IZ26" s="71">
        <v>0</v>
      </c>
      <c r="JA26" s="71">
        <v>10.31</v>
      </c>
      <c r="JB26" s="71">
        <v>0</v>
      </c>
      <c r="JC26" s="71"/>
      <c r="JD26" s="71"/>
      <c r="JE26" s="370"/>
      <c r="JF26" s="370"/>
      <c r="JG26" s="8">
        <f t="shared" si="47"/>
        <v>20.62</v>
      </c>
      <c r="JH26" s="8">
        <f t="shared" si="48"/>
        <v>0</v>
      </c>
      <c r="JI26" s="323">
        <v>6.5372000000000003</v>
      </c>
      <c r="JJ26" s="323">
        <v>1</v>
      </c>
      <c r="JK26" s="323">
        <v>6.5373000000000001</v>
      </c>
      <c r="JL26" s="323">
        <v>1</v>
      </c>
      <c r="JM26" s="323"/>
      <c r="JN26" s="323"/>
      <c r="JO26" s="91">
        <v>51.55</v>
      </c>
      <c r="JP26" s="323">
        <v>11</v>
      </c>
      <c r="JQ26" s="91">
        <v>26.8</v>
      </c>
      <c r="JR26" s="323">
        <v>5</v>
      </c>
      <c r="JS26" s="71"/>
      <c r="JT26" s="71"/>
      <c r="JU26" s="8"/>
      <c r="JV26" s="8"/>
      <c r="JW26" s="8">
        <f t="shared" si="85"/>
        <v>91.424499999999995</v>
      </c>
      <c r="JX26" s="8">
        <f t="shared" si="86"/>
        <v>18</v>
      </c>
      <c r="JY26" s="8"/>
      <c r="JZ26" s="8"/>
      <c r="KA26" s="282"/>
      <c r="KB26" s="282"/>
      <c r="KC26" s="8">
        <f t="shared" si="49"/>
        <v>0</v>
      </c>
      <c r="KD26" s="8">
        <f t="shared" si="50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1"/>
        <v>0</v>
      </c>
      <c r="KP26" s="4">
        <f t="shared" si="51"/>
        <v>0</v>
      </c>
      <c r="KQ26" s="315"/>
      <c r="KR26" s="74"/>
      <c r="KS26" s="74"/>
      <c r="KT26" s="74"/>
      <c r="KU26" s="122">
        <f t="shared" si="52"/>
        <v>0</v>
      </c>
      <c r="KV26" s="122">
        <f t="shared" si="53"/>
        <v>0</v>
      </c>
      <c r="KW26" s="4"/>
      <c r="KX26" s="4"/>
      <c r="KY26" s="4">
        <f t="shared" si="54"/>
        <v>0</v>
      </c>
      <c r="KZ26" s="4">
        <f t="shared" si="55"/>
        <v>0</v>
      </c>
      <c r="LA26" s="4"/>
      <c r="LB26" s="4"/>
      <c r="LC26" s="4"/>
      <c r="LD26" s="4"/>
      <c r="LE26" s="4">
        <f t="shared" si="56"/>
        <v>0</v>
      </c>
      <c r="LF26" s="4">
        <f t="shared" si="57"/>
        <v>0</v>
      </c>
      <c r="LG26" s="4"/>
      <c r="LH26" s="4"/>
      <c r="LI26" s="4">
        <f t="shared" si="58"/>
        <v>0</v>
      </c>
      <c r="LJ26" s="4">
        <f t="shared" si="59"/>
        <v>0</v>
      </c>
      <c r="LK26" s="71">
        <v>24.2</v>
      </c>
      <c r="LL26" s="323">
        <v>0</v>
      </c>
      <c r="LM26" s="79">
        <v>24.02</v>
      </c>
      <c r="LN26" s="342">
        <v>0</v>
      </c>
      <c r="LO26" s="79">
        <v>6.5750000000000002</v>
      </c>
      <c r="LP26" s="326">
        <v>0</v>
      </c>
      <c r="LQ26" s="75"/>
      <c r="LR26" s="336"/>
      <c r="LS26" s="311"/>
      <c r="LT26" s="311"/>
      <c r="LU26" s="4">
        <f t="shared" si="60"/>
        <v>54.795000000000002</v>
      </c>
      <c r="LV26" s="4">
        <f t="shared" si="61"/>
        <v>0</v>
      </c>
      <c r="LW26" s="312"/>
      <c r="LX26" s="4"/>
      <c r="LY26" s="4"/>
      <c r="LZ26" s="4"/>
      <c r="MA26" s="4">
        <f t="shared" si="62"/>
        <v>0</v>
      </c>
      <c r="MB26" s="4">
        <f t="shared" si="63"/>
        <v>0</v>
      </c>
      <c r="MC26" s="114"/>
      <c r="MD26" s="4"/>
      <c r="ME26" s="333"/>
      <c r="MF26" s="360"/>
      <c r="MG26" s="75"/>
      <c r="MH26" s="74"/>
      <c r="MI26" s="9"/>
      <c r="MJ26" s="4"/>
      <c r="MK26" s="4">
        <f t="shared" si="64"/>
        <v>0</v>
      </c>
      <c r="ML26" s="4">
        <f t="shared" si="65"/>
        <v>0</v>
      </c>
      <c r="MM26" s="327">
        <v>0</v>
      </c>
      <c r="MN26" s="92">
        <v>0</v>
      </c>
      <c r="MO26" s="114">
        <v>0</v>
      </c>
      <c r="MP26" s="328">
        <v>0</v>
      </c>
      <c r="MQ26" s="4">
        <f t="shared" si="66"/>
        <v>0</v>
      </c>
      <c r="MR26" s="4">
        <f t="shared" si="67"/>
        <v>0</v>
      </c>
      <c r="MS26" s="4"/>
      <c r="MT26" s="4"/>
      <c r="MU26" s="4">
        <f t="shared" si="68"/>
        <v>0</v>
      </c>
      <c r="MV26" s="4">
        <f t="shared" si="69"/>
        <v>0</v>
      </c>
      <c r="MW26" s="4"/>
      <c r="MX26" s="4"/>
      <c r="MY26" s="4">
        <f t="shared" si="70"/>
        <v>0</v>
      </c>
      <c r="MZ26" s="4">
        <f t="shared" si="71"/>
        <v>0</v>
      </c>
      <c r="NA26" s="92">
        <v>6.56</v>
      </c>
      <c r="NB26" s="329">
        <v>0.9</v>
      </c>
      <c r="NC26" s="4">
        <f t="shared" si="72"/>
        <v>6.56</v>
      </c>
      <c r="ND26" s="4">
        <f t="shared" si="73"/>
        <v>0.9</v>
      </c>
      <c r="NE26" s="294"/>
      <c r="NF26" s="294"/>
      <c r="NG26" s="294">
        <f t="shared" si="74"/>
        <v>0</v>
      </c>
      <c r="NH26" s="294">
        <f t="shared" si="75"/>
        <v>0</v>
      </c>
      <c r="NI26" s="294"/>
      <c r="NJ26" s="294"/>
      <c r="NK26" s="294">
        <f t="shared" si="76"/>
        <v>0</v>
      </c>
      <c r="NL26" s="294">
        <f t="shared" si="77"/>
        <v>0</v>
      </c>
      <c r="NM26" s="291"/>
      <c r="NN26" s="294"/>
      <c r="NO26" s="294">
        <f t="shared" si="78"/>
        <v>0</v>
      </c>
      <c r="NP26" s="294">
        <f t="shared" si="79"/>
        <v>0</v>
      </c>
      <c r="NQ26" s="74">
        <v>0</v>
      </c>
      <c r="NR26" s="74"/>
      <c r="NS26" s="74">
        <v>0</v>
      </c>
      <c r="NT26" s="74"/>
      <c r="NU26" s="74">
        <v>0</v>
      </c>
      <c r="NV26" s="74"/>
      <c r="NW26" s="335">
        <v>0</v>
      </c>
      <c r="NX26" s="335"/>
      <c r="NY26" s="335">
        <v>0</v>
      </c>
      <c r="NZ26" s="335"/>
      <c r="OA26" s="74">
        <f t="shared" si="80"/>
        <v>0</v>
      </c>
      <c r="OB26" s="74">
        <f t="shared" si="12"/>
        <v>0</v>
      </c>
      <c r="OC26" s="74">
        <v>0</v>
      </c>
      <c r="OD26" s="74"/>
      <c r="OE26" s="341">
        <v>0</v>
      </c>
      <c r="OF26" s="74"/>
      <c r="OG26" s="341">
        <v>0</v>
      </c>
      <c r="OH26" s="74"/>
      <c r="OI26" s="74">
        <v>0</v>
      </c>
      <c r="OJ26" s="74"/>
      <c r="OK26" s="74">
        <f t="shared" si="81"/>
        <v>0</v>
      </c>
      <c r="OL26" s="74">
        <f t="shared" si="82"/>
        <v>0</v>
      </c>
      <c r="OM26" s="196">
        <v>0</v>
      </c>
      <c r="ON26" s="196"/>
      <c r="OO26" s="334">
        <v>0</v>
      </c>
      <c r="OP26" s="196"/>
      <c r="OQ26" s="196">
        <v>0</v>
      </c>
      <c r="OR26" s="196"/>
      <c r="OS26" s="196">
        <f t="shared" si="83"/>
        <v>0</v>
      </c>
      <c r="OT26" s="196">
        <f t="shared" si="84"/>
        <v>0</v>
      </c>
      <c r="OU26" s="294"/>
      <c r="OV26" s="294"/>
      <c r="OW26" s="294">
        <f t="shared" si="13"/>
        <v>0</v>
      </c>
      <c r="OX26" s="294">
        <f t="shared" si="14"/>
        <v>0</v>
      </c>
    </row>
    <row r="27" spans="1:414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/>
      <c r="N27" s="71"/>
      <c r="O27" s="75">
        <v>19.34</v>
      </c>
      <c r="P27" s="71">
        <v>3.8680000000000003</v>
      </c>
      <c r="Q27" s="122"/>
      <c r="R27" s="78"/>
      <c r="S27" s="314"/>
      <c r="T27" s="314"/>
      <c r="U27" s="78"/>
      <c r="V27" s="78"/>
      <c r="W27" s="78">
        <f t="shared" si="15"/>
        <v>19.34</v>
      </c>
      <c r="X27" s="78">
        <f t="shared" si="16"/>
        <v>19.34</v>
      </c>
      <c r="Y27" s="78"/>
      <c r="Z27" s="78"/>
      <c r="AA27" s="75"/>
      <c r="AB27" s="71"/>
      <c r="AC27" s="8">
        <f t="shared" si="17"/>
        <v>0</v>
      </c>
      <c r="AD27" s="8">
        <f t="shared" si="18"/>
        <v>0</v>
      </c>
      <c r="AE27" s="71"/>
      <c r="AF27" s="71"/>
      <c r="AG27" s="71"/>
      <c r="AH27" s="71"/>
      <c r="AI27" s="122"/>
      <c r="AJ27" s="122"/>
      <c r="AK27" s="343"/>
      <c r="AL27" s="344"/>
      <c r="AM27" s="287"/>
      <c r="AN27" s="287"/>
      <c r="AO27" s="288"/>
      <c r="AP27" s="288"/>
      <c r="AQ27" s="288"/>
      <c r="AR27" s="288"/>
      <c r="AS27" s="288"/>
      <c r="AT27" s="288"/>
      <c r="AU27" s="4">
        <f t="shared" si="19"/>
        <v>0</v>
      </c>
      <c r="AV27" s="4">
        <f t="shared" si="2"/>
        <v>0</v>
      </c>
      <c r="AW27" s="78"/>
      <c r="AX27" s="78"/>
      <c r="AY27" s="305"/>
      <c r="AZ27" s="8"/>
      <c r="BA27" s="8"/>
      <c r="BB27" s="8"/>
      <c r="BC27" s="8">
        <f t="shared" si="3"/>
        <v>0</v>
      </c>
      <c r="BD27" s="8">
        <f t="shared" si="4"/>
        <v>0</v>
      </c>
      <c r="BE27" s="78">
        <v>6</v>
      </c>
      <c r="BF27" s="78">
        <v>0.85440000000000005</v>
      </c>
      <c r="BG27" s="349">
        <v>7.5</v>
      </c>
      <c r="BH27" s="350">
        <v>1.0680000000000001</v>
      </c>
      <c r="BI27" s="289"/>
      <c r="BJ27" s="290"/>
      <c r="BK27" s="315">
        <v>6.5</v>
      </c>
      <c r="BL27" s="78">
        <v>0.92559999999999998</v>
      </c>
      <c r="BM27" s="8"/>
      <c r="BN27" s="8"/>
      <c r="BO27" s="8"/>
      <c r="BP27" s="8"/>
      <c r="BQ27" s="8"/>
      <c r="BR27" s="8"/>
      <c r="BS27" s="2">
        <f t="shared" si="20"/>
        <v>20</v>
      </c>
      <c r="BT27" s="8">
        <f t="shared" si="21"/>
        <v>2.8479999999999999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13"/>
      <c r="CI27" s="91"/>
      <c r="CJ27" s="313"/>
      <c r="CK27" s="292"/>
      <c r="CL27" s="292"/>
      <c r="CM27" s="314"/>
      <c r="CN27" s="315"/>
      <c r="CO27" s="8">
        <f t="shared" si="22"/>
        <v>0</v>
      </c>
      <c r="CP27" s="8">
        <f t="shared" si="23"/>
        <v>0</v>
      </c>
      <c r="CQ27" s="330">
        <v>247.40625</v>
      </c>
      <c r="CR27" s="330"/>
      <c r="CS27" s="330"/>
      <c r="CT27" s="340"/>
      <c r="CU27" s="331">
        <v>18.556701030927837</v>
      </c>
      <c r="CV27" s="196"/>
      <c r="CW27" s="332">
        <v>63.814432989690722</v>
      </c>
      <c r="CX27" s="340"/>
      <c r="CY27" s="340"/>
      <c r="CZ27" s="340"/>
      <c r="DA27" s="351">
        <f t="shared" si="24"/>
        <v>329.77738402061857</v>
      </c>
      <c r="DB27" s="7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16">
        <v>41.103092783505154</v>
      </c>
      <c r="DL27" s="316">
        <v>13.701030927835051</v>
      </c>
      <c r="DM27" s="314">
        <f t="shared" si="28"/>
        <v>41.103092783505154</v>
      </c>
      <c r="DN27" s="314">
        <f t="shared" si="29"/>
        <v>13.701030927835051</v>
      </c>
      <c r="DO27" s="316">
        <v>39.869999999999997</v>
      </c>
      <c r="DP27" s="316">
        <v>13.29</v>
      </c>
      <c r="DQ27" s="317">
        <v>39.869999999999997</v>
      </c>
      <c r="DR27" s="317">
        <v>13.29</v>
      </c>
      <c r="DS27" s="8"/>
      <c r="DT27" s="8"/>
      <c r="DU27" s="295"/>
      <c r="DV27" s="296"/>
      <c r="DW27" s="296"/>
      <c r="DX27" s="296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18">
        <v>37.11</v>
      </c>
      <c r="EH27" s="319">
        <v>9.2774999999999999</v>
      </c>
      <c r="EI27" s="94">
        <v>159.42268041237114</v>
      </c>
      <c r="EJ27" s="94">
        <v>39.855670103092784</v>
      </c>
      <c r="EK27" s="314">
        <v>55.268041237113401</v>
      </c>
      <c r="EL27" s="320">
        <v>13.81701030927835</v>
      </c>
      <c r="EM27" s="321"/>
      <c r="EN27" s="321"/>
      <c r="EO27" s="321"/>
      <c r="EP27" s="321"/>
      <c r="EQ27" s="8">
        <f t="shared" si="31"/>
        <v>251.80072164948453</v>
      </c>
      <c r="ER27" s="8">
        <f t="shared" si="32"/>
        <v>62.950180412371132</v>
      </c>
      <c r="ES27" s="294"/>
      <c r="ET27" s="294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45">
        <v>30</v>
      </c>
      <c r="FB27" s="322">
        <v>0</v>
      </c>
      <c r="FC27" s="114">
        <v>0</v>
      </c>
      <c r="FD27" s="315">
        <v>0</v>
      </c>
      <c r="FE27" s="8"/>
      <c r="FF27" s="8"/>
      <c r="FG27" s="298"/>
      <c r="FH27" s="299"/>
      <c r="FI27" s="8"/>
      <c r="FJ27" s="8"/>
      <c r="FK27" s="8"/>
      <c r="FL27" s="8"/>
      <c r="FM27" s="315"/>
      <c r="FN27" s="315"/>
      <c r="FO27" s="4"/>
      <c r="FP27" s="8"/>
      <c r="FQ27" s="300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1"/>
      <c r="GJ27" s="301"/>
      <c r="GK27" s="315">
        <v>6</v>
      </c>
      <c r="GL27" s="315">
        <v>0</v>
      </c>
      <c r="GM27" s="358">
        <v>0</v>
      </c>
      <c r="GN27" s="93">
        <v>0</v>
      </c>
      <c r="GO27" s="323">
        <v>6</v>
      </c>
      <c r="GP27" s="359">
        <v>0</v>
      </c>
      <c r="GQ27" s="359">
        <v>0</v>
      </c>
      <c r="GR27" s="359">
        <v>0</v>
      </c>
      <c r="GS27" s="93">
        <v>0</v>
      </c>
      <c r="GT27" s="93">
        <v>0</v>
      </c>
      <c r="GU27" s="93">
        <v>5</v>
      </c>
      <c r="GV27" s="93">
        <v>0</v>
      </c>
      <c r="GW27" s="93">
        <v>2</v>
      </c>
      <c r="GX27" s="93">
        <v>0</v>
      </c>
      <c r="GY27" s="93">
        <v>2.4</v>
      </c>
      <c r="GZ27" s="93">
        <v>0</v>
      </c>
      <c r="HA27" s="8">
        <f t="shared" si="39"/>
        <v>21.4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96"/>
      <c r="HO27" s="8">
        <f t="shared" si="41"/>
        <v>0</v>
      </c>
      <c r="HP27" s="8">
        <f t="shared" si="42"/>
        <v>0</v>
      </c>
      <c r="HQ27" s="91">
        <v>400</v>
      </c>
      <c r="HR27" s="71"/>
      <c r="HS27" s="91">
        <v>400</v>
      </c>
      <c r="HT27" s="78"/>
      <c r="HU27" s="78">
        <f t="shared" si="43"/>
        <v>400</v>
      </c>
      <c r="HV27" s="78">
        <f t="shared" si="44"/>
        <v>0</v>
      </c>
      <c r="HW27" s="8"/>
      <c r="HX27" s="8"/>
      <c r="HY27" s="368"/>
      <c r="HZ27" s="368"/>
      <c r="IA27" s="302"/>
      <c r="IB27" s="297"/>
      <c r="IC27" s="196">
        <v>2.5</v>
      </c>
      <c r="ID27" s="323">
        <v>0.625</v>
      </c>
      <c r="IE27" s="303"/>
      <c r="IF27" s="303"/>
      <c r="IG27" s="8">
        <f t="shared" si="45"/>
        <v>2.5</v>
      </c>
      <c r="IH27" s="8">
        <f t="shared" si="46"/>
        <v>0.625</v>
      </c>
      <c r="II27" s="8"/>
      <c r="IJ27" s="8"/>
      <c r="IK27" s="8"/>
      <c r="IL27" s="8"/>
      <c r="IM27" s="4"/>
      <c r="IN27" s="296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>
        <v>10.31</v>
      </c>
      <c r="IZ27" s="71">
        <v>0</v>
      </c>
      <c r="JA27" s="71">
        <v>10.31</v>
      </c>
      <c r="JB27" s="71">
        <v>0</v>
      </c>
      <c r="JC27" s="71"/>
      <c r="JD27" s="71"/>
      <c r="JE27" s="370"/>
      <c r="JF27" s="370"/>
      <c r="JG27" s="8">
        <f t="shared" si="47"/>
        <v>20.62</v>
      </c>
      <c r="JH27" s="8">
        <f t="shared" si="48"/>
        <v>0</v>
      </c>
      <c r="JI27" s="323">
        <v>6.5372000000000003</v>
      </c>
      <c r="JJ27" s="323">
        <v>1</v>
      </c>
      <c r="JK27" s="323">
        <v>6.5373000000000001</v>
      </c>
      <c r="JL27" s="323">
        <v>1</v>
      </c>
      <c r="JM27" s="323"/>
      <c r="JN27" s="323"/>
      <c r="JO27" s="91">
        <v>51.55</v>
      </c>
      <c r="JP27" s="323">
        <v>11</v>
      </c>
      <c r="JQ27" s="91">
        <v>26.8</v>
      </c>
      <c r="JR27" s="323">
        <v>5</v>
      </c>
      <c r="JS27" s="71"/>
      <c r="JT27" s="71"/>
      <c r="JU27" s="8"/>
      <c r="JV27" s="8"/>
      <c r="JW27" s="8">
        <f t="shared" si="85"/>
        <v>91.424499999999995</v>
      </c>
      <c r="JX27" s="8">
        <f t="shared" si="86"/>
        <v>18</v>
      </c>
      <c r="JY27" s="8"/>
      <c r="JZ27" s="8"/>
      <c r="KA27" s="282"/>
      <c r="KB27" s="282"/>
      <c r="KC27" s="8">
        <f t="shared" si="49"/>
        <v>0</v>
      </c>
      <c r="KD27" s="8">
        <f t="shared" si="50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1"/>
        <v>0</v>
      </c>
      <c r="KP27" s="4">
        <f t="shared" si="51"/>
        <v>0</v>
      </c>
      <c r="KQ27" s="314"/>
      <c r="KR27" s="74"/>
      <c r="KS27" s="74"/>
      <c r="KT27" s="74"/>
      <c r="KU27" s="122">
        <f t="shared" si="52"/>
        <v>0</v>
      </c>
      <c r="KV27" s="122">
        <f t="shared" si="53"/>
        <v>0</v>
      </c>
      <c r="KW27" s="4"/>
      <c r="KX27" s="4"/>
      <c r="KY27" s="4">
        <f t="shared" si="54"/>
        <v>0</v>
      </c>
      <c r="KZ27" s="4">
        <f t="shared" si="55"/>
        <v>0</v>
      </c>
      <c r="LA27" s="4"/>
      <c r="LB27" s="4"/>
      <c r="LC27" s="4"/>
      <c r="LD27" s="4"/>
      <c r="LE27" s="4">
        <f t="shared" si="56"/>
        <v>0</v>
      </c>
      <c r="LF27" s="4">
        <f t="shared" si="57"/>
        <v>0</v>
      </c>
      <c r="LG27" s="4"/>
      <c r="LH27" s="4"/>
      <c r="LI27" s="4">
        <f t="shared" si="58"/>
        <v>0</v>
      </c>
      <c r="LJ27" s="4">
        <f t="shared" si="59"/>
        <v>0</v>
      </c>
      <c r="LK27" s="71">
        <v>24.2</v>
      </c>
      <c r="LL27" s="323">
        <v>0</v>
      </c>
      <c r="LM27" s="79">
        <v>24.02</v>
      </c>
      <c r="LN27" s="342">
        <v>0</v>
      </c>
      <c r="LO27" s="79">
        <v>6.5750000000000002</v>
      </c>
      <c r="LP27" s="326">
        <v>0</v>
      </c>
      <c r="LQ27" s="75"/>
      <c r="LR27" s="336"/>
      <c r="LS27" s="311"/>
      <c r="LT27" s="311"/>
      <c r="LU27" s="4">
        <f t="shared" si="60"/>
        <v>54.795000000000002</v>
      </c>
      <c r="LV27" s="4">
        <f t="shared" si="61"/>
        <v>0</v>
      </c>
      <c r="LW27" s="312"/>
      <c r="LX27" s="4"/>
      <c r="LY27" s="4"/>
      <c r="LZ27" s="4"/>
      <c r="MA27" s="4">
        <f t="shared" si="62"/>
        <v>0</v>
      </c>
      <c r="MB27" s="4">
        <f t="shared" si="63"/>
        <v>0</v>
      </c>
      <c r="MC27" s="114"/>
      <c r="MD27" s="4"/>
      <c r="ME27" s="333"/>
      <c r="MF27" s="360"/>
      <c r="MG27" s="75"/>
      <c r="MH27" s="74"/>
      <c r="MI27" s="9"/>
      <c r="MJ27" s="4"/>
      <c r="MK27" s="4">
        <f t="shared" si="64"/>
        <v>0</v>
      </c>
      <c r="ML27" s="4">
        <f t="shared" si="65"/>
        <v>0</v>
      </c>
      <c r="MM27" s="327">
        <v>0</v>
      </c>
      <c r="MN27" s="92">
        <v>0</v>
      </c>
      <c r="MO27" s="114">
        <v>0</v>
      </c>
      <c r="MP27" s="328">
        <v>0</v>
      </c>
      <c r="MQ27" s="4">
        <f t="shared" si="66"/>
        <v>0</v>
      </c>
      <c r="MR27" s="4">
        <f t="shared" si="67"/>
        <v>0</v>
      </c>
      <c r="MS27" s="4"/>
      <c r="MT27" s="4"/>
      <c r="MU27" s="4">
        <f t="shared" si="68"/>
        <v>0</v>
      </c>
      <c r="MV27" s="4">
        <f t="shared" si="69"/>
        <v>0</v>
      </c>
      <c r="MW27" s="4"/>
      <c r="MX27" s="4"/>
      <c r="MY27" s="4">
        <f t="shared" si="70"/>
        <v>0</v>
      </c>
      <c r="MZ27" s="4">
        <f t="shared" si="71"/>
        <v>0</v>
      </c>
      <c r="NA27" s="92">
        <v>6.56</v>
      </c>
      <c r="NB27" s="329">
        <v>0.9</v>
      </c>
      <c r="NC27" s="4">
        <f t="shared" si="72"/>
        <v>6.56</v>
      </c>
      <c r="ND27" s="4">
        <f t="shared" si="73"/>
        <v>0.9</v>
      </c>
      <c r="NE27" s="294"/>
      <c r="NF27" s="294"/>
      <c r="NG27" s="294">
        <f t="shared" si="74"/>
        <v>0</v>
      </c>
      <c r="NH27" s="294">
        <f t="shared" si="75"/>
        <v>0</v>
      </c>
      <c r="NI27" s="294"/>
      <c r="NJ27" s="294"/>
      <c r="NK27" s="294">
        <f t="shared" si="76"/>
        <v>0</v>
      </c>
      <c r="NL27" s="294">
        <f t="shared" si="77"/>
        <v>0</v>
      </c>
      <c r="NM27" s="291"/>
      <c r="NN27" s="294"/>
      <c r="NO27" s="294">
        <f t="shared" si="78"/>
        <v>0</v>
      </c>
      <c r="NP27" s="294">
        <f t="shared" si="79"/>
        <v>0</v>
      </c>
      <c r="NQ27" s="74">
        <v>0</v>
      </c>
      <c r="NR27" s="74"/>
      <c r="NS27" s="74">
        <v>0</v>
      </c>
      <c r="NT27" s="74"/>
      <c r="NU27" s="74">
        <v>0</v>
      </c>
      <c r="NV27" s="74"/>
      <c r="NW27" s="335">
        <v>0</v>
      </c>
      <c r="NX27" s="335"/>
      <c r="NY27" s="335">
        <v>0</v>
      </c>
      <c r="NZ27" s="335"/>
      <c r="OA27" s="74">
        <f t="shared" si="80"/>
        <v>0</v>
      </c>
      <c r="OB27" s="74">
        <f t="shared" si="12"/>
        <v>0</v>
      </c>
      <c r="OC27" s="74">
        <v>0</v>
      </c>
      <c r="OD27" s="74"/>
      <c r="OE27" s="341">
        <v>0</v>
      </c>
      <c r="OF27" s="74"/>
      <c r="OG27" s="341">
        <v>0</v>
      </c>
      <c r="OH27" s="74"/>
      <c r="OI27" s="74">
        <v>0</v>
      </c>
      <c r="OJ27" s="74"/>
      <c r="OK27" s="74">
        <f t="shared" si="81"/>
        <v>0</v>
      </c>
      <c r="OL27" s="74">
        <f t="shared" si="82"/>
        <v>0</v>
      </c>
      <c r="OM27" s="196">
        <v>0</v>
      </c>
      <c r="ON27" s="196"/>
      <c r="OO27" s="334">
        <v>0</v>
      </c>
      <c r="OP27" s="196"/>
      <c r="OQ27" s="196">
        <v>0</v>
      </c>
      <c r="OR27" s="196"/>
      <c r="OS27" s="196">
        <f t="shared" si="83"/>
        <v>0</v>
      </c>
      <c r="OT27" s="196">
        <f t="shared" si="84"/>
        <v>0</v>
      </c>
      <c r="OU27" s="294"/>
      <c r="OV27" s="294"/>
      <c r="OW27" s="294">
        <f t="shared" si="13"/>
        <v>0</v>
      </c>
      <c r="OX27" s="294">
        <f t="shared" si="14"/>
        <v>0</v>
      </c>
    </row>
    <row r="28" spans="1:414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/>
      <c r="N28" s="71"/>
      <c r="O28" s="75">
        <v>19.34</v>
      </c>
      <c r="P28" s="71">
        <v>3.8680000000000003</v>
      </c>
      <c r="Q28" s="122"/>
      <c r="R28" s="78"/>
      <c r="S28" s="314"/>
      <c r="T28" s="314"/>
      <c r="U28" s="78"/>
      <c r="V28" s="78"/>
      <c r="W28" s="78">
        <f t="shared" si="15"/>
        <v>19.34</v>
      </c>
      <c r="X28" s="78">
        <f t="shared" si="16"/>
        <v>19.34</v>
      </c>
      <c r="Y28" s="78"/>
      <c r="Z28" s="78"/>
      <c r="AA28" s="75"/>
      <c r="AB28" s="71"/>
      <c r="AC28" s="8">
        <f t="shared" si="17"/>
        <v>0</v>
      </c>
      <c r="AD28" s="8">
        <f t="shared" si="18"/>
        <v>0</v>
      </c>
      <c r="AE28" s="71"/>
      <c r="AF28" s="71"/>
      <c r="AG28" s="71"/>
      <c r="AH28" s="71"/>
      <c r="AI28" s="122"/>
      <c r="AJ28" s="122"/>
      <c r="AK28" s="343"/>
      <c r="AL28" s="344"/>
      <c r="AM28" s="287"/>
      <c r="AN28" s="287"/>
      <c r="AO28" s="288"/>
      <c r="AP28" s="288"/>
      <c r="AQ28" s="288"/>
      <c r="AR28" s="288"/>
      <c r="AS28" s="288"/>
      <c r="AT28" s="288"/>
      <c r="AU28" s="4">
        <f t="shared" si="19"/>
        <v>0</v>
      </c>
      <c r="AV28" s="4">
        <f t="shared" si="2"/>
        <v>0</v>
      </c>
      <c r="AW28" s="78"/>
      <c r="AX28" s="78"/>
      <c r="AY28" s="305"/>
      <c r="AZ28" s="8"/>
      <c r="BA28" s="8"/>
      <c r="BB28" s="8"/>
      <c r="BC28" s="8">
        <f t="shared" si="3"/>
        <v>0</v>
      </c>
      <c r="BD28" s="8">
        <f t="shared" si="4"/>
        <v>0</v>
      </c>
      <c r="BE28" s="78">
        <v>6</v>
      </c>
      <c r="BF28" s="78">
        <v>0.85440000000000005</v>
      </c>
      <c r="BG28" s="349">
        <v>7.5</v>
      </c>
      <c r="BH28" s="350">
        <v>1.0680000000000001</v>
      </c>
      <c r="BI28" s="289"/>
      <c r="BJ28" s="290"/>
      <c r="BK28" s="315">
        <v>6.5</v>
      </c>
      <c r="BL28" s="78">
        <v>0.92559999999999998</v>
      </c>
      <c r="BM28" s="8"/>
      <c r="BN28" s="8"/>
      <c r="BO28" s="8"/>
      <c r="BP28" s="8"/>
      <c r="BQ28" s="8"/>
      <c r="BR28" s="8"/>
      <c r="BS28" s="2">
        <f t="shared" si="20"/>
        <v>20</v>
      </c>
      <c r="BT28" s="8">
        <f t="shared" si="21"/>
        <v>2.8479999999999999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13"/>
      <c r="CI28" s="91"/>
      <c r="CJ28" s="313"/>
      <c r="CK28" s="292"/>
      <c r="CL28" s="292"/>
      <c r="CM28" s="314"/>
      <c r="CN28" s="315"/>
      <c r="CO28" s="8">
        <f t="shared" si="22"/>
        <v>0</v>
      </c>
      <c r="CP28" s="8">
        <f t="shared" si="23"/>
        <v>0</v>
      </c>
      <c r="CQ28" s="330">
        <v>247.40625</v>
      </c>
      <c r="CR28" s="330"/>
      <c r="CS28" s="330"/>
      <c r="CT28" s="340"/>
      <c r="CU28" s="331">
        <v>18.556701030927837</v>
      </c>
      <c r="CV28" s="196"/>
      <c r="CW28" s="332">
        <v>63.814432989690722</v>
      </c>
      <c r="CX28" s="340"/>
      <c r="CY28" s="340"/>
      <c r="CZ28" s="340"/>
      <c r="DA28" s="351">
        <f t="shared" si="24"/>
        <v>329.77738402061857</v>
      </c>
      <c r="DB28" s="7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16">
        <v>41.103092783505154</v>
      </c>
      <c r="DL28" s="316">
        <v>13.701030927835051</v>
      </c>
      <c r="DM28" s="314">
        <f t="shared" si="28"/>
        <v>41.103092783505154</v>
      </c>
      <c r="DN28" s="314">
        <f t="shared" si="29"/>
        <v>13.701030927835051</v>
      </c>
      <c r="DO28" s="316">
        <v>39.869999999999997</v>
      </c>
      <c r="DP28" s="316">
        <v>13.29</v>
      </c>
      <c r="DQ28" s="317">
        <v>39.869999999999997</v>
      </c>
      <c r="DR28" s="317">
        <v>13.29</v>
      </c>
      <c r="DS28" s="8"/>
      <c r="DT28" s="8"/>
      <c r="DU28" s="295"/>
      <c r="DV28" s="296"/>
      <c r="DW28" s="296"/>
      <c r="DX28" s="296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18">
        <v>37.11</v>
      </c>
      <c r="EH28" s="319">
        <v>9.2774999999999999</v>
      </c>
      <c r="EI28" s="94">
        <v>159.42268041237114</v>
      </c>
      <c r="EJ28" s="94">
        <v>39.855670103092784</v>
      </c>
      <c r="EK28" s="314">
        <v>55.268041237113401</v>
      </c>
      <c r="EL28" s="320">
        <v>13.81701030927835</v>
      </c>
      <c r="EM28" s="321"/>
      <c r="EN28" s="321"/>
      <c r="EO28" s="321"/>
      <c r="EP28" s="321"/>
      <c r="EQ28" s="8">
        <f t="shared" si="31"/>
        <v>251.80072164948453</v>
      </c>
      <c r="ER28" s="8">
        <f t="shared" si="32"/>
        <v>62.950180412371132</v>
      </c>
      <c r="ES28" s="294"/>
      <c r="ET28" s="294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45">
        <v>30</v>
      </c>
      <c r="FB28" s="322">
        <v>0</v>
      </c>
      <c r="FC28" s="114">
        <v>0</v>
      </c>
      <c r="FD28" s="315">
        <v>0</v>
      </c>
      <c r="FE28" s="8"/>
      <c r="FF28" s="8"/>
      <c r="FG28" s="298"/>
      <c r="FH28" s="299"/>
      <c r="FI28" s="8"/>
      <c r="FJ28" s="8"/>
      <c r="FK28" s="8"/>
      <c r="FL28" s="8"/>
      <c r="FM28" s="315"/>
      <c r="FN28" s="315"/>
      <c r="FO28" s="4"/>
      <c r="FP28" s="8"/>
      <c r="FQ28" s="300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1"/>
      <c r="GJ28" s="301"/>
      <c r="GK28" s="315">
        <v>6</v>
      </c>
      <c r="GL28" s="315">
        <v>0</v>
      </c>
      <c r="GM28" s="358">
        <v>0</v>
      </c>
      <c r="GN28" s="93">
        <v>0</v>
      </c>
      <c r="GO28" s="323">
        <v>6</v>
      </c>
      <c r="GP28" s="359">
        <v>0</v>
      </c>
      <c r="GQ28" s="359">
        <v>0</v>
      </c>
      <c r="GR28" s="359">
        <v>0</v>
      </c>
      <c r="GS28" s="93">
        <v>0</v>
      </c>
      <c r="GT28" s="93">
        <v>0</v>
      </c>
      <c r="GU28" s="93">
        <v>5</v>
      </c>
      <c r="GV28" s="93">
        <v>0</v>
      </c>
      <c r="GW28" s="93">
        <v>2</v>
      </c>
      <c r="GX28" s="93">
        <v>0</v>
      </c>
      <c r="GY28" s="93">
        <v>2.4</v>
      </c>
      <c r="GZ28" s="93">
        <v>0</v>
      </c>
      <c r="HA28" s="8">
        <f t="shared" si="39"/>
        <v>21.4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96"/>
      <c r="HO28" s="8">
        <f t="shared" si="41"/>
        <v>0</v>
      </c>
      <c r="HP28" s="8">
        <f t="shared" si="42"/>
        <v>0</v>
      </c>
      <c r="HQ28" s="91">
        <v>400</v>
      </c>
      <c r="HR28" s="71"/>
      <c r="HS28" s="91">
        <v>400</v>
      </c>
      <c r="HT28" s="78"/>
      <c r="HU28" s="78">
        <f t="shared" si="43"/>
        <v>400</v>
      </c>
      <c r="HV28" s="78">
        <f t="shared" si="44"/>
        <v>0</v>
      </c>
      <c r="HW28" s="8"/>
      <c r="HX28" s="8"/>
      <c r="HY28" s="368"/>
      <c r="HZ28" s="368"/>
      <c r="IA28" s="302"/>
      <c r="IB28" s="297"/>
      <c r="IC28" s="196">
        <v>2.5</v>
      </c>
      <c r="ID28" s="323">
        <v>0.625</v>
      </c>
      <c r="IE28" s="303"/>
      <c r="IF28" s="303"/>
      <c r="IG28" s="8">
        <f t="shared" si="45"/>
        <v>2.5</v>
      </c>
      <c r="IH28" s="8">
        <f t="shared" si="46"/>
        <v>0.625</v>
      </c>
      <c r="II28" s="8"/>
      <c r="IJ28" s="8"/>
      <c r="IK28" s="8"/>
      <c r="IL28" s="8"/>
      <c r="IM28" s="4"/>
      <c r="IN28" s="296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>
        <v>10.31</v>
      </c>
      <c r="IZ28" s="71">
        <v>0</v>
      </c>
      <c r="JA28" s="71">
        <v>10.31</v>
      </c>
      <c r="JB28" s="71">
        <v>0</v>
      </c>
      <c r="JC28" s="71"/>
      <c r="JD28" s="71"/>
      <c r="JE28" s="370"/>
      <c r="JF28" s="370"/>
      <c r="JG28" s="8">
        <f t="shared" si="47"/>
        <v>20.62</v>
      </c>
      <c r="JH28" s="8">
        <f t="shared" si="48"/>
        <v>0</v>
      </c>
      <c r="JI28" s="323">
        <v>6.5372000000000003</v>
      </c>
      <c r="JJ28" s="323">
        <v>1</v>
      </c>
      <c r="JK28" s="323">
        <v>6.5373000000000001</v>
      </c>
      <c r="JL28" s="323">
        <v>1</v>
      </c>
      <c r="JM28" s="323"/>
      <c r="JN28" s="323"/>
      <c r="JO28" s="91">
        <v>51.55</v>
      </c>
      <c r="JP28" s="323">
        <v>11</v>
      </c>
      <c r="JQ28" s="91">
        <v>26.8</v>
      </c>
      <c r="JR28" s="323">
        <v>5</v>
      </c>
      <c r="JS28" s="71"/>
      <c r="JT28" s="71"/>
      <c r="JU28" s="8"/>
      <c r="JV28" s="8"/>
      <c r="JW28" s="8">
        <f t="shared" si="85"/>
        <v>91.424499999999995</v>
      </c>
      <c r="JX28" s="8">
        <f t="shared" si="86"/>
        <v>18</v>
      </c>
      <c r="JY28" s="8"/>
      <c r="JZ28" s="8"/>
      <c r="KA28" s="282"/>
      <c r="KB28" s="282"/>
      <c r="KC28" s="8">
        <f t="shared" si="49"/>
        <v>0</v>
      </c>
      <c r="KD28" s="8">
        <f t="shared" si="50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1"/>
        <v>0</v>
      </c>
      <c r="KP28" s="4">
        <f t="shared" si="51"/>
        <v>0</v>
      </c>
      <c r="KQ28" s="314"/>
      <c r="KR28" s="74"/>
      <c r="KS28" s="74"/>
      <c r="KT28" s="74"/>
      <c r="KU28" s="122">
        <f t="shared" si="52"/>
        <v>0</v>
      </c>
      <c r="KV28" s="122">
        <f t="shared" si="53"/>
        <v>0</v>
      </c>
      <c r="KW28" s="4"/>
      <c r="KX28" s="4"/>
      <c r="KY28" s="4">
        <f t="shared" si="54"/>
        <v>0</v>
      </c>
      <c r="KZ28" s="4">
        <f t="shared" si="55"/>
        <v>0</v>
      </c>
      <c r="LA28" s="4"/>
      <c r="LB28" s="4"/>
      <c r="LC28" s="4"/>
      <c r="LD28" s="4"/>
      <c r="LE28" s="4">
        <f t="shared" si="56"/>
        <v>0</v>
      </c>
      <c r="LF28" s="4">
        <f t="shared" si="57"/>
        <v>0</v>
      </c>
      <c r="LG28" s="4"/>
      <c r="LH28" s="4"/>
      <c r="LI28" s="4">
        <f t="shared" si="58"/>
        <v>0</v>
      </c>
      <c r="LJ28" s="4">
        <f t="shared" si="59"/>
        <v>0</v>
      </c>
      <c r="LK28" s="71">
        <v>24.2</v>
      </c>
      <c r="LL28" s="323">
        <v>0</v>
      </c>
      <c r="LM28" s="79">
        <v>24.02</v>
      </c>
      <c r="LN28" s="342">
        <v>0</v>
      </c>
      <c r="LO28" s="79">
        <v>6.5750000000000002</v>
      </c>
      <c r="LP28" s="326">
        <v>0</v>
      </c>
      <c r="LQ28" s="75"/>
      <c r="LR28" s="336"/>
      <c r="LS28" s="311"/>
      <c r="LT28" s="311"/>
      <c r="LU28" s="4">
        <f t="shared" si="60"/>
        <v>54.795000000000002</v>
      </c>
      <c r="LV28" s="4">
        <f t="shared" si="61"/>
        <v>0</v>
      </c>
      <c r="LW28" s="312"/>
      <c r="LX28" s="4"/>
      <c r="LY28" s="4"/>
      <c r="LZ28" s="4"/>
      <c r="MA28" s="4">
        <f t="shared" si="62"/>
        <v>0</v>
      </c>
      <c r="MB28" s="4">
        <f t="shared" si="63"/>
        <v>0</v>
      </c>
      <c r="MC28" s="114"/>
      <c r="MD28" s="4"/>
      <c r="ME28" s="333"/>
      <c r="MF28" s="360"/>
      <c r="MG28" s="75"/>
      <c r="MH28" s="74"/>
      <c r="MI28" s="9"/>
      <c r="MJ28" s="4"/>
      <c r="MK28" s="4">
        <f t="shared" si="64"/>
        <v>0</v>
      </c>
      <c r="ML28" s="4">
        <f t="shared" si="65"/>
        <v>0</v>
      </c>
      <c r="MM28" s="327">
        <v>0</v>
      </c>
      <c r="MN28" s="92">
        <v>0</v>
      </c>
      <c r="MO28" s="114">
        <v>0</v>
      </c>
      <c r="MP28" s="328">
        <v>0</v>
      </c>
      <c r="MQ28" s="4">
        <f t="shared" si="66"/>
        <v>0</v>
      </c>
      <c r="MR28" s="4">
        <f t="shared" si="67"/>
        <v>0</v>
      </c>
      <c r="MS28" s="4"/>
      <c r="MT28" s="4"/>
      <c r="MU28" s="4">
        <f t="shared" si="68"/>
        <v>0</v>
      </c>
      <c r="MV28" s="4">
        <f t="shared" si="69"/>
        <v>0</v>
      </c>
      <c r="MW28" s="4"/>
      <c r="MX28" s="4"/>
      <c r="MY28" s="4">
        <f t="shared" si="70"/>
        <v>0</v>
      </c>
      <c r="MZ28" s="4">
        <f t="shared" si="71"/>
        <v>0</v>
      </c>
      <c r="NA28" s="92">
        <v>6.56</v>
      </c>
      <c r="NB28" s="329">
        <v>0.9</v>
      </c>
      <c r="NC28" s="4">
        <f t="shared" si="72"/>
        <v>6.56</v>
      </c>
      <c r="ND28" s="4">
        <f t="shared" si="73"/>
        <v>0.9</v>
      </c>
      <c r="NE28" s="294"/>
      <c r="NF28" s="294"/>
      <c r="NG28" s="294">
        <f t="shared" si="74"/>
        <v>0</v>
      </c>
      <c r="NH28" s="294">
        <f t="shared" si="75"/>
        <v>0</v>
      </c>
      <c r="NI28" s="294"/>
      <c r="NJ28" s="294"/>
      <c r="NK28" s="294">
        <f t="shared" si="76"/>
        <v>0</v>
      </c>
      <c r="NL28" s="294">
        <f t="shared" si="77"/>
        <v>0</v>
      </c>
      <c r="NM28" s="291"/>
      <c r="NN28" s="294"/>
      <c r="NO28" s="294">
        <f t="shared" si="78"/>
        <v>0</v>
      </c>
      <c r="NP28" s="294">
        <f t="shared" si="79"/>
        <v>0</v>
      </c>
      <c r="NQ28" s="74">
        <v>0</v>
      </c>
      <c r="NR28" s="74"/>
      <c r="NS28" s="74">
        <v>0</v>
      </c>
      <c r="NT28" s="74"/>
      <c r="NU28" s="74">
        <v>0</v>
      </c>
      <c r="NV28" s="74"/>
      <c r="NW28" s="335">
        <v>0</v>
      </c>
      <c r="NX28" s="335"/>
      <c r="NY28" s="335">
        <v>0</v>
      </c>
      <c r="NZ28" s="335"/>
      <c r="OA28" s="74">
        <f t="shared" si="80"/>
        <v>0</v>
      </c>
      <c r="OB28" s="74">
        <f t="shared" si="12"/>
        <v>0</v>
      </c>
      <c r="OC28" s="74">
        <v>0</v>
      </c>
      <c r="OD28" s="74"/>
      <c r="OE28" s="341">
        <v>0</v>
      </c>
      <c r="OF28" s="74"/>
      <c r="OG28" s="341">
        <v>0</v>
      </c>
      <c r="OH28" s="74"/>
      <c r="OI28" s="74">
        <v>0</v>
      </c>
      <c r="OJ28" s="74"/>
      <c r="OK28" s="74">
        <f t="shared" si="81"/>
        <v>0</v>
      </c>
      <c r="OL28" s="74">
        <f t="shared" si="82"/>
        <v>0</v>
      </c>
      <c r="OM28" s="196">
        <v>0</v>
      </c>
      <c r="ON28" s="196"/>
      <c r="OO28" s="334">
        <v>0</v>
      </c>
      <c r="OP28" s="196"/>
      <c r="OQ28" s="196">
        <v>0</v>
      </c>
      <c r="OR28" s="196"/>
      <c r="OS28" s="196">
        <f t="shared" si="83"/>
        <v>0</v>
      </c>
      <c r="OT28" s="196">
        <f t="shared" si="84"/>
        <v>0</v>
      </c>
      <c r="OU28" s="294"/>
      <c r="OV28" s="294"/>
      <c r="OW28" s="294">
        <f t="shared" si="13"/>
        <v>0</v>
      </c>
      <c r="OX28" s="294">
        <f t="shared" si="14"/>
        <v>0</v>
      </c>
    </row>
    <row r="29" spans="1:414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/>
      <c r="N29" s="71"/>
      <c r="O29" s="75">
        <v>19.34</v>
      </c>
      <c r="P29" s="71">
        <v>3.8680000000000003</v>
      </c>
      <c r="Q29" s="122"/>
      <c r="R29" s="78"/>
      <c r="S29" s="314"/>
      <c r="T29" s="314"/>
      <c r="U29" s="78"/>
      <c r="V29" s="78"/>
      <c r="W29" s="78">
        <f t="shared" si="15"/>
        <v>19.34</v>
      </c>
      <c r="X29" s="78">
        <f t="shared" si="16"/>
        <v>19.34</v>
      </c>
      <c r="Y29" s="78"/>
      <c r="Z29" s="78"/>
      <c r="AA29" s="75"/>
      <c r="AB29" s="71"/>
      <c r="AC29" s="8">
        <f t="shared" si="17"/>
        <v>0</v>
      </c>
      <c r="AD29" s="8">
        <f t="shared" si="18"/>
        <v>0</v>
      </c>
      <c r="AE29" s="71"/>
      <c r="AF29" s="71"/>
      <c r="AG29" s="71"/>
      <c r="AH29" s="71"/>
      <c r="AI29" s="122"/>
      <c r="AJ29" s="122"/>
      <c r="AK29" s="343"/>
      <c r="AL29" s="344"/>
      <c r="AM29" s="287"/>
      <c r="AN29" s="287"/>
      <c r="AO29" s="288"/>
      <c r="AP29" s="288"/>
      <c r="AQ29" s="288"/>
      <c r="AR29" s="288"/>
      <c r="AS29" s="288"/>
      <c r="AT29" s="288"/>
      <c r="AU29" s="4">
        <f t="shared" si="19"/>
        <v>0</v>
      </c>
      <c r="AV29" s="4">
        <f t="shared" si="2"/>
        <v>0</v>
      </c>
      <c r="AW29" s="78"/>
      <c r="AX29" s="78"/>
      <c r="AY29" s="305"/>
      <c r="AZ29" s="8"/>
      <c r="BA29" s="8"/>
      <c r="BB29" s="8"/>
      <c r="BC29" s="8">
        <f t="shared" si="3"/>
        <v>0</v>
      </c>
      <c r="BD29" s="8">
        <f t="shared" si="4"/>
        <v>0</v>
      </c>
      <c r="BE29" s="78">
        <v>6</v>
      </c>
      <c r="BF29" s="78">
        <v>0.85440000000000005</v>
      </c>
      <c r="BG29" s="349">
        <v>7.5</v>
      </c>
      <c r="BH29" s="350">
        <v>1.0680000000000001</v>
      </c>
      <c r="BI29" s="289"/>
      <c r="BJ29" s="290"/>
      <c r="BK29" s="315">
        <v>6.5</v>
      </c>
      <c r="BL29" s="78">
        <v>0.92559999999999998</v>
      </c>
      <c r="BM29" s="8"/>
      <c r="BN29" s="8"/>
      <c r="BO29" s="8"/>
      <c r="BP29" s="8"/>
      <c r="BQ29" s="8"/>
      <c r="BR29" s="8"/>
      <c r="BS29" s="2">
        <f t="shared" si="20"/>
        <v>20</v>
      </c>
      <c r="BT29" s="8">
        <f t="shared" si="21"/>
        <v>2.8479999999999999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13"/>
      <c r="CI29" s="91"/>
      <c r="CJ29" s="313"/>
      <c r="CK29" s="292"/>
      <c r="CL29" s="292"/>
      <c r="CM29" s="314"/>
      <c r="CN29" s="315"/>
      <c r="CO29" s="8">
        <f t="shared" si="22"/>
        <v>0</v>
      </c>
      <c r="CP29" s="8">
        <f t="shared" si="23"/>
        <v>0</v>
      </c>
      <c r="CQ29" s="330">
        <v>247.40625</v>
      </c>
      <c r="CR29" s="330"/>
      <c r="CS29" s="330"/>
      <c r="CT29" s="340"/>
      <c r="CU29" s="331">
        <v>18.556701030927837</v>
      </c>
      <c r="CV29" s="196"/>
      <c r="CW29" s="332">
        <v>63.814432989690722</v>
      </c>
      <c r="CX29" s="340"/>
      <c r="CY29" s="340"/>
      <c r="CZ29" s="340"/>
      <c r="DA29" s="351">
        <f t="shared" si="24"/>
        <v>329.77738402061857</v>
      </c>
      <c r="DB29" s="7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16">
        <v>41.103092783505154</v>
      </c>
      <c r="DL29" s="316">
        <v>13.701030927835051</v>
      </c>
      <c r="DM29" s="314">
        <f t="shared" si="28"/>
        <v>41.103092783505154</v>
      </c>
      <c r="DN29" s="314">
        <f t="shared" si="29"/>
        <v>13.701030927835051</v>
      </c>
      <c r="DO29" s="316">
        <v>39.869999999999997</v>
      </c>
      <c r="DP29" s="316">
        <v>13.29</v>
      </c>
      <c r="DQ29" s="317">
        <v>39.869999999999997</v>
      </c>
      <c r="DR29" s="317">
        <v>13.29</v>
      </c>
      <c r="DS29" s="8"/>
      <c r="DT29" s="8"/>
      <c r="DU29" s="295"/>
      <c r="DV29" s="296"/>
      <c r="DW29" s="296"/>
      <c r="DX29" s="296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18">
        <v>37.11</v>
      </c>
      <c r="EH29" s="319">
        <v>9.2774999999999999</v>
      </c>
      <c r="EI29" s="94">
        <v>159.42268041237114</v>
      </c>
      <c r="EJ29" s="94">
        <v>39.855670103092784</v>
      </c>
      <c r="EK29" s="314">
        <v>55.268041237113401</v>
      </c>
      <c r="EL29" s="320">
        <v>13.81701030927835</v>
      </c>
      <c r="EM29" s="321"/>
      <c r="EN29" s="321"/>
      <c r="EO29" s="321"/>
      <c r="EP29" s="321"/>
      <c r="EQ29" s="8">
        <f t="shared" si="31"/>
        <v>251.80072164948453</v>
      </c>
      <c r="ER29" s="8">
        <f t="shared" si="32"/>
        <v>62.950180412371132</v>
      </c>
      <c r="ES29" s="294"/>
      <c r="ET29" s="294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45">
        <v>30</v>
      </c>
      <c r="FB29" s="322">
        <v>0</v>
      </c>
      <c r="FC29" s="114">
        <v>0</v>
      </c>
      <c r="FD29" s="315">
        <v>0</v>
      </c>
      <c r="FE29" s="8"/>
      <c r="FF29" s="8"/>
      <c r="FG29" s="298"/>
      <c r="FH29" s="299"/>
      <c r="FI29" s="8"/>
      <c r="FJ29" s="8"/>
      <c r="FK29" s="8"/>
      <c r="FL29" s="8"/>
      <c r="FM29" s="315"/>
      <c r="FN29" s="315"/>
      <c r="FO29" s="4"/>
      <c r="FP29" s="8"/>
      <c r="FQ29" s="300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1"/>
      <c r="GJ29" s="301"/>
      <c r="GK29" s="315">
        <v>6</v>
      </c>
      <c r="GL29" s="315">
        <v>0</v>
      </c>
      <c r="GM29" s="358">
        <v>0</v>
      </c>
      <c r="GN29" s="93">
        <v>0</v>
      </c>
      <c r="GO29" s="323">
        <v>6</v>
      </c>
      <c r="GP29" s="359">
        <v>0</v>
      </c>
      <c r="GQ29" s="359">
        <v>0</v>
      </c>
      <c r="GR29" s="359">
        <v>0</v>
      </c>
      <c r="GS29" s="93">
        <v>0</v>
      </c>
      <c r="GT29" s="93">
        <v>0</v>
      </c>
      <c r="GU29" s="93">
        <v>5</v>
      </c>
      <c r="GV29" s="93">
        <v>0</v>
      </c>
      <c r="GW29" s="93">
        <v>2</v>
      </c>
      <c r="GX29" s="93">
        <v>0</v>
      </c>
      <c r="GY29" s="93">
        <v>2.4</v>
      </c>
      <c r="GZ29" s="93">
        <v>0</v>
      </c>
      <c r="HA29" s="8">
        <f t="shared" si="39"/>
        <v>21.4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96"/>
      <c r="HO29" s="8">
        <f t="shared" si="41"/>
        <v>0</v>
      </c>
      <c r="HP29" s="8">
        <f t="shared" si="42"/>
        <v>0</v>
      </c>
      <c r="HQ29" s="91">
        <v>400</v>
      </c>
      <c r="HR29" s="71"/>
      <c r="HS29" s="91">
        <v>400</v>
      </c>
      <c r="HT29" s="78"/>
      <c r="HU29" s="78">
        <f t="shared" si="43"/>
        <v>400</v>
      </c>
      <c r="HV29" s="78">
        <f t="shared" si="44"/>
        <v>0</v>
      </c>
      <c r="HW29" s="8"/>
      <c r="HX29" s="8"/>
      <c r="HY29" s="368"/>
      <c r="HZ29" s="368"/>
      <c r="IA29" s="302"/>
      <c r="IB29" s="297"/>
      <c r="IC29" s="196">
        <v>2.5</v>
      </c>
      <c r="ID29" s="323">
        <v>0.625</v>
      </c>
      <c r="IE29" s="303"/>
      <c r="IF29" s="303"/>
      <c r="IG29" s="8">
        <f t="shared" si="45"/>
        <v>2.5</v>
      </c>
      <c r="IH29" s="8">
        <f t="shared" si="46"/>
        <v>0.625</v>
      </c>
      <c r="II29" s="8"/>
      <c r="IJ29" s="8"/>
      <c r="IK29" s="8"/>
      <c r="IL29" s="8"/>
      <c r="IM29" s="4"/>
      <c r="IN29" s="296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>
        <v>10.31</v>
      </c>
      <c r="IZ29" s="71">
        <v>0</v>
      </c>
      <c r="JA29" s="71">
        <v>10.31</v>
      </c>
      <c r="JB29" s="71">
        <v>0</v>
      </c>
      <c r="JC29" s="71"/>
      <c r="JD29" s="71"/>
      <c r="JE29" s="370"/>
      <c r="JF29" s="370"/>
      <c r="JG29" s="8">
        <f t="shared" si="47"/>
        <v>20.62</v>
      </c>
      <c r="JH29" s="8">
        <f t="shared" si="48"/>
        <v>0</v>
      </c>
      <c r="JI29" s="323">
        <v>6.5372000000000003</v>
      </c>
      <c r="JJ29" s="323">
        <v>1</v>
      </c>
      <c r="JK29" s="323">
        <v>6.5373000000000001</v>
      </c>
      <c r="JL29" s="323">
        <v>1</v>
      </c>
      <c r="JM29" s="323"/>
      <c r="JN29" s="323"/>
      <c r="JO29" s="91">
        <v>51.55</v>
      </c>
      <c r="JP29" s="323">
        <v>11</v>
      </c>
      <c r="JQ29" s="91">
        <v>26.8</v>
      </c>
      <c r="JR29" s="323">
        <v>5</v>
      </c>
      <c r="JS29" s="71"/>
      <c r="JT29" s="71"/>
      <c r="JU29" s="8"/>
      <c r="JV29" s="8"/>
      <c r="JW29" s="8">
        <f t="shared" si="85"/>
        <v>91.424499999999995</v>
      </c>
      <c r="JX29" s="8">
        <f t="shared" si="86"/>
        <v>18</v>
      </c>
      <c r="JY29" s="8"/>
      <c r="JZ29" s="8"/>
      <c r="KA29" s="282"/>
      <c r="KB29" s="282"/>
      <c r="KC29" s="8">
        <f t="shared" si="49"/>
        <v>0</v>
      </c>
      <c r="KD29" s="8">
        <f t="shared" si="50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1"/>
        <v>0</v>
      </c>
      <c r="KP29" s="4">
        <f t="shared" si="51"/>
        <v>0</v>
      </c>
      <c r="KQ29" s="314"/>
      <c r="KR29" s="74"/>
      <c r="KS29" s="74"/>
      <c r="KT29" s="74"/>
      <c r="KU29" s="122">
        <f t="shared" si="52"/>
        <v>0</v>
      </c>
      <c r="KV29" s="122">
        <f t="shared" si="53"/>
        <v>0</v>
      </c>
      <c r="KW29" s="4"/>
      <c r="KX29" s="4"/>
      <c r="KY29" s="4">
        <f t="shared" si="54"/>
        <v>0</v>
      </c>
      <c r="KZ29" s="4">
        <f t="shared" si="55"/>
        <v>0</v>
      </c>
      <c r="LA29" s="4"/>
      <c r="LB29" s="4"/>
      <c r="LC29" s="4"/>
      <c r="LD29" s="4"/>
      <c r="LE29" s="4">
        <f t="shared" si="56"/>
        <v>0</v>
      </c>
      <c r="LF29" s="4">
        <f t="shared" si="57"/>
        <v>0</v>
      </c>
      <c r="LG29" s="4"/>
      <c r="LH29" s="4"/>
      <c r="LI29" s="4">
        <f t="shared" si="58"/>
        <v>0</v>
      </c>
      <c r="LJ29" s="4">
        <f t="shared" si="59"/>
        <v>0</v>
      </c>
      <c r="LK29" s="71">
        <v>24.2</v>
      </c>
      <c r="LL29" s="323">
        <v>0</v>
      </c>
      <c r="LM29" s="79">
        <v>24.02</v>
      </c>
      <c r="LN29" s="342">
        <v>0</v>
      </c>
      <c r="LO29" s="79">
        <v>6.5750000000000002</v>
      </c>
      <c r="LP29" s="326">
        <v>0</v>
      </c>
      <c r="LQ29" s="75"/>
      <c r="LR29" s="336"/>
      <c r="LS29" s="311"/>
      <c r="LT29" s="311"/>
      <c r="LU29" s="4">
        <f t="shared" si="60"/>
        <v>54.795000000000002</v>
      </c>
      <c r="LV29" s="4">
        <f t="shared" si="61"/>
        <v>0</v>
      </c>
      <c r="LW29" s="312"/>
      <c r="LX29" s="4"/>
      <c r="LY29" s="4"/>
      <c r="LZ29" s="4"/>
      <c r="MA29" s="4">
        <f t="shared" si="62"/>
        <v>0</v>
      </c>
      <c r="MB29" s="4">
        <f t="shared" si="63"/>
        <v>0</v>
      </c>
      <c r="MC29" s="114"/>
      <c r="MD29" s="4"/>
      <c r="ME29" s="333"/>
      <c r="MF29" s="360"/>
      <c r="MG29" s="75"/>
      <c r="MH29" s="74"/>
      <c r="MI29" s="9"/>
      <c r="MJ29" s="4"/>
      <c r="MK29" s="4">
        <f t="shared" si="64"/>
        <v>0</v>
      </c>
      <c r="ML29" s="4">
        <f t="shared" si="65"/>
        <v>0</v>
      </c>
      <c r="MM29" s="327">
        <v>0</v>
      </c>
      <c r="MN29" s="92">
        <v>0</v>
      </c>
      <c r="MO29" s="114">
        <v>0</v>
      </c>
      <c r="MP29" s="328">
        <v>0</v>
      </c>
      <c r="MQ29" s="4">
        <f t="shared" si="66"/>
        <v>0</v>
      </c>
      <c r="MR29" s="4">
        <f t="shared" si="67"/>
        <v>0</v>
      </c>
      <c r="MS29" s="4"/>
      <c r="MT29" s="4"/>
      <c r="MU29" s="4">
        <f t="shared" si="68"/>
        <v>0</v>
      </c>
      <c r="MV29" s="4">
        <f t="shared" si="69"/>
        <v>0</v>
      </c>
      <c r="MW29" s="4"/>
      <c r="MX29" s="4"/>
      <c r="MY29" s="4">
        <f t="shared" si="70"/>
        <v>0</v>
      </c>
      <c r="MZ29" s="4">
        <f t="shared" si="71"/>
        <v>0</v>
      </c>
      <c r="NA29" s="92">
        <v>6.56</v>
      </c>
      <c r="NB29" s="329">
        <v>0.9</v>
      </c>
      <c r="NC29" s="4">
        <f t="shared" si="72"/>
        <v>6.56</v>
      </c>
      <c r="ND29" s="4">
        <f t="shared" si="73"/>
        <v>0.9</v>
      </c>
      <c r="NE29" s="294"/>
      <c r="NF29" s="294"/>
      <c r="NG29" s="294">
        <f t="shared" si="74"/>
        <v>0</v>
      </c>
      <c r="NH29" s="294">
        <f t="shared" si="75"/>
        <v>0</v>
      </c>
      <c r="NI29" s="294"/>
      <c r="NJ29" s="294"/>
      <c r="NK29" s="294">
        <f t="shared" si="76"/>
        <v>0</v>
      </c>
      <c r="NL29" s="294">
        <f t="shared" si="77"/>
        <v>0</v>
      </c>
      <c r="NM29" s="291"/>
      <c r="NN29" s="294"/>
      <c r="NO29" s="294">
        <f t="shared" si="78"/>
        <v>0</v>
      </c>
      <c r="NP29" s="294">
        <f t="shared" si="79"/>
        <v>0</v>
      </c>
      <c r="NQ29" s="74">
        <v>0</v>
      </c>
      <c r="NR29" s="74"/>
      <c r="NS29" s="74">
        <v>0</v>
      </c>
      <c r="NT29" s="74"/>
      <c r="NU29" s="74">
        <v>0</v>
      </c>
      <c r="NV29" s="74"/>
      <c r="NW29" s="335">
        <v>0</v>
      </c>
      <c r="NX29" s="335"/>
      <c r="NY29" s="335">
        <v>0</v>
      </c>
      <c r="NZ29" s="335"/>
      <c r="OA29" s="74">
        <f t="shared" si="80"/>
        <v>0</v>
      </c>
      <c r="OB29" s="74">
        <f t="shared" si="12"/>
        <v>0</v>
      </c>
      <c r="OC29" s="74">
        <v>0</v>
      </c>
      <c r="OD29" s="74"/>
      <c r="OE29" s="341">
        <v>0</v>
      </c>
      <c r="OF29" s="74"/>
      <c r="OG29" s="341">
        <v>0</v>
      </c>
      <c r="OH29" s="74"/>
      <c r="OI29" s="74">
        <v>0</v>
      </c>
      <c r="OJ29" s="74"/>
      <c r="OK29" s="74">
        <f t="shared" si="81"/>
        <v>0</v>
      </c>
      <c r="OL29" s="74">
        <f t="shared" si="82"/>
        <v>0</v>
      </c>
      <c r="OM29" s="196">
        <v>0</v>
      </c>
      <c r="ON29" s="196"/>
      <c r="OO29" s="334">
        <v>0</v>
      </c>
      <c r="OP29" s="196"/>
      <c r="OQ29" s="196">
        <v>0</v>
      </c>
      <c r="OR29" s="196"/>
      <c r="OS29" s="196">
        <f t="shared" si="83"/>
        <v>0</v>
      </c>
      <c r="OT29" s="196">
        <f t="shared" si="84"/>
        <v>0</v>
      </c>
      <c r="OU29" s="294"/>
      <c r="OV29" s="294"/>
      <c r="OW29" s="294">
        <f t="shared" si="13"/>
        <v>0</v>
      </c>
      <c r="OX29" s="294">
        <f t="shared" si="14"/>
        <v>0</v>
      </c>
    </row>
    <row r="30" spans="1:414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/>
      <c r="N30" s="71"/>
      <c r="O30" s="75">
        <v>19.34</v>
      </c>
      <c r="P30" s="71">
        <v>3.8680000000000003</v>
      </c>
      <c r="Q30" s="122"/>
      <c r="R30" s="78"/>
      <c r="S30" s="314"/>
      <c r="T30" s="314"/>
      <c r="U30" s="78"/>
      <c r="V30" s="78"/>
      <c r="W30" s="78">
        <f t="shared" si="15"/>
        <v>19.34</v>
      </c>
      <c r="X30" s="78">
        <f t="shared" si="16"/>
        <v>19.34</v>
      </c>
      <c r="Y30" s="78"/>
      <c r="Z30" s="78"/>
      <c r="AA30" s="75"/>
      <c r="AB30" s="71"/>
      <c r="AC30" s="8">
        <f t="shared" si="17"/>
        <v>0</v>
      </c>
      <c r="AD30" s="8">
        <f t="shared" si="18"/>
        <v>0</v>
      </c>
      <c r="AE30" s="71"/>
      <c r="AF30" s="71"/>
      <c r="AG30" s="71"/>
      <c r="AH30" s="71"/>
      <c r="AI30" s="122"/>
      <c r="AJ30" s="122"/>
      <c r="AK30" s="343"/>
      <c r="AL30" s="344"/>
      <c r="AM30" s="287"/>
      <c r="AN30" s="287"/>
      <c r="AO30" s="288"/>
      <c r="AP30" s="288"/>
      <c r="AQ30" s="288"/>
      <c r="AR30" s="288"/>
      <c r="AS30" s="288"/>
      <c r="AT30" s="288"/>
      <c r="AU30" s="4">
        <f t="shared" si="19"/>
        <v>0</v>
      </c>
      <c r="AV30" s="4">
        <f t="shared" si="2"/>
        <v>0</v>
      </c>
      <c r="AW30" s="78"/>
      <c r="AX30" s="78"/>
      <c r="AY30" s="305"/>
      <c r="AZ30" s="8"/>
      <c r="BA30" s="8"/>
      <c r="BB30" s="8"/>
      <c r="BC30" s="8">
        <f t="shared" si="3"/>
        <v>0</v>
      </c>
      <c r="BD30" s="8">
        <f t="shared" si="4"/>
        <v>0</v>
      </c>
      <c r="BE30" s="78">
        <v>6</v>
      </c>
      <c r="BF30" s="78">
        <v>0.85440000000000005</v>
      </c>
      <c r="BG30" s="349">
        <v>7.5</v>
      </c>
      <c r="BH30" s="350">
        <v>1.0680000000000001</v>
      </c>
      <c r="BI30" s="289"/>
      <c r="BJ30" s="290"/>
      <c r="BK30" s="315">
        <v>6.5</v>
      </c>
      <c r="BL30" s="78">
        <v>0.92559999999999998</v>
      </c>
      <c r="BM30" s="8"/>
      <c r="BN30" s="8"/>
      <c r="BO30" s="8"/>
      <c r="BP30" s="8"/>
      <c r="BQ30" s="8"/>
      <c r="BR30" s="8"/>
      <c r="BS30" s="2">
        <f t="shared" si="20"/>
        <v>20</v>
      </c>
      <c r="BT30" s="8">
        <f t="shared" si="21"/>
        <v>2.8479999999999999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13"/>
      <c r="CI30" s="91"/>
      <c r="CJ30" s="313"/>
      <c r="CK30" s="292"/>
      <c r="CL30" s="292"/>
      <c r="CM30" s="314"/>
      <c r="CN30" s="315"/>
      <c r="CO30" s="8">
        <f t="shared" si="22"/>
        <v>0</v>
      </c>
      <c r="CP30" s="8">
        <f t="shared" si="23"/>
        <v>0</v>
      </c>
      <c r="CQ30" s="330">
        <v>247.40625</v>
      </c>
      <c r="CR30" s="330"/>
      <c r="CS30" s="330"/>
      <c r="CT30" s="340"/>
      <c r="CU30" s="331">
        <v>18.556701030927837</v>
      </c>
      <c r="CV30" s="196"/>
      <c r="CW30" s="332">
        <v>63.814432989690722</v>
      </c>
      <c r="CX30" s="340"/>
      <c r="CY30" s="340"/>
      <c r="CZ30" s="340"/>
      <c r="DA30" s="351">
        <f t="shared" si="24"/>
        <v>329.77738402061857</v>
      </c>
      <c r="DB30" s="7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16">
        <v>41.103092783505154</v>
      </c>
      <c r="DL30" s="316">
        <v>13.701030927835051</v>
      </c>
      <c r="DM30" s="314">
        <f t="shared" si="28"/>
        <v>41.103092783505154</v>
      </c>
      <c r="DN30" s="314">
        <f t="shared" si="29"/>
        <v>13.701030927835051</v>
      </c>
      <c r="DO30" s="316">
        <v>39.869999999999997</v>
      </c>
      <c r="DP30" s="316">
        <v>13.29</v>
      </c>
      <c r="DQ30" s="317">
        <v>39.869999999999997</v>
      </c>
      <c r="DR30" s="317">
        <v>13.29</v>
      </c>
      <c r="DS30" s="8"/>
      <c r="DT30" s="8"/>
      <c r="DU30" s="295"/>
      <c r="DV30" s="296"/>
      <c r="DW30" s="296"/>
      <c r="DX30" s="296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18">
        <v>37.11</v>
      </c>
      <c r="EH30" s="319">
        <v>9.2774999999999999</v>
      </c>
      <c r="EI30" s="94">
        <v>159.42268041237114</v>
      </c>
      <c r="EJ30" s="94">
        <v>39.855670103092784</v>
      </c>
      <c r="EK30" s="314">
        <v>55.268041237113401</v>
      </c>
      <c r="EL30" s="320">
        <v>13.81701030927835</v>
      </c>
      <c r="EM30" s="321"/>
      <c r="EN30" s="321"/>
      <c r="EO30" s="321"/>
      <c r="EP30" s="321"/>
      <c r="EQ30" s="8">
        <f t="shared" si="31"/>
        <v>251.80072164948453</v>
      </c>
      <c r="ER30" s="8">
        <f t="shared" si="32"/>
        <v>62.950180412371132</v>
      </c>
      <c r="ES30" s="294"/>
      <c r="ET30" s="294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45">
        <v>30</v>
      </c>
      <c r="FB30" s="322">
        <v>0</v>
      </c>
      <c r="FC30" s="114">
        <v>0</v>
      </c>
      <c r="FD30" s="315">
        <v>0</v>
      </c>
      <c r="FE30" s="8"/>
      <c r="FF30" s="8"/>
      <c r="FG30" s="298"/>
      <c r="FH30" s="299"/>
      <c r="FI30" s="8"/>
      <c r="FJ30" s="8"/>
      <c r="FK30" s="8"/>
      <c r="FL30" s="8"/>
      <c r="FM30" s="315"/>
      <c r="FN30" s="315"/>
      <c r="FO30" s="4"/>
      <c r="FP30" s="8"/>
      <c r="FQ30" s="300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1"/>
      <c r="GJ30" s="301"/>
      <c r="GK30" s="315">
        <v>6</v>
      </c>
      <c r="GL30" s="315">
        <v>0</v>
      </c>
      <c r="GM30" s="358">
        <v>0</v>
      </c>
      <c r="GN30" s="93">
        <v>0</v>
      </c>
      <c r="GO30" s="323">
        <v>6</v>
      </c>
      <c r="GP30" s="359">
        <v>0</v>
      </c>
      <c r="GQ30" s="359">
        <v>0</v>
      </c>
      <c r="GR30" s="359">
        <v>0</v>
      </c>
      <c r="GS30" s="93">
        <v>0</v>
      </c>
      <c r="GT30" s="93">
        <v>0</v>
      </c>
      <c r="GU30" s="93">
        <v>5</v>
      </c>
      <c r="GV30" s="93">
        <v>0</v>
      </c>
      <c r="GW30" s="93">
        <v>2</v>
      </c>
      <c r="GX30" s="93">
        <v>0</v>
      </c>
      <c r="GY30" s="93">
        <v>2.4</v>
      </c>
      <c r="GZ30" s="93">
        <v>0</v>
      </c>
      <c r="HA30" s="8">
        <f t="shared" si="39"/>
        <v>21.4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96"/>
      <c r="HO30" s="8">
        <f t="shared" si="41"/>
        <v>0</v>
      </c>
      <c r="HP30" s="8">
        <f t="shared" si="42"/>
        <v>0</v>
      </c>
      <c r="HQ30" s="91">
        <v>400</v>
      </c>
      <c r="HR30" s="71"/>
      <c r="HS30" s="91">
        <v>400</v>
      </c>
      <c r="HT30" s="78"/>
      <c r="HU30" s="78">
        <f t="shared" si="43"/>
        <v>400</v>
      </c>
      <c r="HV30" s="78">
        <f t="shared" si="44"/>
        <v>0</v>
      </c>
      <c r="HW30" s="8"/>
      <c r="HX30" s="8"/>
      <c r="HY30" s="368"/>
      <c r="HZ30" s="368"/>
      <c r="IA30" s="302"/>
      <c r="IB30" s="297"/>
      <c r="IC30" s="196">
        <v>2.5</v>
      </c>
      <c r="ID30" s="323">
        <v>0.625</v>
      </c>
      <c r="IE30" s="303"/>
      <c r="IF30" s="303"/>
      <c r="IG30" s="8">
        <f t="shared" si="45"/>
        <v>2.5</v>
      </c>
      <c r="IH30" s="8">
        <f t="shared" si="46"/>
        <v>0.625</v>
      </c>
      <c r="II30" s="8"/>
      <c r="IJ30" s="8"/>
      <c r="IK30" s="8"/>
      <c r="IL30" s="8"/>
      <c r="IM30" s="4"/>
      <c r="IN30" s="296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>
        <v>10.31</v>
      </c>
      <c r="IZ30" s="71">
        <v>0</v>
      </c>
      <c r="JA30" s="71">
        <v>10.31</v>
      </c>
      <c r="JB30" s="71">
        <v>0</v>
      </c>
      <c r="JC30" s="71"/>
      <c r="JD30" s="71"/>
      <c r="JE30" s="370"/>
      <c r="JF30" s="370"/>
      <c r="JG30" s="8">
        <f t="shared" si="47"/>
        <v>20.62</v>
      </c>
      <c r="JH30" s="8">
        <f t="shared" si="48"/>
        <v>0</v>
      </c>
      <c r="JI30" s="323">
        <v>6.5372000000000003</v>
      </c>
      <c r="JJ30" s="323">
        <v>1</v>
      </c>
      <c r="JK30" s="323">
        <v>6.5373000000000001</v>
      </c>
      <c r="JL30" s="323">
        <v>1</v>
      </c>
      <c r="JM30" s="323"/>
      <c r="JN30" s="323"/>
      <c r="JO30" s="91">
        <v>51.55</v>
      </c>
      <c r="JP30" s="323">
        <v>11</v>
      </c>
      <c r="JQ30" s="91">
        <v>26.8</v>
      </c>
      <c r="JR30" s="323">
        <v>5</v>
      </c>
      <c r="JS30" s="71"/>
      <c r="JT30" s="71"/>
      <c r="JU30" s="8"/>
      <c r="JV30" s="8"/>
      <c r="JW30" s="8">
        <f t="shared" si="85"/>
        <v>91.424499999999995</v>
      </c>
      <c r="JX30" s="8">
        <f t="shared" si="86"/>
        <v>18</v>
      </c>
      <c r="JY30" s="8"/>
      <c r="JZ30" s="8"/>
      <c r="KA30" s="282"/>
      <c r="KB30" s="282"/>
      <c r="KC30" s="8">
        <f t="shared" si="49"/>
        <v>0</v>
      </c>
      <c r="KD30" s="8">
        <f t="shared" si="50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1"/>
        <v>0</v>
      </c>
      <c r="KP30" s="4">
        <f t="shared" si="51"/>
        <v>0</v>
      </c>
      <c r="KQ30" s="314"/>
      <c r="KR30" s="74"/>
      <c r="KS30" s="74"/>
      <c r="KT30" s="74"/>
      <c r="KU30" s="122">
        <f t="shared" si="52"/>
        <v>0</v>
      </c>
      <c r="KV30" s="122">
        <f t="shared" si="53"/>
        <v>0</v>
      </c>
      <c r="KW30" s="4"/>
      <c r="KX30" s="4"/>
      <c r="KY30" s="4">
        <f t="shared" si="54"/>
        <v>0</v>
      </c>
      <c r="KZ30" s="4">
        <f t="shared" si="55"/>
        <v>0</v>
      </c>
      <c r="LA30" s="4"/>
      <c r="LB30" s="4"/>
      <c r="LC30" s="4"/>
      <c r="LD30" s="4"/>
      <c r="LE30" s="4">
        <f t="shared" si="56"/>
        <v>0</v>
      </c>
      <c r="LF30" s="4">
        <f t="shared" si="57"/>
        <v>0</v>
      </c>
      <c r="LG30" s="4"/>
      <c r="LH30" s="4"/>
      <c r="LI30" s="4">
        <f t="shared" si="58"/>
        <v>0</v>
      </c>
      <c r="LJ30" s="4">
        <f t="shared" si="59"/>
        <v>0</v>
      </c>
      <c r="LK30" s="71">
        <v>24.2</v>
      </c>
      <c r="LL30" s="323">
        <v>0</v>
      </c>
      <c r="LM30" s="79">
        <v>24.02</v>
      </c>
      <c r="LN30" s="342">
        <v>0</v>
      </c>
      <c r="LO30" s="79">
        <v>6.5750000000000002</v>
      </c>
      <c r="LP30" s="326">
        <v>0</v>
      </c>
      <c r="LQ30" s="75"/>
      <c r="LR30" s="336"/>
      <c r="LS30" s="311"/>
      <c r="LT30" s="311"/>
      <c r="LU30" s="4">
        <f t="shared" si="60"/>
        <v>54.795000000000002</v>
      </c>
      <c r="LV30" s="4">
        <f t="shared" si="61"/>
        <v>0</v>
      </c>
      <c r="LW30" s="312"/>
      <c r="LX30" s="4"/>
      <c r="LY30" s="4"/>
      <c r="LZ30" s="4"/>
      <c r="MA30" s="4">
        <f t="shared" si="62"/>
        <v>0</v>
      </c>
      <c r="MB30" s="4">
        <f t="shared" si="63"/>
        <v>0</v>
      </c>
      <c r="MC30" s="114"/>
      <c r="MD30" s="4"/>
      <c r="ME30" s="333"/>
      <c r="MF30" s="360"/>
      <c r="MG30" s="75"/>
      <c r="MH30" s="74"/>
      <c r="MI30" s="9"/>
      <c r="MJ30" s="4"/>
      <c r="MK30" s="4">
        <f t="shared" si="64"/>
        <v>0</v>
      </c>
      <c r="ML30" s="4">
        <f t="shared" si="65"/>
        <v>0</v>
      </c>
      <c r="MM30" s="327">
        <v>0</v>
      </c>
      <c r="MN30" s="92">
        <v>0</v>
      </c>
      <c r="MO30" s="114">
        <v>0</v>
      </c>
      <c r="MP30" s="328">
        <v>0</v>
      </c>
      <c r="MQ30" s="4">
        <f t="shared" si="66"/>
        <v>0</v>
      </c>
      <c r="MR30" s="4">
        <f t="shared" si="67"/>
        <v>0</v>
      </c>
      <c r="MS30" s="4"/>
      <c r="MT30" s="4"/>
      <c r="MU30" s="4">
        <f t="shared" si="68"/>
        <v>0</v>
      </c>
      <c r="MV30" s="4">
        <f t="shared" si="69"/>
        <v>0</v>
      </c>
      <c r="MW30" s="4"/>
      <c r="MX30" s="4"/>
      <c r="MY30" s="4">
        <f t="shared" si="70"/>
        <v>0</v>
      </c>
      <c r="MZ30" s="4">
        <f t="shared" si="71"/>
        <v>0</v>
      </c>
      <c r="NA30" s="92">
        <v>6.56</v>
      </c>
      <c r="NB30" s="329">
        <v>0.9</v>
      </c>
      <c r="NC30" s="4">
        <f t="shared" si="72"/>
        <v>6.56</v>
      </c>
      <c r="ND30" s="4">
        <f t="shared" si="73"/>
        <v>0.9</v>
      </c>
      <c r="NE30" s="294"/>
      <c r="NF30" s="294"/>
      <c r="NG30" s="294">
        <f t="shared" si="74"/>
        <v>0</v>
      </c>
      <c r="NH30" s="294">
        <f t="shared" si="75"/>
        <v>0</v>
      </c>
      <c r="NI30" s="294"/>
      <c r="NJ30" s="294"/>
      <c r="NK30" s="294">
        <f t="shared" si="76"/>
        <v>0</v>
      </c>
      <c r="NL30" s="294">
        <f t="shared" si="77"/>
        <v>0</v>
      </c>
      <c r="NM30" s="291"/>
      <c r="NN30" s="294"/>
      <c r="NO30" s="294">
        <f t="shared" si="78"/>
        <v>0</v>
      </c>
      <c r="NP30" s="294">
        <f t="shared" si="79"/>
        <v>0</v>
      </c>
      <c r="NQ30" s="74">
        <v>0</v>
      </c>
      <c r="NR30" s="74"/>
      <c r="NS30" s="74">
        <v>0</v>
      </c>
      <c r="NT30" s="74"/>
      <c r="NU30" s="74">
        <v>0</v>
      </c>
      <c r="NV30" s="74"/>
      <c r="NW30" s="335">
        <v>0</v>
      </c>
      <c r="NX30" s="335"/>
      <c r="NY30" s="335">
        <v>0</v>
      </c>
      <c r="NZ30" s="335"/>
      <c r="OA30" s="74">
        <f t="shared" si="80"/>
        <v>0</v>
      </c>
      <c r="OB30" s="74">
        <f t="shared" si="12"/>
        <v>0</v>
      </c>
      <c r="OC30" s="74">
        <v>0</v>
      </c>
      <c r="OD30" s="74"/>
      <c r="OE30" s="341">
        <v>0</v>
      </c>
      <c r="OF30" s="74"/>
      <c r="OG30" s="341">
        <v>0</v>
      </c>
      <c r="OH30" s="74"/>
      <c r="OI30" s="74">
        <v>0</v>
      </c>
      <c r="OJ30" s="74"/>
      <c r="OK30" s="74">
        <f t="shared" si="81"/>
        <v>0</v>
      </c>
      <c r="OL30" s="74">
        <f t="shared" si="82"/>
        <v>0</v>
      </c>
      <c r="OM30" s="196">
        <v>0</v>
      </c>
      <c r="ON30" s="196"/>
      <c r="OO30" s="334">
        <v>0</v>
      </c>
      <c r="OP30" s="196"/>
      <c r="OQ30" s="196">
        <v>0</v>
      </c>
      <c r="OR30" s="196"/>
      <c r="OS30" s="196">
        <f t="shared" si="83"/>
        <v>0</v>
      </c>
      <c r="OT30" s="196">
        <f t="shared" si="84"/>
        <v>0</v>
      </c>
      <c r="OU30" s="294"/>
      <c r="OV30" s="294"/>
      <c r="OW30" s="294">
        <f t="shared" si="13"/>
        <v>0</v>
      </c>
      <c r="OX30" s="294">
        <f t="shared" si="14"/>
        <v>0</v>
      </c>
    </row>
    <row r="31" spans="1:414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/>
      <c r="N31" s="71"/>
      <c r="O31" s="75">
        <v>19.34</v>
      </c>
      <c r="P31" s="71">
        <v>3.8680000000000003</v>
      </c>
      <c r="Q31" s="122"/>
      <c r="R31" s="78"/>
      <c r="S31" s="314"/>
      <c r="T31" s="314"/>
      <c r="U31" s="78"/>
      <c r="V31" s="78"/>
      <c r="W31" s="78">
        <f t="shared" si="15"/>
        <v>19.34</v>
      </c>
      <c r="X31" s="78">
        <f t="shared" si="16"/>
        <v>19.34</v>
      </c>
      <c r="Y31" s="78"/>
      <c r="Z31" s="78"/>
      <c r="AA31" s="75"/>
      <c r="AB31" s="71"/>
      <c r="AC31" s="8">
        <f t="shared" si="17"/>
        <v>0</v>
      </c>
      <c r="AD31" s="8">
        <f t="shared" si="18"/>
        <v>0</v>
      </c>
      <c r="AE31" s="71"/>
      <c r="AF31" s="71"/>
      <c r="AG31" s="71"/>
      <c r="AH31" s="71"/>
      <c r="AI31" s="122"/>
      <c r="AJ31" s="122"/>
      <c r="AK31" s="343"/>
      <c r="AL31" s="344"/>
      <c r="AM31" s="287"/>
      <c r="AN31" s="287"/>
      <c r="AO31" s="288"/>
      <c r="AP31" s="288"/>
      <c r="AQ31" s="288"/>
      <c r="AR31" s="288"/>
      <c r="AS31" s="288"/>
      <c r="AT31" s="288"/>
      <c r="AU31" s="4">
        <f t="shared" si="19"/>
        <v>0</v>
      </c>
      <c r="AV31" s="4">
        <f t="shared" si="2"/>
        <v>0</v>
      </c>
      <c r="AW31" s="78"/>
      <c r="AX31" s="78"/>
      <c r="AY31" s="305"/>
      <c r="AZ31" s="8"/>
      <c r="BA31" s="8"/>
      <c r="BB31" s="8"/>
      <c r="BC31" s="8">
        <f t="shared" si="3"/>
        <v>0</v>
      </c>
      <c r="BD31" s="8">
        <f t="shared" si="4"/>
        <v>0</v>
      </c>
      <c r="BE31" s="78">
        <v>6</v>
      </c>
      <c r="BF31" s="78">
        <v>0.85440000000000005</v>
      </c>
      <c r="BG31" s="349">
        <v>7.5</v>
      </c>
      <c r="BH31" s="350">
        <v>1.0680000000000001</v>
      </c>
      <c r="BI31" s="289"/>
      <c r="BJ31" s="290"/>
      <c r="BK31" s="315">
        <v>6.5</v>
      </c>
      <c r="BL31" s="78">
        <v>0.92559999999999998</v>
      </c>
      <c r="BM31" s="8"/>
      <c r="BN31" s="8"/>
      <c r="BO31" s="8"/>
      <c r="BP31" s="8"/>
      <c r="BQ31" s="8"/>
      <c r="BR31" s="8"/>
      <c r="BS31" s="2">
        <f t="shared" si="20"/>
        <v>20</v>
      </c>
      <c r="BT31" s="8">
        <f t="shared" si="21"/>
        <v>2.8479999999999999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13"/>
      <c r="CI31" s="91"/>
      <c r="CJ31" s="313"/>
      <c r="CK31" s="292"/>
      <c r="CL31" s="292"/>
      <c r="CM31" s="314"/>
      <c r="CN31" s="315"/>
      <c r="CO31" s="8">
        <f t="shared" si="22"/>
        <v>0</v>
      </c>
      <c r="CP31" s="8">
        <f t="shared" si="23"/>
        <v>0</v>
      </c>
      <c r="CQ31" s="330">
        <v>247.40625</v>
      </c>
      <c r="CR31" s="330"/>
      <c r="CS31" s="330"/>
      <c r="CT31" s="340"/>
      <c r="CU31" s="331">
        <v>18.556701030927837</v>
      </c>
      <c r="CV31" s="196"/>
      <c r="CW31" s="332">
        <v>63.814432989690722</v>
      </c>
      <c r="CX31" s="340"/>
      <c r="CY31" s="340"/>
      <c r="CZ31" s="340"/>
      <c r="DA31" s="351">
        <f t="shared" si="24"/>
        <v>329.77738402061857</v>
      </c>
      <c r="DB31" s="7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16">
        <v>41.103092783505154</v>
      </c>
      <c r="DL31" s="316">
        <v>13.701030927835051</v>
      </c>
      <c r="DM31" s="314">
        <f t="shared" si="28"/>
        <v>41.103092783505154</v>
      </c>
      <c r="DN31" s="314">
        <f t="shared" si="29"/>
        <v>13.701030927835051</v>
      </c>
      <c r="DO31" s="316">
        <v>39.869999999999997</v>
      </c>
      <c r="DP31" s="316">
        <v>13.29</v>
      </c>
      <c r="DQ31" s="317">
        <v>39.869999999999997</v>
      </c>
      <c r="DR31" s="317">
        <v>13.29</v>
      </c>
      <c r="DS31" s="8"/>
      <c r="DT31" s="8"/>
      <c r="DU31" s="295"/>
      <c r="DV31" s="296"/>
      <c r="DW31" s="296"/>
      <c r="DX31" s="296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18">
        <v>37.11</v>
      </c>
      <c r="EH31" s="319">
        <v>9.2774999999999999</v>
      </c>
      <c r="EI31" s="94">
        <v>159.42268041237114</v>
      </c>
      <c r="EJ31" s="94">
        <v>39.855670103092784</v>
      </c>
      <c r="EK31" s="314">
        <v>55.268041237113401</v>
      </c>
      <c r="EL31" s="320">
        <v>13.81701030927835</v>
      </c>
      <c r="EM31" s="321"/>
      <c r="EN31" s="321"/>
      <c r="EO31" s="321"/>
      <c r="EP31" s="321"/>
      <c r="EQ31" s="8">
        <f t="shared" si="31"/>
        <v>251.80072164948453</v>
      </c>
      <c r="ER31" s="8">
        <f t="shared" si="32"/>
        <v>62.950180412371132</v>
      </c>
      <c r="ES31" s="294"/>
      <c r="ET31" s="294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45">
        <v>30</v>
      </c>
      <c r="FB31" s="322">
        <v>0</v>
      </c>
      <c r="FC31" s="114">
        <v>31</v>
      </c>
      <c r="FD31" s="315">
        <v>0</v>
      </c>
      <c r="FE31" s="8"/>
      <c r="FF31" s="8"/>
      <c r="FG31" s="298"/>
      <c r="FH31" s="299"/>
      <c r="FI31" s="8"/>
      <c r="FJ31" s="8"/>
      <c r="FK31" s="8"/>
      <c r="FL31" s="8"/>
      <c r="FM31" s="315"/>
      <c r="FN31" s="315"/>
      <c r="FO31" s="4"/>
      <c r="FP31" s="8"/>
      <c r="FQ31" s="300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1"/>
      <c r="GJ31" s="301"/>
      <c r="GK31" s="315">
        <v>6</v>
      </c>
      <c r="GL31" s="315">
        <v>0</v>
      </c>
      <c r="GM31" s="358">
        <v>0</v>
      </c>
      <c r="GN31" s="93">
        <v>0</v>
      </c>
      <c r="GO31" s="323">
        <v>6</v>
      </c>
      <c r="GP31" s="359">
        <v>0</v>
      </c>
      <c r="GQ31" s="359">
        <v>0</v>
      </c>
      <c r="GR31" s="359">
        <v>0</v>
      </c>
      <c r="GS31" s="93">
        <v>0</v>
      </c>
      <c r="GT31" s="93">
        <v>0</v>
      </c>
      <c r="GU31" s="93">
        <v>5</v>
      </c>
      <c r="GV31" s="93">
        <v>0</v>
      </c>
      <c r="GW31" s="93">
        <v>2</v>
      </c>
      <c r="GX31" s="93">
        <v>0</v>
      </c>
      <c r="GY31" s="93">
        <v>2.4</v>
      </c>
      <c r="GZ31" s="93">
        <v>0</v>
      </c>
      <c r="HA31" s="8">
        <f t="shared" si="39"/>
        <v>21.4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96"/>
      <c r="HO31" s="8">
        <f t="shared" si="41"/>
        <v>0</v>
      </c>
      <c r="HP31" s="8">
        <f t="shared" si="42"/>
        <v>0</v>
      </c>
      <c r="HQ31" s="91">
        <v>400</v>
      </c>
      <c r="HR31" s="71"/>
      <c r="HS31" s="91">
        <v>400</v>
      </c>
      <c r="HT31" s="78"/>
      <c r="HU31" s="78">
        <f t="shared" si="43"/>
        <v>400</v>
      </c>
      <c r="HV31" s="78">
        <f t="shared" si="44"/>
        <v>0</v>
      </c>
      <c r="HW31" s="8"/>
      <c r="HX31" s="8"/>
      <c r="HY31" s="368"/>
      <c r="HZ31" s="368"/>
      <c r="IA31" s="302"/>
      <c r="IB31" s="297"/>
      <c r="IC31" s="196">
        <v>2.5</v>
      </c>
      <c r="ID31" s="323">
        <v>0.625</v>
      </c>
      <c r="IE31" s="303"/>
      <c r="IF31" s="303"/>
      <c r="IG31" s="8">
        <f t="shared" si="45"/>
        <v>2.5</v>
      </c>
      <c r="IH31" s="8">
        <f t="shared" si="46"/>
        <v>0.625</v>
      </c>
      <c r="II31" s="8"/>
      <c r="IJ31" s="8"/>
      <c r="IK31" s="8"/>
      <c r="IL31" s="8"/>
      <c r="IM31" s="4"/>
      <c r="IN31" s="296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>
        <v>10.31</v>
      </c>
      <c r="IZ31" s="71">
        <v>0</v>
      </c>
      <c r="JA31" s="71">
        <v>0</v>
      </c>
      <c r="JB31" s="71">
        <v>0</v>
      </c>
      <c r="JC31" s="71"/>
      <c r="JD31" s="71"/>
      <c r="JE31" s="370"/>
      <c r="JF31" s="370"/>
      <c r="JG31" s="8">
        <f t="shared" si="47"/>
        <v>10.31</v>
      </c>
      <c r="JH31" s="8">
        <f t="shared" si="48"/>
        <v>0</v>
      </c>
      <c r="JI31" s="323">
        <v>6.5372000000000003</v>
      </c>
      <c r="JJ31" s="323">
        <v>1</v>
      </c>
      <c r="JK31" s="323">
        <v>6.5373000000000001</v>
      </c>
      <c r="JL31" s="323">
        <v>1</v>
      </c>
      <c r="JM31" s="323"/>
      <c r="JN31" s="323"/>
      <c r="JO31" s="91">
        <v>51.55</v>
      </c>
      <c r="JP31" s="323">
        <v>11</v>
      </c>
      <c r="JQ31" s="91">
        <v>0</v>
      </c>
      <c r="JR31" s="323">
        <v>0</v>
      </c>
      <c r="JS31" s="71"/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82"/>
      <c r="KB31" s="282"/>
      <c r="KC31" s="8">
        <f t="shared" si="49"/>
        <v>0</v>
      </c>
      <c r="KD31" s="8">
        <f t="shared" si="50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1"/>
        <v>0</v>
      </c>
      <c r="KP31" s="4">
        <f t="shared" si="51"/>
        <v>0</v>
      </c>
      <c r="KQ31" s="314"/>
      <c r="KR31" s="74"/>
      <c r="KS31" s="74"/>
      <c r="KT31" s="74"/>
      <c r="KU31" s="122">
        <f t="shared" si="52"/>
        <v>0</v>
      </c>
      <c r="KV31" s="122">
        <f t="shared" si="53"/>
        <v>0</v>
      </c>
      <c r="KW31" s="4"/>
      <c r="KX31" s="4"/>
      <c r="KY31" s="4">
        <f t="shared" si="54"/>
        <v>0</v>
      </c>
      <c r="KZ31" s="4">
        <f t="shared" si="55"/>
        <v>0</v>
      </c>
      <c r="LA31" s="4"/>
      <c r="LB31" s="4"/>
      <c r="LC31" s="4"/>
      <c r="LD31" s="4"/>
      <c r="LE31" s="4">
        <f t="shared" si="56"/>
        <v>0</v>
      </c>
      <c r="LF31" s="4">
        <f t="shared" si="57"/>
        <v>0</v>
      </c>
      <c r="LG31" s="4"/>
      <c r="LH31" s="4"/>
      <c r="LI31" s="4">
        <f t="shared" si="58"/>
        <v>0</v>
      </c>
      <c r="LJ31" s="4">
        <f t="shared" si="59"/>
        <v>0</v>
      </c>
      <c r="LK31" s="71">
        <v>24.2</v>
      </c>
      <c r="LL31" s="323">
        <v>0</v>
      </c>
      <c r="LM31" s="79">
        <v>24.02</v>
      </c>
      <c r="LN31" s="342">
        <v>0</v>
      </c>
      <c r="LO31" s="79">
        <v>6.5750000000000002</v>
      </c>
      <c r="LP31" s="326">
        <v>0</v>
      </c>
      <c r="LQ31" s="75"/>
      <c r="LR31" s="336"/>
      <c r="LS31" s="311"/>
      <c r="LT31" s="311"/>
      <c r="LU31" s="4">
        <f t="shared" si="60"/>
        <v>54.795000000000002</v>
      </c>
      <c r="LV31" s="4">
        <f t="shared" si="61"/>
        <v>0</v>
      </c>
      <c r="LW31" s="312"/>
      <c r="LX31" s="4"/>
      <c r="LY31" s="4"/>
      <c r="LZ31" s="4"/>
      <c r="MA31" s="4">
        <f t="shared" si="62"/>
        <v>0</v>
      </c>
      <c r="MB31" s="4">
        <f t="shared" si="63"/>
        <v>0</v>
      </c>
      <c r="MC31" s="114"/>
      <c r="MD31" s="4"/>
      <c r="ME31" s="333"/>
      <c r="MF31" s="360"/>
      <c r="MG31" s="75"/>
      <c r="MH31" s="74"/>
      <c r="MI31" s="9"/>
      <c r="MJ31" s="4"/>
      <c r="MK31" s="4">
        <f t="shared" si="64"/>
        <v>0</v>
      </c>
      <c r="ML31" s="4">
        <f t="shared" si="65"/>
        <v>0</v>
      </c>
      <c r="MM31" s="327">
        <v>0</v>
      </c>
      <c r="MN31" s="92">
        <v>0</v>
      </c>
      <c r="MO31" s="114">
        <v>0</v>
      </c>
      <c r="MP31" s="328">
        <v>0</v>
      </c>
      <c r="MQ31" s="4">
        <f t="shared" si="66"/>
        <v>0</v>
      </c>
      <c r="MR31" s="4">
        <f t="shared" si="67"/>
        <v>0</v>
      </c>
      <c r="MS31" s="4"/>
      <c r="MT31" s="4"/>
      <c r="MU31" s="4">
        <f t="shared" si="68"/>
        <v>0</v>
      </c>
      <c r="MV31" s="4">
        <f t="shared" si="69"/>
        <v>0</v>
      </c>
      <c r="MW31" s="4"/>
      <c r="MX31" s="4"/>
      <c r="MY31" s="4">
        <f t="shared" si="70"/>
        <v>0</v>
      </c>
      <c r="MZ31" s="4">
        <f t="shared" si="71"/>
        <v>0</v>
      </c>
      <c r="NA31" s="92">
        <v>6.56</v>
      </c>
      <c r="NB31" s="329">
        <v>0.9</v>
      </c>
      <c r="NC31" s="4">
        <f t="shared" si="72"/>
        <v>6.56</v>
      </c>
      <c r="ND31" s="4">
        <f t="shared" si="73"/>
        <v>0.9</v>
      </c>
      <c r="NE31" s="294"/>
      <c r="NF31" s="294"/>
      <c r="NG31" s="294">
        <f t="shared" si="74"/>
        <v>0</v>
      </c>
      <c r="NH31" s="294">
        <f t="shared" si="75"/>
        <v>0</v>
      </c>
      <c r="NI31" s="294"/>
      <c r="NJ31" s="294"/>
      <c r="NK31" s="294">
        <f t="shared" si="76"/>
        <v>0</v>
      </c>
      <c r="NL31" s="294">
        <f t="shared" si="77"/>
        <v>0</v>
      </c>
      <c r="NM31" s="291"/>
      <c r="NN31" s="294"/>
      <c r="NO31" s="294">
        <f t="shared" si="78"/>
        <v>0</v>
      </c>
      <c r="NP31" s="294">
        <f t="shared" si="79"/>
        <v>0</v>
      </c>
      <c r="NQ31" s="74">
        <v>0</v>
      </c>
      <c r="NR31" s="74"/>
      <c r="NS31" s="74">
        <v>0</v>
      </c>
      <c r="NT31" s="74"/>
      <c r="NU31" s="74">
        <v>0</v>
      </c>
      <c r="NV31" s="74"/>
      <c r="NW31" s="335">
        <v>0</v>
      </c>
      <c r="NX31" s="335"/>
      <c r="NY31" s="335">
        <v>0</v>
      </c>
      <c r="NZ31" s="335"/>
      <c r="OA31" s="74">
        <f t="shared" si="80"/>
        <v>0</v>
      </c>
      <c r="OB31" s="74">
        <f t="shared" si="12"/>
        <v>0</v>
      </c>
      <c r="OC31" s="74">
        <v>0</v>
      </c>
      <c r="OD31" s="74"/>
      <c r="OE31" s="341">
        <v>0</v>
      </c>
      <c r="OF31" s="74"/>
      <c r="OG31" s="341">
        <v>0</v>
      </c>
      <c r="OH31" s="74"/>
      <c r="OI31" s="74">
        <v>0</v>
      </c>
      <c r="OJ31" s="74"/>
      <c r="OK31" s="74">
        <f t="shared" si="81"/>
        <v>0</v>
      </c>
      <c r="OL31" s="74">
        <f t="shared" si="82"/>
        <v>0</v>
      </c>
      <c r="OM31" s="196">
        <v>0</v>
      </c>
      <c r="ON31" s="196"/>
      <c r="OO31" s="334">
        <v>0</v>
      </c>
      <c r="OP31" s="196"/>
      <c r="OQ31" s="196">
        <v>0</v>
      </c>
      <c r="OR31" s="196"/>
      <c r="OS31" s="196">
        <f t="shared" si="83"/>
        <v>0</v>
      </c>
      <c r="OT31" s="196">
        <f t="shared" si="84"/>
        <v>0</v>
      </c>
      <c r="OU31" s="294"/>
      <c r="OV31" s="294"/>
      <c r="OW31" s="294">
        <f t="shared" si="13"/>
        <v>0</v>
      </c>
      <c r="OX31" s="294">
        <f t="shared" si="14"/>
        <v>0</v>
      </c>
    </row>
    <row r="32" spans="1:414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/>
      <c r="N32" s="71"/>
      <c r="O32" s="75">
        <v>19.34</v>
      </c>
      <c r="P32" s="71">
        <v>3.8680000000000003</v>
      </c>
      <c r="Q32" s="122"/>
      <c r="R32" s="78"/>
      <c r="S32" s="314"/>
      <c r="T32" s="314"/>
      <c r="U32" s="78"/>
      <c r="V32" s="78"/>
      <c r="W32" s="78">
        <f t="shared" si="15"/>
        <v>19.34</v>
      </c>
      <c r="X32" s="78">
        <f t="shared" si="16"/>
        <v>19.34</v>
      </c>
      <c r="Y32" s="78"/>
      <c r="Z32" s="78"/>
      <c r="AA32" s="75"/>
      <c r="AB32" s="71"/>
      <c r="AC32" s="8">
        <f t="shared" si="17"/>
        <v>0</v>
      </c>
      <c r="AD32" s="8">
        <f t="shared" si="18"/>
        <v>0</v>
      </c>
      <c r="AE32" s="71"/>
      <c r="AF32" s="71"/>
      <c r="AG32" s="71"/>
      <c r="AH32" s="71"/>
      <c r="AI32" s="122"/>
      <c r="AJ32" s="122"/>
      <c r="AK32" s="343"/>
      <c r="AL32" s="344"/>
      <c r="AM32" s="287"/>
      <c r="AN32" s="287"/>
      <c r="AO32" s="288"/>
      <c r="AP32" s="288"/>
      <c r="AQ32" s="288"/>
      <c r="AR32" s="288"/>
      <c r="AS32" s="288"/>
      <c r="AT32" s="288"/>
      <c r="AU32" s="4">
        <f t="shared" si="19"/>
        <v>0</v>
      </c>
      <c r="AV32" s="4">
        <f t="shared" si="2"/>
        <v>0</v>
      </c>
      <c r="AW32" s="78"/>
      <c r="AX32" s="78"/>
      <c r="AY32" s="305"/>
      <c r="AZ32" s="8"/>
      <c r="BA32" s="8"/>
      <c r="BB32" s="8"/>
      <c r="BC32" s="8">
        <f t="shared" si="3"/>
        <v>0</v>
      </c>
      <c r="BD32" s="8">
        <f t="shared" si="4"/>
        <v>0</v>
      </c>
      <c r="BE32" s="78">
        <v>6</v>
      </c>
      <c r="BF32" s="78">
        <v>0.85440000000000005</v>
      </c>
      <c r="BG32" s="349">
        <v>7.5</v>
      </c>
      <c r="BH32" s="350">
        <v>1.0680000000000001</v>
      </c>
      <c r="BI32" s="289"/>
      <c r="BJ32" s="290"/>
      <c r="BK32" s="315">
        <v>6.5</v>
      </c>
      <c r="BL32" s="78">
        <v>0.92559999999999998</v>
      </c>
      <c r="BM32" s="8"/>
      <c r="BN32" s="8"/>
      <c r="BO32" s="8"/>
      <c r="BP32" s="8"/>
      <c r="BQ32" s="8"/>
      <c r="BR32" s="8"/>
      <c r="BS32" s="2">
        <f t="shared" si="20"/>
        <v>20</v>
      </c>
      <c r="BT32" s="8">
        <f t="shared" si="21"/>
        <v>2.8479999999999999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13"/>
      <c r="CI32" s="91"/>
      <c r="CJ32" s="313"/>
      <c r="CK32" s="292"/>
      <c r="CL32" s="292"/>
      <c r="CM32" s="314"/>
      <c r="CN32" s="315"/>
      <c r="CO32" s="8">
        <f t="shared" si="22"/>
        <v>0</v>
      </c>
      <c r="CP32" s="8">
        <f t="shared" si="23"/>
        <v>0</v>
      </c>
      <c r="CQ32" s="330">
        <v>247.40625</v>
      </c>
      <c r="CR32" s="330"/>
      <c r="CS32" s="330"/>
      <c r="CT32" s="340"/>
      <c r="CU32" s="331">
        <v>18.556701030927837</v>
      </c>
      <c r="CV32" s="196"/>
      <c r="CW32" s="332">
        <v>63.814432989690722</v>
      </c>
      <c r="CX32" s="340"/>
      <c r="CY32" s="340"/>
      <c r="CZ32" s="340"/>
      <c r="DA32" s="351">
        <f t="shared" si="24"/>
        <v>329.77738402061857</v>
      </c>
      <c r="DB32" s="7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16">
        <v>41.103092783505154</v>
      </c>
      <c r="DL32" s="316">
        <v>13.701030927835051</v>
      </c>
      <c r="DM32" s="314">
        <f t="shared" si="28"/>
        <v>41.103092783505154</v>
      </c>
      <c r="DN32" s="314">
        <f t="shared" si="29"/>
        <v>13.701030927835051</v>
      </c>
      <c r="DO32" s="316">
        <v>39.869999999999997</v>
      </c>
      <c r="DP32" s="316">
        <v>13.29</v>
      </c>
      <c r="DQ32" s="317">
        <v>39.869999999999997</v>
      </c>
      <c r="DR32" s="317">
        <v>13.29</v>
      </c>
      <c r="DS32" s="8"/>
      <c r="DT32" s="8"/>
      <c r="DU32" s="295"/>
      <c r="DV32" s="296"/>
      <c r="DW32" s="296"/>
      <c r="DX32" s="296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18">
        <v>37.11</v>
      </c>
      <c r="EH32" s="319">
        <v>9.2774999999999999</v>
      </c>
      <c r="EI32" s="94">
        <v>159.42268041237114</v>
      </c>
      <c r="EJ32" s="94">
        <v>39.855670103092784</v>
      </c>
      <c r="EK32" s="314">
        <v>55.268041237113401</v>
      </c>
      <c r="EL32" s="320">
        <v>13.81701030927835</v>
      </c>
      <c r="EM32" s="321"/>
      <c r="EN32" s="321"/>
      <c r="EO32" s="321"/>
      <c r="EP32" s="321"/>
      <c r="EQ32" s="8">
        <f t="shared" si="31"/>
        <v>251.80072164948453</v>
      </c>
      <c r="ER32" s="8">
        <f t="shared" si="32"/>
        <v>62.950180412371132</v>
      </c>
      <c r="ES32" s="294"/>
      <c r="ET32" s="294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45">
        <v>30</v>
      </c>
      <c r="FB32" s="322">
        <v>0</v>
      </c>
      <c r="FC32" s="114">
        <v>31</v>
      </c>
      <c r="FD32" s="315">
        <v>0</v>
      </c>
      <c r="FE32" s="8"/>
      <c r="FF32" s="8"/>
      <c r="FG32" s="298"/>
      <c r="FH32" s="299"/>
      <c r="FI32" s="8"/>
      <c r="FJ32" s="8"/>
      <c r="FK32" s="8"/>
      <c r="FL32" s="8"/>
      <c r="FM32" s="315"/>
      <c r="FN32" s="315"/>
      <c r="FO32" s="4"/>
      <c r="FP32" s="8"/>
      <c r="FQ32" s="300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1"/>
      <c r="GJ32" s="301"/>
      <c r="GK32" s="315">
        <v>6</v>
      </c>
      <c r="GL32" s="315">
        <v>0</v>
      </c>
      <c r="GM32" s="358">
        <v>0</v>
      </c>
      <c r="GN32" s="93">
        <v>0</v>
      </c>
      <c r="GO32" s="323">
        <v>6</v>
      </c>
      <c r="GP32" s="359">
        <v>0</v>
      </c>
      <c r="GQ32" s="359">
        <v>0</v>
      </c>
      <c r="GR32" s="359">
        <v>0</v>
      </c>
      <c r="GS32" s="93">
        <v>0</v>
      </c>
      <c r="GT32" s="93">
        <v>0</v>
      </c>
      <c r="GU32" s="93">
        <v>5</v>
      </c>
      <c r="GV32" s="93">
        <v>0</v>
      </c>
      <c r="GW32" s="93">
        <v>2</v>
      </c>
      <c r="GX32" s="93">
        <v>0</v>
      </c>
      <c r="GY32" s="93">
        <v>2.4</v>
      </c>
      <c r="GZ32" s="93">
        <v>0</v>
      </c>
      <c r="HA32" s="8">
        <f t="shared" si="39"/>
        <v>21.4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96"/>
      <c r="HO32" s="8">
        <f t="shared" si="41"/>
        <v>0</v>
      </c>
      <c r="HP32" s="8">
        <f t="shared" si="42"/>
        <v>0</v>
      </c>
      <c r="HQ32" s="91">
        <v>400</v>
      </c>
      <c r="HR32" s="71"/>
      <c r="HS32" s="91">
        <v>400</v>
      </c>
      <c r="HT32" s="78"/>
      <c r="HU32" s="78">
        <f t="shared" si="43"/>
        <v>400</v>
      </c>
      <c r="HV32" s="78">
        <f t="shared" si="44"/>
        <v>0</v>
      </c>
      <c r="HW32" s="8"/>
      <c r="HX32" s="8"/>
      <c r="HY32" s="368"/>
      <c r="HZ32" s="368"/>
      <c r="IA32" s="302"/>
      <c r="IB32" s="297"/>
      <c r="IC32" s="196">
        <v>2.5</v>
      </c>
      <c r="ID32" s="323">
        <v>0.625</v>
      </c>
      <c r="IE32" s="303"/>
      <c r="IF32" s="303"/>
      <c r="IG32" s="8">
        <f t="shared" si="45"/>
        <v>2.5</v>
      </c>
      <c r="IH32" s="8">
        <f t="shared" si="46"/>
        <v>0.625</v>
      </c>
      <c r="II32" s="8"/>
      <c r="IJ32" s="8"/>
      <c r="IK32" s="8"/>
      <c r="IL32" s="8"/>
      <c r="IM32" s="4"/>
      <c r="IN32" s="296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>
        <v>10.31</v>
      </c>
      <c r="IZ32" s="71">
        <v>0</v>
      </c>
      <c r="JA32" s="71">
        <v>0</v>
      </c>
      <c r="JB32" s="71">
        <v>0</v>
      </c>
      <c r="JC32" s="71"/>
      <c r="JD32" s="71"/>
      <c r="JE32" s="370"/>
      <c r="JF32" s="370"/>
      <c r="JG32" s="8">
        <f t="shared" si="47"/>
        <v>10.31</v>
      </c>
      <c r="JH32" s="8">
        <f t="shared" si="48"/>
        <v>0</v>
      </c>
      <c r="JI32" s="323">
        <v>6.5372000000000003</v>
      </c>
      <c r="JJ32" s="323">
        <v>1</v>
      </c>
      <c r="JK32" s="323">
        <v>6.5373000000000001</v>
      </c>
      <c r="JL32" s="323">
        <v>1</v>
      </c>
      <c r="JM32" s="323"/>
      <c r="JN32" s="323"/>
      <c r="JO32" s="91">
        <v>51.55</v>
      </c>
      <c r="JP32" s="323">
        <v>11</v>
      </c>
      <c r="JQ32" s="91">
        <v>0</v>
      </c>
      <c r="JR32" s="323">
        <v>0</v>
      </c>
      <c r="JS32" s="71"/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82"/>
      <c r="KB32" s="282"/>
      <c r="KC32" s="8">
        <f t="shared" si="49"/>
        <v>0</v>
      </c>
      <c r="KD32" s="8">
        <f t="shared" si="50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1"/>
        <v>0</v>
      </c>
      <c r="KP32" s="4">
        <f t="shared" si="51"/>
        <v>0</v>
      </c>
      <c r="KQ32" s="314"/>
      <c r="KR32" s="74"/>
      <c r="KS32" s="74"/>
      <c r="KT32" s="74"/>
      <c r="KU32" s="122">
        <f t="shared" si="52"/>
        <v>0</v>
      </c>
      <c r="KV32" s="122">
        <f t="shared" si="53"/>
        <v>0</v>
      </c>
      <c r="KW32" s="4"/>
      <c r="KX32" s="4"/>
      <c r="KY32" s="4">
        <f t="shared" si="54"/>
        <v>0</v>
      </c>
      <c r="KZ32" s="4">
        <f t="shared" si="55"/>
        <v>0</v>
      </c>
      <c r="LA32" s="4"/>
      <c r="LB32" s="4"/>
      <c r="LC32" s="4"/>
      <c r="LD32" s="4"/>
      <c r="LE32" s="4">
        <f t="shared" si="56"/>
        <v>0</v>
      </c>
      <c r="LF32" s="4">
        <f t="shared" si="57"/>
        <v>0</v>
      </c>
      <c r="LG32" s="4"/>
      <c r="LH32" s="4"/>
      <c r="LI32" s="4">
        <f t="shared" si="58"/>
        <v>0</v>
      </c>
      <c r="LJ32" s="4">
        <f t="shared" si="59"/>
        <v>0</v>
      </c>
      <c r="LK32" s="71">
        <v>24.2</v>
      </c>
      <c r="LL32" s="323">
        <v>0</v>
      </c>
      <c r="LM32" s="79">
        <v>24.02</v>
      </c>
      <c r="LN32" s="342">
        <v>0</v>
      </c>
      <c r="LO32" s="79">
        <v>6.5750000000000002</v>
      </c>
      <c r="LP32" s="326">
        <v>0</v>
      </c>
      <c r="LQ32" s="75"/>
      <c r="LR32" s="336"/>
      <c r="LS32" s="311"/>
      <c r="LT32" s="311"/>
      <c r="LU32" s="4">
        <f t="shared" si="60"/>
        <v>54.795000000000002</v>
      </c>
      <c r="LV32" s="4">
        <f t="shared" si="61"/>
        <v>0</v>
      </c>
      <c r="LW32" s="312"/>
      <c r="LX32" s="4"/>
      <c r="LY32" s="4"/>
      <c r="LZ32" s="4"/>
      <c r="MA32" s="4">
        <f t="shared" si="62"/>
        <v>0</v>
      </c>
      <c r="MB32" s="4">
        <f t="shared" si="63"/>
        <v>0</v>
      </c>
      <c r="MC32" s="114"/>
      <c r="MD32" s="4"/>
      <c r="ME32" s="333"/>
      <c r="MF32" s="360"/>
      <c r="MG32" s="75"/>
      <c r="MH32" s="74"/>
      <c r="MI32" s="9"/>
      <c r="MJ32" s="4"/>
      <c r="MK32" s="4">
        <f t="shared" si="64"/>
        <v>0</v>
      </c>
      <c r="ML32" s="4">
        <f t="shared" si="65"/>
        <v>0</v>
      </c>
      <c r="MM32" s="327">
        <v>0</v>
      </c>
      <c r="MN32" s="92">
        <v>0</v>
      </c>
      <c r="MO32" s="114">
        <v>0</v>
      </c>
      <c r="MP32" s="328">
        <v>0</v>
      </c>
      <c r="MQ32" s="4">
        <f t="shared" si="66"/>
        <v>0</v>
      </c>
      <c r="MR32" s="4">
        <f t="shared" si="67"/>
        <v>0</v>
      </c>
      <c r="MS32" s="4"/>
      <c r="MT32" s="4"/>
      <c r="MU32" s="4">
        <f t="shared" si="68"/>
        <v>0</v>
      </c>
      <c r="MV32" s="4">
        <f t="shared" si="69"/>
        <v>0</v>
      </c>
      <c r="MW32" s="4"/>
      <c r="MX32" s="4"/>
      <c r="MY32" s="4">
        <f t="shared" si="70"/>
        <v>0</v>
      </c>
      <c r="MZ32" s="4">
        <f t="shared" si="71"/>
        <v>0</v>
      </c>
      <c r="NA32" s="92">
        <v>6.56</v>
      </c>
      <c r="NB32" s="329">
        <v>0.9</v>
      </c>
      <c r="NC32" s="4">
        <f t="shared" si="72"/>
        <v>6.56</v>
      </c>
      <c r="ND32" s="4">
        <f t="shared" si="73"/>
        <v>0.9</v>
      </c>
      <c r="NE32" s="294"/>
      <c r="NF32" s="294"/>
      <c r="NG32" s="294">
        <f t="shared" si="74"/>
        <v>0</v>
      </c>
      <c r="NH32" s="294">
        <f t="shared" si="75"/>
        <v>0</v>
      </c>
      <c r="NI32" s="294"/>
      <c r="NJ32" s="294"/>
      <c r="NK32" s="294">
        <f t="shared" si="76"/>
        <v>0</v>
      </c>
      <c r="NL32" s="294">
        <f t="shared" si="77"/>
        <v>0</v>
      </c>
      <c r="NM32" s="291"/>
      <c r="NN32" s="294"/>
      <c r="NO32" s="294">
        <f t="shared" si="78"/>
        <v>0</v>
      </c>
      <c r="NP32" s="294">
        <f t="shared" si="79"/>
        <v>0</v>
      </c>
      <c r="NQ32" s="74">
        <v>0</v>
      </c>
      <c r="NR32" s="74"/>
      <c r="NS32" s="74">
        <v>0</v>
      </c>
      <c r="NT32" s="74"/>
      <c r="NU32" s="74">
        <v>0</v>
      </c>
      <c r="NV32" s="74"/>
      <c r="NW32" s="335">
        <v>0</v>
      </c>
      <c r="NX32" s="335"/>
      <c r="NY32" s="335">
        <v>0</v>
      </c>
      <c r="NZ32" s="335"/>
      <c r="OA32" s="74">
        <f t="shared" si="80"/>
        <v>0</v>
      </c>
      <c r="OB32" s="74">
        <f t="shared" si="12"/>
        <v>0</v>
      </c>
      <c r="OC32" s="74">
        <v>0</v>
      </c>
      <c r="OD32" s="74"/>
      <c r="OE32" s="341">
        <v>0</v>
      </c>
      <c r="OF32" s="74"/>
      <c r="OG32" s="341">
        <v>0</v>
      </c>
      <c r="OH32" s="74"/>
      <c r="OI32" s="74">
        <v>0</v>
      </c>
      <c r="OJ32" s="74"/>
      <c r="OK32" s="74">
        <f t="shared" si="81"/>
        <v>0</v>
      </c>
      <c r="OL32" s="74">
        <f t="shared" si="82"/>
        <v>0</v>
      </c>
      <c r="OM32" s="196">
        <v>0</v>
      </c>
      <c r="ON32" s="196"/>
      <c r="OO32" s="334">
        <v>0</v>
      </c>
      <c r="OP32" s="196"/>
      <c r="OQ32" s="196">
        <v>0</v>
      </c>
      <c r="OR32" s="196"/>
      <c r="OS32" s="196">
        <f t="shared" si="83"/>
        <v>0</v>
      </c>
      <c r="OT32" s="196">
        <f t="shared" si="84"/>
        <v>0</v>
      </c>
      <c r="OU32" s="294"/>
      <c r="OV32" s="294"/>
      <c r="OW32" s="294">
        <f t="shared" si="13"/>
        <v>0</v>
      </c>
      <c r="OX32" s="294">
        <f t="shared" si="14"/>
        <v>0</v>
      </c>
    </row>
    <row r="33" spans="1:414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/>
      <c r="N33" s="71"/>
      <c r="O33" s="75">
        <v>19.34</v>
      </c>
      <c r="P33" s="71">
        <v>3.8680000000000003</v>
      </c>
      <c r="Q33" s="122"/>
      <c r="R33" s="78"/>
      <c r="S33" s="314"/>
      <c r="T33" s="314"/>
      <c r="U33" s="78"/>
      <c r="V33" s="78"/>
      <c r="W33" s="78">
        <f t="shared" si="15"/>
        <v>19.34</v>
      </c>
      <c r="X33" s="78">
        <f t="shared" si="16"/>
        <v>19.34</v>
      </c>
      <c r="Y33" s="78"/>
      <c r="Z33" s="78"/>
      <c r="AA33" s="75"/>
      <c r="AB33" s="71"/>
      <c r="AC33" s="8">
        <f t="shared" si="17"/>
        <v>0</v>
      </c>
      <c r="AD33" s="8">
        <f t="shared" si="18"/>
        <v>0</v>
      </c>
      <c r="AE33" s="71"/>
      <c r="AF33" s="71"/>
      <c r="AG33" s="71"/>
      <c r="AH33" s="71"/>
      <c r="AI33" s="122"/>
      <c r="AJ33" s="122"/>
      <c r="AK33" s="343"/>
      <c r="AL33" s="344"/>
      <c r="AM33" s="287"/>
      <c r="AN33" s="287"/>
      <c r="AO33" s="288"/>
      <c r="AP33" s="288"/>
      <c r="AQ33" s="288"/>
      <c r="AR33" s="288"/>
      <c r="AS33" s="288"/>
      <c r="AT33" s="288"/>
      <c r="AU33" s="4">
        <f t="shared" si="19"/>
        <v>0</v>
      </c>
      <c r="AV33" s="4">
        <f t="shared" si="2"/>
        <v>0</v>
      </c>
      <c r="AW33" s="78"/>
      <c r="AX33" s="78"/>
      <c r="AY33" s="305"/>
      <c r="AZ33" s="8"/>
      <c r="BA33" s="8"/>
      <c r="BB33" s="8"/>
      <c r="BC33" s="8">
        <f t="shared" si="3"/>
        <v>0</v>
      </c>
      <c r="BD33" s="8">
        <f t="shared" si="4"/>
        <v>0</v>
      </c>
      <c r="BE33" s="78">
        <v>6</v>
      </c>
      <c r="BF33" s="78">
        <v>0.85440000000000005</v>
      </c>
      <c r="BG33" s="349">
        <v>7.5</v>
      </c>
      <c r="BH33" s="350">
        <v>1.0680000000000001</v>
      </c>
      <c r="BI33" s="289"/>
      <c r="BJ33" s="290"/>
      <c r="BK33" s="315">
        <v>6.5</v>
      </c>
      <c r="BL33" s="78">
        <v>0.92559999999999998</v>
      </c>
      <c r="BM33" s="8"/>
      <c r="BN33" s="8"/>
      <c r="BO33" s="8"/>
      <c r="BP33" s="8"/>
      <c r="BQ33" s="8"/>
      <c r="BR33" s="8"/>
      <c r="BS33" s="2">
        <f t="shared" si="20"/>
        <v>20</v>
      </c>
      <c r="BT33" s="8">
        <f t="shared" si="21"/>
        <v>2.8479999999999999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13"/>
      <c r="CI33" s="91"/>
      <c r="CJ33" s="313"/>
      <c r="CK33" s="292"/>
      <c r="CL33" s="292"/>
      <c r="CM33" s="314"/>
      <c r="CN33" s="315"/>
      <c r="CO33" s="8">
        <f t="shared" si="22"/>
        <v>0</v>
      </c>
      <c r="CP33" s="8">
        <f t="shared" si="23"/>
        <v>0</v>
      </c>
      <c r="CQ33" s="330">
        <v>247.40625</v>
      </c>
      <c r="CR33" s="330"/>
      <c r="CS33" s="330"/>
      <c r="CT33" s="340"/>
      <c r="CU33" s="331">
        <v>18.556701030927837</v>
      </c>
      <c r="CV33" s="196"/>
      <c r="CW33" s="332">
        <v>63.814432989690722</v>
      </c>
      <c r="CX33" s="340"/>
      <c r="CY33" s="340"/>
      <c r="CZ33" s="340"/>
      <c r="DA33" s="351">
        <f t="shared" si="24"/>
        <v>329.77738402061857</v>
      </c>
      <c r="DB33" s="7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16">
        <v>41.103092783505154</v>
      </c>
      <c r="DL33" s="316">
        <v>13.701030927835051</v>
      </c>
      <c r="DM33" s="314">
        <f t="shared" si="28"/>
        <v>41.103092783505154</v>
      </c>
      <c r="DN33" s="314">
        <f t="shared" si="29"/>
        <v>13.701030927835051</v>
      </c>
      <c r="DO33" s="316">
        <v>39.869999999999997</v>
      </c>
      <c r="DP33" s="316">
        <v>13.29</v>
      </c>
      <c r="DQ33" s="317">
        <v>39.869999999999997</v>
      </c>
      <c r="DR33" s="317">
        <v>13.29</v>
      </c>
      <c r="DS33" s="8"/>
      <c r="DT33" s="8"/>
      <c r="DU33" s="295"/>
      <c r="DV33" s="296"/>
      <c r="DW33" s="296"/>
      <c r="DX33" s="296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18">
        <v>37.11</v>
      </c>
      <c r="EH33" s="319">
        <v>9.2774999999999999</v>
      </c>
      <c r="EI33" s="94">
        <v>159.42268041237114</v>
      </c>
      <c r="EJ33" s="94">
        <v>39.855670103092784</v>
      </c>
      <c r="EK33" s="314">
        <v>55.268041237113401</v>
      </c>
      <c r="EL33" s="320">
        <v>13.81701030927835</v>
      </c>
      <c r="EM33" s="321"/>
      <c r="EN33" s="321"/>
      <c r="EO33" s="321"/>
      <c r="EP33" s="321"/>
      <c r="EQ33" s="8">
        <f t="shared" si="31"/>
        <v>251.80072164948453</v>
      </c>
      <c r="ER33" s="8">
        <f t="shared" si="32"/>
        <v>62.950180412371132</v>
      </c>
      <c r="ES33" s="294"/>
      <c r="ET33" s="294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45">
        <v>30</v>
      </c>
      <c r="FB33" s="322">
        <v>0</v>
      </c>
      <c r="FC33" s="114">
        <v>31</v>
      </c>
      <c r="FD33" s="315">
        <v>0</v>
      </c>
      <c r="FE33" s="8"/>
      <c r="FF33" s="8"/>
      <c r="FG33" s="298"/>
      <c r="FH33" s="299"/>
      <c r="FI33" s="8"/>
      <c r="FJ33" s="8"/>
      <c r="FK33" s="8"/>
      <c r="FL33" s="8"/>
      <c r="FM33" s="315"/>
      <c r="FN33" s="315"/>
      <c r="FO33" s="4"/>
      <c r="FP33" s="8"/>
      <c r="FQ33" s="300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1"/>
      <c r="GJ33" s="301"/>
      <c r="GK33" s="315">
        <v>6</v>
      </c>
      <c r="GL33" s="315">
        <v>0</v>
      </c>
      <c r="GM33" s="358">
        <v>0</v>
      </c>
      <c r="GN33" s="93">
        <v>0</v>
      </c>
      <c r="GO33" s="323">
        <v>6</v>
      </c>
      <c r="GP33" s="359">
        <v>0</v>
      </c>
      <c r="GQ33" s="359">
        <v>0</v>
      </c>
      <c r="GR33" s="359">
        <v>0</v>
      </c>
      <c r="GS33" s="93">
        <v>0</v>
      </c>
      <c r="GT33" s="93">
        <v>0</v>
      </c>
      <c r="GU33" s="93">
        <v>5</v>
      </c>
      <c r="GV33" s="93">
        <v>0</v>
      </c>
      <c r="GW33" s="93">
        <v>2</v>
      </c>
      <c r="GX33" s="93">
        <v>0</v>
      </c>
      <c r="GY33" s="93">
        <v>2.4</v>
      </c>
      <c r="GZ33" s="93">
        <v>0</v>
      </c>
      <c r="HA33" s="8">
        <f t="shared" si="39"/>
        <v>21.4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96"/>
      <c r="HO33" s="8">
        <f t="shared" si="41"/>
        <v>0</v>
      </c>
      <c r="HP33" s="8">
        <f t="shared" si="42"/>
        <v>0</v>
      </c>
      <c r="HQ33" s="91">
        <v>400</v>
      </c>
      <c r="HR33" s="71"/>
      <c r="HS33" s="91">
        <v>400</v>
      </c>
      <c r="HT33" s="78"/>
      <c r="HU33" s="78">
        <f t="shared" si="43"/>
        <v>400</v>
      </c>
      <c r="HV33" s="78">
        <f t="shared" si="44"/>
        <v>0</v>
      </c>
      <c r="HW33" s="8"/>
      <c r="HX33" s="8"/>
      <c r="HY33" s="368"/>
      <c r="HZ33" s="368"/>
      <c r="IA33" s="302"/>
      <c r="IB33" s="297"/>
      <c r="IC33" s="196">
        <v>2.5</v>
      </c>
      <c r="ID33" s="323">
        <v>0.625</v>
      </c>
      <c r="IE33" s="303"/>
      <c r="IF33" s="303"/>
      <c r="IG33" s="8">
        <f t="shared" si="45"/>
        <v>2.5</v>
      </c>
      <c r="IH33" s="8">
        <f t="shared" si="46"/>
        <v>0.625</v>
      </c>
      <c r="II33" s="8"/>
      <c r="IJ33" s="8"/>
      <c r="IK33" s="8"/>
      <c r="IL33" s="8"/>
      <c r="IM33" s="4"/>
      <c r="IN33" s="296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>
        <v>10.31</v>
      </c>
      <c r="IZ33" s="71">
        <v>0</v>
      </c>
      <c r="JA33" s="71">
        <v>0</v>
      </c>
      <c r="JB33" s="71">
        <v>0</v>
      </c>
      <c r="JC33" s="71"/>
      <c r="JD33" s="71"/>
      <c r="JE33" s="370"/>
      <c r="JF33" s="370"/>
      <c r="JG33" s="8">
        <f t="shared" si="47"/>
        <v>10.31</v>
      </c>
      <c r="JH33" s="8">
        <f t="shared" si="48"/>
        <v>0</v>
      </c>
      <c r="JI33" s="323">
        <v>6.5372000000000003</v>
      </c>
      <c r="JJ33" s="323">
        <v>1</v>
      </c>
      <c r="JK33" s="323">
        <v>6.5373000000000001</v>
      </c>
      <c r="JL33" s="323">
        <v>1</v>
      </c>
      <c r="JM33" s="323"/>
      <c r="JN33" s="323"/>
      <c r="JO33" s="91">
        <v>51.55</v>
      </c>
      <c r="JP33" s="323">
        <v>11</v>
      </c>
      <c r="JQ33" s="91">
        <v>0</v>
      </c>
      <c r="JR33" s="323">
        <v>0</v>
      </c>
      <c r="JS33" s="71"/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82"/>
      <c r="KB33" s="282"/>
      <c r="KC33" s="8">
        <f t="shared" si="49"/>
        <v>0</v>
      </c>
      <c r="KD33" s="8">
        <f t="shared" si="50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1"/>
        <v>0</v>
      </c>
      <c r="KP33" s="4">
        <f t="shared" si="51"/>
        <v>0</v>
      </c>
      <c r="KQ33" s="314"/>
      <c r="KR33" s="74"/>
      <c r="KS33" s="74"/>
      <c r="KT33" s="74"/>
      <c r="KU33" s="122">
        <f t="shared" si="52"/>
        <v>0</v>
      </c>
      <c r="KV33" s="122">
        <f t="shared" si="53"/>
        <v>0</v>
      </c>
      <c r="KW33" s="4"/>
      <c r="KX33" s="4"/>
      <c r="KY33" s="4">
        <f t="shared" si="54"/>
        <v>0</v>
      </c>
      <c r="KZ33" s="4">
        <f t="shared" si="55"/>
        <v>0</v>
      </c>
      <c r="LA33" s="4"/>
      <c r="LB33" s="4"/>
      <c r="LC33" s="4"/>
      <c r="LD33" s="4"/>
      <c r="LE33" s="4">
        <f t="shared" si="56"/>
        <v>0</v>
      </c>
      <c r="LF33" s="4">
        <f t="shared" si="57"/>
        <v>0</v>
      </c>
      <c r="LG33" s="4"/>
      <c r="LH33" s="4"/>
      <c r="LI33" s="4">
        <f t="shared" si="58"/>
        <v>0</v>
      </c>
      <c r="LJ33" s="4">
        <f t="shared" si="59"/>
        <v>0</v>
      </c>
      <c r="LK33" s="71">
        <v>24.2</v>
      </c>
      <c r="LL33" s="323">
        <v>0</v>
      </c>
      <c r="LM33" s="79">
        <v>24.02</v>
      </c>
      <c r="LN33" s="342">
        <v>0</v>
      </c>
      <c r="LO33" s="79">
        <v>6.5750000000000002</v>
      </c>
      <c r="LP33" s="326">
        <v>0</v>
      </c>
      <c r="LQ33" s="75"/>
      <c r="LR33" s="336"/>
      <c r="LS33" s="311"/>
      <c r="LT33" s="311"/>
      <c r="LU33" s="4">
        <f t="shared" si="60"/>
        <v>54.795000000000002</v>
      </c>
      <c r="LV33" s="4">
        <f t="shared" si="61"/>
        <v>0</v>
      </c>
      <c r="LW33" s="312"/>
      <c r="LX33" s="4"/>
      <c r="LY33" s="4"/>
      <c r="LZ33" s="4"/>
      <c r="MA33" s="4">
        <f t="shared" si="62"/>
        <v>0</v>
      </c>
      <c r="MB33" s="4">
        <f t="shared" si="63"/>
        <v>0</v>
      </c>
      <c r="MC33" s="114"/>
      <c r="MD33" s="4"/>
      <c r="ME33" s="333"/>
      <c r="MF33" s="360"/>
      <c r="MG33" s="75"/>
      <c r="MH33" s="74"/>
      <c r="MI33" s="9"/>
      <c r="MJ33" s="4"/>
      <c r="MK33" s="4">
        <f t="shared" si="64"/>
        <v>0</v>
      </c>
      <c r="ML33" s="4">
        <f t="shared" si="65"/>
        <v>0</v>
      </c>
      <c r="MM33" s="327">
        <v>0</v>
      </c>
      <c r="MN33" s="92">
        <v>0</v>
      </c>
      <c r="MO33" s="114">
        <v>0</v>
      </c>
      <c r="MP33" s="328">
        <v>0</v>
      </c>
      <c r="MQ33" s="4">
        <f t="shared" si="66"/>
        <v>0</v>
      </c>
      <c r="MR33" s="4">
        <f t="shared" si="67"/>
        <v>0</v>
      </c>
      <c r="MS33" s="4"/>
      <c r="MT33" s="4"/>
      <c r="MU33" s="4">
        <f t="shared" si="68"/>
        <v>0</v>
      </c>
      <c r="MV33" s="4">
        <f t="shared" si="69"/>
        <v>0</v>
      </c>
      <c r="MW33" s="4"/>
      <c r="MX33" s="4"/>
      <c r="MY33" s="4">
        <f t="shared" si="70"/>
        <v>0</v>
      </c>
      <c r="MZ33" s="4">
        <f t="shared" si="71"/>
        <v>0</v>
      </c>
      <c r="NA33" s="92">
        <v>6.56</v>
      </c>
      <c r="NB33" s="329">
        <v>0.9</v>
      </c>
      <c r="NC33" s="4">
        <f t="shared" si="72"/>
        <v>6.56</v>
      </c>
      <c r="ND33" s="4">
        <f t="shared" si="73"/>
        <v>0.9</v>
      </c>
      <c r="NE33" s="294"/>
      <c r="NF33" s="294"/>
      <c r="NG33" s="294">
        <f t="shared" si="74"/>
        <v>0</v>
      </c>
      <c r="NH33" s="294">
        <f t="shared" si="75"/>
        <v>0</v>
      </c>
      <c r="NI33" s="294"/>
      <c r="NJ33" s="294"/>
      <c r="NK33" s="294">
        <f t="shared" si="76"/>
        <v>0</v>
      </c>
      <c r="NL33" s="294">
        <f t="shared" si="77"/>
        <v>0</v>
      </c>
      <c r="NM33" s="291"/>
      <c r="NN33" s="294"/>
      <c r="NO33" s="294">
        <f t="shared" si="78"/>
        <v>0</v>
      </c>
      <c r="NP33" s="294">
        <f t="shared" si="79"/>
        <v>0</v>
      </c>
      <c r="NQ33" s="74">
        <v>0</v>
      </c>
      <c r="NR33" s="74"/>
      <c r="NS33" s="74">
        <v>0</v>
      </c>
      <c r="NT33" s="74"/>
      <c r="NU33" s="74">
        <v>0</v>
      </c>
      <c r="NV33" s="74"/>
      <c r="NW33" s="335">
        <v>0</v>
      </c>
      <c r="NX33" s="335"/>
      <c r="NY33" s="335">
        <v>0</v>
      </c>
      <c r="NZ33" s="335"/>
      <c r="OA33" s="74">
        <f t="shared" si="80"/>
        <v>0</v>
      </c>
      <c r="OB33" s="74">
        <f t="shared" si="12"/>
        <v>0</v>
      </c>
      <c r="OC33" s="74">
        <v>0</v>
      </c>
      <c r="OD33" s="74"/>
      <c r="OE33" s="341">
        <v>0</v>
      </c>
      <c r="OF33" s="74"/>
      <c r="OG33" s="341">
        <v>0</v>
      </c>
      <c r="OH33" s="74"/>
      <c r="OI33" s="74">
        <v>0</v>
      </c>
      <c r="OJ33" s="74"/>
      <c r="OK33" s="74">
        <f t="shared" si="81"/>
        <v>0</v>
      </c>
      <c r="OL33" s="74">
        <f t="shared" si="82"/>
        <v>0</v>
      </c>
      <c r="OM33" s="196">
        <v>0</v>
      </c>
      <c r="ON33" s="196"/>
      <c r="OO33" s="334">
        <v>0</v>
      </c>
      <c r="OP33" s="196"/>
      <c r="OQ33" s="196">
        <v>0</v>
      </c>
      <c r="OR33" s="196"/>
      <c r="OS33" s="196">
        <f t="shared" si="83"/>
        <v>0</v>
      </c>
      <c r="OT33" s="196">
        <f t="shared" si="84"/>
        <v>0</v>
      </c>
      <c r="OU33" s="294"/>
      <c r="OV33" s="294"/>
      <c r="OW33" s="294">
        <f t="shared" si="13"/>
        <v>0</v>
      </c>
      <c r="OX33" s="294">
        <f t="shared" si="14"/>
        <v>0</v>
      </c>
    </row>
    <row r="34" spans="1:414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/>
      <c r="N34" s="71"/>
      <c r="O34" s="75">
        <v>19.34</v>
      </c>
      <c r="P34" s="71">
        <v>3.8680000000000003</v>
      </c>
      <c r="Q34" s="122"/>
      <c r="R34" s="78"/>
      <c r="S34" s="314"/>
      <c r="T34" s="314"/>
      <c r="U34" s="78"/>
      <c r="V34" s="78"/>
      <c r="W34" s="78">
        <f t="shared" si="15"/>
        <v>19.34</v>
      </c>
      <c r="X34" s="78">
        <f t="shared" si="16"/>
        <v>19.34</v>
      </c>
      <c r="Y34" s="78"/>
      <c r="Z34" s="78"/>
      <c r="AA34" s="75"/>
      <c r="AB34" s="71"/>
      <c r="AC34" s="8">
        <f t="shared" si="17"/>
        <v>0</v>
      </c>
      <c r="AD34" s="8">
        <f t="shared" si="18"/>
        <v>0</v>
      </c>
      <c r="AE34" s="71"/>
      <c r="AF34" s="71"/>
      <c r="AG34" s="71"/>
      <c r="AH34" s="71"/>
      <c r="AI34" s="122"/>
      <c r="AJ34" s="122"/>
      <c r="AK34" s="343"/>
      <c r="AL34" s="344"/>
      <c r="AM34" s="287"/>
      <c r="AN34" s="287"/>
      <c r="AO34" s="288"/>
      <c r="AP34" s="288"/>
      <c r="AQ34" s="288"/>
      <c r="AR34" s="288"/>
      <c r="AS34" s="288"/>
      <c r="AT34" s="288"/>
      <c r="AU34" s="4">
        <f t="shared" si="19"/>
        <v>0</v>
      </c>
      <c r="AV34" s="4">
        <f t="shared" si="2"/>
        <v>0</v>
      </c>
      <c r="AW34" s="78"/>
      <c r="AX34" s="78"/>
      <c r="AY34" s="305"/>
      <c r="AZ34" s="8"/>
      <c r="BA34" s="8"/>
      <c r="BB34" s="8"/>
      <c r="BC34" s="8">
        <f t="shared" si="3"/>
        <v>0</v>
      </c>
      <c r="BD34" s="8">
        <f t="shared" si="4"/>
        <v>0</v>
      </c>
      <c r="BE34" s="78">
        <v>6</v>
      </c>
      <c r="BF34" s="78">
        <v>0.85440000000000005</v>
      </c>
      <c r="BG34" s="349">
        <v>7.5</v>
      </c>
      <c r="BH34" s="350">
        <v>1.0680000000000001</v>
      </c>
      <c r="BI34" s="289"/>
      <c r="BJ34" s="290"/>
      <c r="BK34" s="315">
        <v>6.5</v>
      </c>
      <c r="BL34" s="78">
        <v>0.92559999999999998</v>
      </c>
      <c r="BM34" s="8"/>
      <c r="BN34" s="8"/>
      <c r="BO34" s="8"/>
      <c r="BP34" s="8"/>
      <c r="BQ34" s="8"/>
      <c r="BR34" s="8"/>
      <c r="BS34" s="2">
        <f t="shared" si="20"/>
        <v>20</v>
      </c>
      <c r="BT34" s="8">
        <f t="shared" si="21"/>
        <v>2.8479999999999999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13"/>
      <c r="CI34" s="91"/>
      <c r="CJ34" s="313"/>
      <c r="CK34" s="292"/>
      <c r="CL34" s="292"/>
      <c r="CM34" s="314"/>
      <c r="CN34" s="315"/>
      <c r="CO34" s="8">
        <f t="shared" si="22"/>
        <v>0</v>
      </c>
      <c r="CP34" s="8">
        <f t="shared" si="23"/>
        <v>0</v>
      </c>
      <c r="CQ34" s="330">
        <v>247.40625</v>
      </c>
      <c r="CR34" s="330"/>
      <c r="CS34" s="330"/>
      <c r="CT34" s="340"/>
      <c r="CU34" s="331">
        <v>18.556701030927837</v>
      </c>
      <c r="CV34" s="196"/>
      <c r="CW34" s="332">
        <v>63.814432989690722</v>
      </c>
      <c r="CX34" s="340"/>
      <c r="CY34" s="340"/>
      <c r="CZ34" s="340"/>
      <c r="DA34" s="351">
        <f t="shared" si="24"/>
        <v>329.77738402061857</v>
      </c>
      <c r="DB34" s="7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16">
        <v>41.103092783505154</v>
      </c>
      <c r="DL34" s="316">
        <v>13.701030927835051</v>
      </c>
      <c r="DM34" s="314">
        <f t="shared" si="28"/>
        <v>41.103092783505154</v>
      </c>
      <c r="DN34" s="314">
        <f t="shared" si="29"/>
        <v>13.701030927835051</v>
      </c>
      <c r="DO34" s="316">
        <v>39.869999999999997</v>
      </c>
      <c r="DP34" s="316">
        <v>13.29</v>
      </c>
      <c r="DQ34" s="317">
        <v>39.869999999999997</v>
      </c>
      <c r="DR34" s="317">
        <v>13.29</v>
      </c>
      <c r="DS34" s="8"/>
      <c r="DT34" s="8"/>
      <c r="DU34" s="295"/>
      <c r="DV34" s="296"/>
      <c r="DW34" s="296"/>
      <c r="DX34" s="296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18">
        <v>37.11</v>
      </c>
      <c r="EH34" s="319">
        <v>9.2774999999999999</v>
      </c>
      <c r="EI34" s="94">
        <v>159.42268041237114</v>
      </c>
      <c r="EJ34" s="94">
        <v>39.855670103092784</v>
      </c>
      <c r="EK34" s="314">
        <v>55.268041237113401</v>
      </c>
      <c r="EL34" s="320">
        <v>13.81701030927835</v>
      </c>
      <c r="EM34" s="321"/>
      <c r="EN34" s="321"/>
      <c r="EO34" s="321"/>
      <c r="EP34" s="321"/>
      <c r="EQ34" s="8">
        <f t="shared" si="31"/>
        <v>251.80072164948453</v>
      </c>
      <c r="ER34" s="8">
        <f t="shared" si="32"/>
        <v>62.950180412371132</v>
      </c>
      <c r="ES34" s="294"/>
      <c r="ET34" s="294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45">
        <v>30</v>
      </c>
      <c r="FB34" s="322">
        <v>0</v>
      </c>
      <c r="FC34" s="114">
        <v>31</v>
      </c>
      <c r="FD34" s="315">
        <v>0</v>
      </c>
      <c r="FE34" s="8"/>
      <c r="FF34" s="8"/>
      <c r="FG34" s="298"/>
      <c r="FH34" s="299"/>
      <c r="FI34" s="8"/>
      <c r="FJ34" s="8"/>
      <c r="FK34" s="8"/>
      <c r="FL34" s="8"/>
      <c r="FM34" s="315"/>
      <c r="FN34" s="315"/>
      <c r="FO34" s="4"/>
      <c r="FP34" s="8"/>
      <c r="FQ34" s="300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1"/>
      <c r="GJ34" s="301"/>
      <c r="GK34" s="315">
        <v>6</v>
      </c>
      <c r="GL34" s="315">
        <v>0</v>
      </c>
      <c r="GM34" s="358">
        <v>0</v>
      </c>
      <c r="GN34" s="93">
        <v>0</v>
      </c>
      <c r="GO34" s="323">
        <v>6</v>
      </c>
      <c r="GP34" s="359">
        <v>0</v>
      </c>
      <c r="GQ34" s="359">
        <v>0</v>
      </c>
      <c r="GR34" s="359">
        <v>0</v>
      </c>
      <c r="GS34" s="93">
        <v>0</v>
      </c>
      <c r="GT34" s="93">
        <v>0</v>
      </c>
      <c r="GU34" s="93">
        <v>5</v>
      </c>
      <c r="GV34" s="93">
        <v>0</v>
      </c>
      <c r="GW34" s="93">
        <v>2</v>
      </c>
      <c r="GX34" s="93">
        <v>0</v>
      </c>
      <c r="GY34" s="93">
        <v>2.4</v>
      </c>
      <c r="GZ34" s="93">
        <v>0</v>
      </c>
      <c r="HA34" s="8">
        <f t="shared" si="39"/>
        <v>21.4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96"/>
      <c r="HO34" s="8">
        <f t="shared" si="41"/>
        <v>0</v>
      </c>
      <c r="HP34" s="8">
        <f t="shared" si="42"/>
        <v>0</v>
      </c>
      <c r="HQ34" s="91">
        <v>400</v>
      </c>
      <c r="HR34" s="71"/>
      <c r="HS34" s="91">
        <v>400</v>
      </c>
      <c r="HT34" s="78"/>
      <c r="HU34" s="78">
        <f t="shared" si="43"/>
        <v>400</v>
      </c>
      <c r="HV34" s="78">
        <f t="shared" si="44"/>
        <v>0</v>
      </c>
      <c r="HW34" s="8"/>
      <c r="HX34" s="8"/>
      <c r="HY34" s="368"/>
      <c r="HZ34" s="368"/>
      <c r="IA34" s="302"/>
      <c r="IB34" s="297"/>
      <c r="IC34" s="196">
        <v>2.5</v>
      </c>
      <c r="ID34" s="323">
        <v>0.625</v>
      </c>
      <c r="IE34" s="303"/>
      <c r="IF34" s="303"/>
      <c r="IG34" s="8">
        <f t="shared" si="45"/>
        <v>2.5</v>
      </c>
      <c r="IH34" s="8">
        <f t="shared" si="46"/>
        <v>0.625</v>
      </c>
      <c r="II34" s="8"/>
      <c r="IJ34" s="8"/>
      <c r="IK34" s="8"/>
      <c r="IL34" s="8"/>
      <c r="IM34" s="4"/>
      <c r="IN34" s="296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>
        <v>10.31</v>
      </c>
      <c r="IZ34" s="71">
        <v>0</v>
      </c>
      <c r="JA34" s="71">
        <v>0</v>
      </c>
      <c r="JB34" s="71">
        <v>0</v>
      </c>
      <c r="JC34" s="71"/>
      <c r="JD34" s="71"/>
      <c r="JE34" s="370"/>
      <c r="JF34" s="370"/>
      <c r="JG34" s="8">
        <f t="shared" si="47"/>
        <v>10.31</v>
      </c>
      <c r="JH34" s="8">
        <f t="shared" si="48"/>
        <v>0</v>
      </c>
      <c r="JI34" s="323">
        <v>6.5372000000000003</v>
      </c>
      <c r="JJ34" s="323">
        <v>1</v>
      </c>
      <c r="JK34" s="323">
        <v>6.5373000000000001</v>
      </c>
      <c r="JL34" s="323">
        <v>1</v>
      </c>
      <c r="JM34" s="323"/>
      <c r="JN34" s="323"/>
      <c r="JO34" s="91">
        <v>51.55</v>
      </c>
      <c r="JP34" s="323">
        <v>11</v>
      </c>
      <c r="JQ34" s="91">
        <v>0</v>
      </c>
      <c r="JR34" s="323">
        <v>0</v>
      </c>
      <c r="JS34" s="71"/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82"/>
      <c r="KB34" s="282"/>
      <c r="KC34" s="8">
        <f t="shared" si="49"/>
        <v>0</v>
      </c>
      <c r="KD34" s="8">
        <f t="shared" si="50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1"/>
        <v>0</v>
      </c>
      <c r="KP34" s="4">
        <f t="shared" si="51"/>
        <v>0</v>
      </c>
      <c r="KQ34" s="314"/>
      <c r="KR34" s="74"/>
      <c r="KS34" s="74"/>
      <c r="KT34" s="74"/>
      <c r="KU34" s="122">
        <f t="shared" si="52"/>
        <v>0</v>
      </c>
      <c r="KV34" s="122">
        <f t="shared" si="53"/>
        <v>0</v>
      </c>
      <c r="KW34" s="4"/>
      <c r="KX34" s="4"/>
      <c r="KY34" s="4">
        <f t="shared" si="54"/>
        <v>0</v>
      </c>
      <c r="KZ34" s="4">
        <f t="shared" si="55"/>
        <v>0</v>
      </c>
      <c r="LA34" s="4"/>
      <c r="LB34" s="4"/>
      <c r="LC34" s="4"/>
      <c r="LD34" s="4"/>
      <c r="LE34" s="4">
        <f t="shared" si="56"/>
        <v>0</v>
      </c>
      <c r="LF34" s="4">
        <f t="shared" si="57"/>
        <v>0</v>
      </c>
      <c r="LG34" s="4"/>
      <c r="LH34" s="4"/>
      <c r="LI34" s="4">
        <f t="shared" si="58"/>
        <v>0</v>
      </c>
      <c r="LJ34" s="4">
        <f t="shared" si="59"/>
        <v>0</v>
      </c>
      <c r="LK34" s="71">
        <v>24.2</v>
      </c>
      <c r="LL34" s="323">
        <v>0</v>
      </c>
      <c r="LM34" s="79">
        <v>24.02</v>
      </c>
      <c r="LN34" s="342">
        <v>0</v>
      </c>
      <c r="LO34" s="79">
        <v>6.5750000000000002</v>
      </c>
      <c r="LP34" s="326">
        <v>0</v>
      </c>
      <c r="LQ34" s="75"/>
      <c r="LR34" s="336"/>
      <c r="LS34" s="311"/>
      <c r="LT34" s="311"/>
      <c r="LU34" s="4">
        <f t="shared" si="60"/>
        <v>54.795000000000002</v>
      </c>
      <c r="LV34" s="4">
        <f t="shared" si="61"/>
        <v>0</v>
      </c>
      <c r="LW34" s="312"/>
      <c r="LX34" s="4"/>
      <c r="LY34" s="4"/>
      <c r="LZ34" s="4"/>
      <c r="MA34" s="4">
        <f t="shared" si="62"/>
        <v>0</v>
      </c>
      <c r="MB34" s="4">
        <f t="shared" si="63"/>
        <v>0</v>
      </c>
      <c r="MC34" s="114"/>
      <c r="MD34" s="4"/>
      <c r="ME34" s="333"/>
      <c r="MF34" s="360"/>
      <c r="MG34" s="75"/>
      <c r="MH34" s="74"/>
      <c r="MI34" s="9"/>
      <c r="MJ34" s="4"/>
      <c r="MK34" s="4">
        <f t="shared" si="64"/>
        <v>0</v>
      </c>
      <c r="ML34" s="4">
        <f t="shared" si="65"/>
        <v>0</v>
      </c>
      <c r="MM34" s="327">
        <v>0</v>
      </c>
      <c r="MN34" s="92">
        <v>0</v>
      </c>
      <c r="MO34" s="114">
        <v>0</v>
      </c>
      <c r="MP34" s="328">
        <v>0</v>
      </c>
      <c r="MQ34" s="4">
        <f t="shared" si="66"/>
        <v>0</v>
      </c>
      <c r="MR34" s="4">
        <f t="shared" si="67"/>
        <v>0</v>
      </c>
      <c r="MS34" s="4"/>
      <c r="MT34" s="4"/>
      <c r="MU34" s="4">
        <f t="shared" si="68"/>
        <v>0</v>
      </c>
      <c r="MV34" s="4">
        <f t="shared" si="69"/>
        <v>0</v>
      </c>
      <c r="MW34" s="4"/>
      <c r="MX34" s="4"/>
      <c r="MY34" s="4">
        <f t="shared" si="70"/>
        <v>0</v>
      </c>
      <c r="MZ34" s="4">
        <f t="shared" si="71"/>
        <v>0</v>
      </c>
      <c r="NA34" s="92">
        <v>6.56</v>
      </c>
      <c r="NB34" s="329">
        <v>0.9</v>
      </c>
      <c r="NC34" s="4">
        <f t="shared" si="72"/>
        <v>6.56</v>
      </c>
      <c r="ND34" s="4">
        <f t="shared" si="73"/>
        <v>0.9</v>
      </c>
      <c r="NE34" s="294"/>
      <c r="NF34" s="294"/>
      <c r="NG34" s="294">
        <f t="shared" si="74"/>
        <v>0</v>
      </c>
      <c r="NH34" s="294">
        <f t="shared" si="75"/>
        <v>0</v>
      </c>
      <c r="NI34" s="294"/>
      <c r="NJ34" s="294"/>
      <c r="NK34" s="294">
        <f t="shared" si="76"/>
        <v>0</v>
      </c>
      <c r="NL34" s="294">
        <f t="shared" si="77"/>
        <v>0</v>
      </c>
      <c r="NM34" s="291"/>
      <c r="NN34" s="294"/>
      <c r="NO34" s="294">
        <f t="shared" si="78"/>
        <v>0</v>
      </c>
      <c r="NP34" s="294">
        <f t="shared" si="79"/>
        <v>0</v>
      </c>
      <c r="NQ34" s="74">
        <v>0</v>
      </c>
      <c r="NR34" s="74"/>
      <c r="NS34" s="74">
        <v>0</v>
      </c>
      <c r="NT34" s="74"/>
      <c r="NU34" s="74">
        <v>0</v>
      </c>
      <c r="NV34" s="74"/>
      <c r="NW34" s="335">
        <v>0</v>
      </c>
      <c r="NX34" s="335"/>
      <c r="NY34" s="335">
        <v>0</v>
      </c>
      <c r="NZ34" s="335"/>
      <c r="OA34" s="74">
        <f t="shared" si="80"/>
        <v>0</v>
      </c>
      <c r="OB34" s="74">
        <f t="shared" si="12"/>
        <v>0</v>
      </c>
      <c r="OC34" s="74">
        <v>0</v>
      </c>
      <c r="OD34" s="74"/>
      <c r="OE34" s="341">
        <v>0</v>
      </c>
      <c r="OF34" s="74"/>
      <c r="OG34" s="341">
        <v>0</v>
      </c>
      <c r="OH34" s="74"/>
      <c r="OI34" s="74">
        <v>0</v>
      </c>
      <c r="OJ34" s="74"/>
      <c r="OK34" s="74">
        <f t="shared" si="81"/>
        <v>0</v>
      </c>
      <c r="OL34" s="74">
        <f t="shared" si="82"/>
        <v>0</v>
      </c>
      <c r="OM34" s="196">
        <v>7.0000000000000007E-2</v>
      </c>
      <c r="ON34" s="196"/>
      <c r="OO34" s="334">
        <v>0.02</v>
      </c>
      <c r="OP34" s="196"/>
      <c r="OQ34" s="196">
        <v>0.02</v>
      </c>
      <c r="OR34" s="196"/>
      <c r="OS34" s="196">
        <f t="shared" si="83"/>
        <v>9.0000000000000011E-2</v>
      </c>
      <c r="OT34" s="196">
        <f>ON34+OP34</f>
        <v>0</v>
      </c>
      <c r="OU34" s="294"/>
      <c r="OV34" s="294"/>
      <c r="OW34" s="294">
        <f t="shared" si="13"/>
        <v>0</v>
      </c>
      <c r="OX34" s="294">
        <f t="shared" si="14"/>
        <v>0</v>
      </c>
    </row>
    <row r="35" spans="1:414" s="97" customFormat="1" ht="12.75" customHeight="1">
      <c r="A35" s="152">
        <v>0.25</v>
      </c>
      <c r="B35" s="129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314"/>
      <c r="L35" s="314"/>
      <c r="M35" s="71"/>
      <c r="N35" s="71"/>
      <c r="O35" s="75">
        <v>0</v>
      </c>
      <c r="P35" s="71">
        <v>0</v>
      </c>
      <c r="Q35" s="122"/>
      <c r="R35" s="78"/>
      <c r="S35" s="314"/>
      <c r="T35" s="314"/>
      <c r="U35" s="78"/>
      <c r="V35" s="78"/>
      <c r="W35" s="78">
        <f t="shared" si="15"/>
        <v>0</v>
      </c>
      <c r="X35" s="78">
        <f t="shared" si="16"/>
        <v>0</v>
      </c>
      <c r="Y35" s="78"/>
      <c r="Z35" s="78"/>
      <c r="AA35" s="75"/>
      <c r="AB35" s="71"/>
      <c r="AC35" s="78">
        <f t="shared" si="17"/>
        <v>0</v>
      </c>
      <c r="AD35" s="78">
        <f t="shared" si="18"/>
        <v>0</v>
      </c>
      <c r="AE35" s="71"/>
      <c r="AF35" s="71"/>
      <c r="AG35" s="71"/>
      <c r="AH35" s="71"/>
      <c r="AI35" s="122"/>
      <c r="AJ35" s="122"/>
      <c r="AK35" s="343"/>
      <c r="AL35" s="344"/>
      <c r="AM35" s="346"/>
      <c r="AN35" s="346"/>
      <c r="AO35" s="347"/>
      <c r="AP35" s="347"/>
      <c r="AQ35" s="347"/>
      <c r="AR35" s="347"/>
      <c r="AS35" s="347"/>
      <c r="AT35" s="347"/>
      <c r="AU35" s="74">
        <f t="shared" si="19"/>
        <v>0</v>
      </c>
      <c r="AV35" s="74">
        <f t="shared" si="2"/>
        <v>0</v>
      </c>
      <c r="AW35" s="78"/>
      <c r="AX35" s="78"/>
      <c r="AY35" s="348"/>
      <c r="AZ35" s="78"/>
      <c r="BA35" s="78"/>
      <c r="BB35" s="78"/>
      <c r="BC35" s="78">
        <f t="shared" si="3"/>
        <v>0</v>
      </c>
      <c r="BD35" s="78">
        <f t="shared" si="4"/>
        <v>0</v>
      </c>
      <c r="BE35" s="78">
        <v>6</v>
      </c>
      <c r="BF35" s="78">
        <v>0.85440000000000005</v>
      </c>
      <c r="BG35" s="349">
        <v>7.5</v>
      </c>
      <c r="BH35" s="350">
        <v>1.0680000000000001</v>
      </c>
      <c r="BI35" s="349"/>
      <c r="BJ35" s="350"/>
      <c r="BK35" s="315">
        <v>6.5</v>
      </c>
      <c r="BL35" s="78">
        <v>0.92559999999999998</v>
      </c>
      <c r="BM35" s="78"/>
      <c r="BN35" s="78"/>
      <c r="BO35" s="78"/>
      <c r="BP35" s="78"/>
      <c r="BQ35" s="78"/>
      <c r="BR35" s="78"/>
      <c r="BS35" s="314">
        <f t="shared" si="20"/>
        <v>20</v>
      </c>
      <c r="BT35" s="78">
        <f t="shared" si="21"/>
        <v>2.8479999999999999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4"/>
      <c r="CH35" s="313"/>
      <c r="CI35" s="91"/>
      <c r="CJ35" s="313"/>
      <c r="CK35" s="323"/>
      <c r="CL35" s="323"/>
      <c r="CM35" s="314"/>
      <c r="CN35" s="315"/>
      <c r="CO35" s="78">
        <f t="shared" si="22"/>
        <v>0</v>
      </c>
      <c r="CP35" s="78">
        <f t="shared" si="23"/>
        <v>0</v>
      </c>
      <c r="CQ35" s="330">
        <v>247.40625</v>
      </c>
      <c r="CR35" s="330"/>
      <c r="CS35" s="330"/>
      <c r="CT35" s="340"/>
      <c r="CU35" s="331">
        <v>18.556701030927837</v>
      </c>
      <c r="CV35" s="196"/>
      <c r="CW35" s="332">
        <v>63.814432989690722</v>
      </c>
      <c r="CX35" s="340"/>
      <c r="CY35" s="340"/>
      <c r="CZ35" s="340"/>
      <c r="DA35" s="351">
        <f t="shared" si="24"/>
        <v>329.77738402061857</v>
      </c>
      <c r="DB35" s="74">
        <f t="shared" si="25"/>
        <v>0</v>
      </c>
      <c r="DC35" s="78"/>
      <c r="DD35" s="78"/>
      <c r="DE35" s="74"/>
      <c r="DF35" s="78"/>
      <c r="DG35" s="78"/>
      <c r="DH35" s="78"/>
      <c r="DI35" s="78">
        <f t="shared" si="26"/>
        <v>0</v>
      </c>
      <c r="DJ35" s="78">
        <f t="shared" si="27"/>
        <v>0</v>
      </c>
      <c r="DK35" s="316">
        <v>41.103092783505154</v>
      </c>
      <c r="DL35" s="316">
        <v>13.701030927835051</v>
      </c>
      <c r="DM35" s="314">
        <f t="shared" si="28"/>
        <v>41.103092783505154</v>
      </c>
      <c r="DN35" s="314">
        <f t="shared" si="29"/>
        <v>13.701030927835051</v>
      </c>
      <c r="DO35" s="316">
        <v>39.869999999999997</v>
      </c>
      <c r="DP35" s="316">
        <v>13.29</v>
      </c>
      <c r="DQ35" s="317">
        <v>39.869999999999997</v>
      </c>
      <c r="DR35" s="317">
        <v>13.29</v>
      </c>
      <c r="DS35" s="78"/>
      <c r="DT35" s="78"/>
      <c r="DU35" s="320"/>
      <c r="DV35" s="352"/>
      <c r="DW35" s="352"/>
      <c r="DX35" s="352"/>
      <c r="DY35" s="78"/>
      <c r="DZ35" s="78"/>
      <c r="EA35" s="74"/>
      <c r="EB35" s="78"/>
      <c r="EC35" s="78">
        <f t="shared" si="30"/>
        <v>0</v>
      </c>
      <c r="ED35" s="78">
        <f t="shared" si="30"/>
        <v>0</v>
      </c>
      <c r="EE35" s="74"/>
      <c r="EF35" s="74"/>
      <c r="EG35" s="318">
        <v>37.11</v>
      </c>
      <c r="EH35" s="319">
        <v>9.2774999999999999</v>
      </c>
      <c r="EI35" s="94">
        <v>159.42268041237114</v>
      </c>
      <c r="EJ35" s="94">
        <v>39.855670103092784</v>
      </c>
      <c r="EK35" s="314">
        <v>55.268041237113401</v>
      </c>
      <c r="EL35" s="320">
        <v>13.81701030927835</v>
      </c>
      <c r="EM35" s="321"/>
      <c r="EN35" s="321"/>
      <c r="EO35" s="321"/>
      <c r="EP35" s="321"/>
      <c r="EQ35" s="78">
        <f t="shared" si="31"/>
        <v>251.80072164948453</v>
      </c>
      <c r="ER35" s="78">
        <f t="shared" si="32"/>
        <v>62.950180412371132</v>
      </c>
      <c r="ES35" s="196"/>
      <c r="ET35" s="196"/>
      <c r="EU35" s="353"/>
      <c r="EV35" s="353"/>
      <c r="EW35" s="74">
        <f t="shared" si="33"/>
        <v>0</v>
      </c>
      <c r="EX35" s="74">
        <f t="shared" si="34"/>
        <v>0</v>
      </c>
      <c r="EY35" s="78"/>
      <c r="EZ35" s="78"/>
      <c r="FA35" s="345">
        <v>30</v>
      </c>
      <c r="FB35" s="322">
        <v>0</v>
      </c>
      <c r="FC35" s="114">
        <v>31</v>
      </c>
      <c r="FD35" s="315">
        <v>0</v>
      </c>
      <c r="FE35" s="78"/>
      <c r="FF35" s="78"/>
      <c r="FG35" s="354"/>
      <c r="FH35" s="355"/>
      <c r="FI35" s="78"/>
      <c r="FJ35" s="78"/>
      <c r="FK35" s="78"/>
      <c r="FL35" s="78"/>
      <c r="FM35" s="315"/>
      <c r="FN35" s="315"/>
      <c r="FO35" s="74"/>
      <c r="FP35" s="78"/>
      <c r="FQ35" s="356">
        <f t="shared" si="35"/>
        <v>0</v>
      </c>
      <c r="FR35" s="78">
        <f t="shared" si="36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7"/>
        <v>0</v>
      </c>
      <c r="GH35" s="78">
        <f t="shared" si="38"/>
        <v>0</v>
      </c>
      <c r="GI35" s="357"/>
      <c r="GJ35" s="357"/>
      <c r="GK35" s="315">
        <v>6</v>
      </c>
      <c r="GL35" s="315">
        <v>0</v>
      </c>
      <c r="GM35" s="358">
        <v>0</v>
      </c>
      <c r="GN35" s="93">
        <v>0</v>
      </c>
      <c r="GO35" s="323">
        <v>6</v>
      </c>
      <c r="GP35" s="359">
        <v>0</v>
      </c>
      <c r="GQ35" s="359">
        <v>0</v>
      </c>
      <c r="GR35" s="359">
        <v>0</v>
      </c>
      <c r="GS35" s="93">
        <v>0</v>
      </c>
      <c r="GT35" s="93">
        <v>0</v>
      </c>
      <c r="GU35" s="93">
        <v>3</v>
      </c>
      <c r="GV35" s="93">
        <v>0</v>
      </c>
      <c r="GW35" s="93">
        <v>2</v>
      </c>
      <c r="GX35" s="93">
        <v>0</v>
      </c>
      <c r="GY35" s="93">
        <v>2.4</v>
      </c>
      <c r="GZ35" s="93">
        <v>0</v>
      </c>
      <c r="HA35" s="78">
        <f t="shared" si="39"/>
        <v>19.399999999999999</v>
      </c>
      <c r="HB35" s="78">
        <f t="shared" si="40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52"/>
      <c r="HO35" s="78">
        <f t="shared" si="41"/>
        <v>0</v>
      </c>
      <c r="HP35" s="78">
        <f t="shared" si="42"/>
        <v>0</v>
      </c>
      <c r="HQ35" s="91">
        <v>400</v>
      </c>
      <c r="HR35" s="71"/>
      <c r="HS35" s="91">
        <v>400</v>
      </c>
      <c r="HT35" s="78"/>
      <c r="HU35" s="78">
        <f t="shared" si="43"/>
        <v>400</v>
      </c>
      <c r="HV35" s="78">
        <f t="shared" si="44"/>
        <v>0</v>
      </c>
      <c r="HW35" s="78"/>
      <c r="HX35" s="78"/>
      <c r="HY35" s="369"/>
      <c r="HZ35" s="369"/>
      <c r="IA35" s="96"/>
      <c r="IB35" s="94"/>
      <c r="IC35" s="196">
        <v>2.5</v>
      </c>
      <c r="ID35" s="323">
        <v>0.625</v>
      </c>
      <c r="IE35" s="208"/>
      <c r="IF35" s="208"/>
      <c r="IG35" s="8">
        <f t="shared" si="45"/>
        <v>2.5</v>
      </c>
      <c r="IH35" s="8">
        <f t="shared" si="46"/>
        <v>0.625</v>
      </c>
      <c r="II35" s="78"/>
      <c r="IJ35" s="78"/>
      <c r="IK35" s="78"/>
      <c r="IL35" s="78"/>
      <c r="IM35" s="74"/>
      <c r="IN35" s="352"/>
      <c r="IO35" s="78"/>
      <c r="IP35" s="78"/>
      <c r="IQ35" s="78"/>
      <c r="IR35" s="78"/>
      <c r="IS35" s="78"/>
      <c r="IT35" s="78"/>
      <c r="IU35" s="78">
        <f t="shared" si="8"/>
        <v>0</v>
      </c>
      <c r="IV35" s="78">
        <f t="shared" si="9"/>
        <v>0</v>
      </c>
      <c r="IW35" s="78"/>
      <c r="IX35" s="78"/>
      <c r="IY35" s="71">
        <v>10.31</v>
      </c>
      <c r="IZ35" s="71">
        <v>0</v>
      </c>
      <c r="JA35" s="71">
        <v>0</v>
      </c>
      <c r="JB35" s="71">
        <v>0</v>
      </c>
      <c r="JC35" s="71"/>
      <c r="JD35" s="71"/>
      <c r="JE35" s="370"/>
      <c r="JF35" s="370"/>
      <c r="JG35" s="8">
        <f t="shared" si="47"/>
        <v>10.31</v>
      </c>
      <c r="JH35" s="8">
        <f t="shared" si="48"/>
        <v>0</v>
      </c>
      <c r="JI35" s="323">
        <v>6.5372000000000003</v>
      </c>
      <c r="JJ35" s="323">
        <v>1</v>
      </c>
      <c r="JK35" s="323">
        <v>6.5373000000000001</v>
      </c>
      <c r="JL35" s="323">
        <v>1</v>
      </c>
      <c r="JM35" s="323"/>
      <c r="JN35" s="323"/>
      <c r="JO35" s="91">
        <v>51.55</v>
      </c>
      <c r="JP35" s="323">
        <v>11</v>
      </c>
      <c r="JQ35" s="91">
        <v>0</v>
      </c>
      <c r="JR35" s="323">
        <v>0</v>
      </c>
      <c r="JS35" s="71"/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49"/>
        <v>0</v>
      </c>
      <c r="KD35" s="78">
        <f t="shared" si="50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1"/>
        <v>0</v>
      </c>
      <c r="KP35" s="74">
        <f t="shared" si="51"/>
        <v>0</v>
      </c>
      <c r="KQ35" s="314"/>
      <c r="KR35" s="74"/>
      <c r="KS35" s="74"/>
      <c r="KT35" s="74"/>
      <c r="KU35" s="122">
        <f t="shared" si="52"/>
        <v>0</v>
      </c>
      <c r="KV35" s="122">
        <f t="shared" si="53"/>
        <v>0</v>
      </c>
      <c r="KW35" s="74"/>
      <c r="KX35" s="74"/>
      <c r="KY35" s="74">
        <f t="shared" si="54"/>
        <v>0</v>
      </c>
      <c r="KZ35" s="74">
        <f t="shared" si="55"/>
        <v>0</v>
      </c>
      <c r="LA35" s="74"/>
      <c r="LB35" s="74"/>
      <c r="LC35" s="74"/>
      <c r="LD35" s="74"/>
      <c r="LE35" s="74">
        <f t="shared" si="56"/>
        <v>0</v>
      </c>
      <c r="LF35" s="74">
        <f t="shared" si="57"/>
        <v>0</v>
      </c>
      <c r="LG35" s="74"/>
      <c r="LH35" s="74"/>
      <c r="LI35" s="74">
        <f t="shared" si="58"/>
        <v>0</v>
      </c>
      <c r="LJ35" s="74">
        <f t="shared" si="59"/>
        <v>0</v>
      </c>
      <c r="LK35" s="71">
        <v>24.2</v>
      </c>
      <c r="LL35" s="323">
        <v>0</v>
      </c>
      <c r="LM35" s="79">
        <v>24.02</v>
      </c>
      <c r="LN35" s="342">
        <v>0</v>
      </c>
      <c r="LO35" s="79">
        <v>6.5750000000000002</v>
      </c>
      <c r="LP35" s="326">
        <v>0</v>
      </c>
      <c r="LQ35" s="75"/>
      <c r="LR35" s="336"/>
      <c r="LS35" s="336"/>
      <c r="LT35" s="336"/>
      <c r="LU35" s="74">
        <f t="shared" si="60"/>
        <v>54.795000000000002</v>
      </c>
      <c r="LV35" s="74">
        <f t="shared" si="61"/>
        <v>0</v>
      </c>
      <c r="LW35" s="149"/>
      <c r="LX35" s="74"/>
      <c r="LY35" s="74"/>
      <c r="LZ35" s="74"/>
      <c r="MA35" s="74">
        <f t="shared" si="62"/>
        <v>0</v>
      </c>
      <c r="MB35" s="74">
        <f t="shared" si="63"/>
        <v>0</v>
      </c>
      <c r="MC35" s="114"/>
      <c r="MD35" s="74"/>
      <c r="ME35" s="333"/>
      <c r="MF35" s="360"/>
      <c r="MG35" s="75"/>
      <c r="MH35" s="74"/>
      <c r="MI35" s="75"/>
      <c r="MJ35" s="74"/>
      <c r="MK35" s="74">
        <f t="shared" si="64"/>
        <v>0</v>
      </c>
      <c r="ML35" s="74">
        <f t="shared" si="65"/>
        <v>0</v>
      </c>
      <c r="MM35" s="327">
        <v>0.24816400000000019</v>
      </c>
      <c r="MN35" s="92">
        <v>0</v>
      </c>
      <c r="MO35" s="114">
        <v>0.16544266666666682</v>
      </c>
      <c r="MP35" s="328">
        <v>0</v>
      </c>
      <c r="MQ35" s="74">
        <f t="shared" si="66"/>
        <v>0.41360666666666701</v>
      </c>
      <c r="MR35" s="74">
        <f t="shared" si="67"/>
        <v>0</v>
      </c>
      <c r="MS35" s="74"/>
      <c r="MT35" s="74"/>
      <c r="MU35" s="74">
        <f t="shared" si="68"/>
        <v>0</v>
      </c>
      <c r="MV35" s="74">
        <f t="shared" si="69"/>
        <v>0</v>
      </c>
      <c r="MW35" s="74"/>
      <c r="MX35" s="74"/>
      <c r="MY35" s="74">
        <f t="shared" si="70"/>
        <v>0</v>
      </c>
      <c r="MZ35" s="74">
        <f t="shared" si="71"/>
        <v>0</v>
      </c>
      <c r="NA35" s="92">
        <v>0</v>
      </c>
      <c r="NB35" s="329">
        <v>0</v>
      </c>
      <c r="NC35" s="74">
        <f t="shared" si="72"/>
        <v>0</v>
      </c>
      <c r="ND35" s="74">
        <f t="shared" si="73"/>
        <v>0</v>
      </c>
      <c r="NE35" s="196"/>
      <c r="NF35" s="196"/>
      <c r="NG35" s="196">
        <f t="shared" si="74"/>
        <v>0</v>
      </c>
      <c r="NH35" s="196">
        <f t="shared" si="75"/>
        <v>0</v>
      </c>
      <c r="NI35" s="196"/>
      <c r="NJ35" s="196"/>
      <c r="NK35" s="196">
        <f t="shared" si="76"/>
        <v>0</v>
      </c>
      <c r="NL35" s="196">
        <f t="shared" si="77"/>
        <v>0</v>
      </c>
      <c r="NM35" s="315"/>
      <c r="NN35" s="196"/>
      <c r="NO35" s="196">
        <f t="shared" si="78"/>
        <v>0</v>
      </c>
      <c r="NP35" s="196">
        <f t="shared" si="79"/>
        <v>0</v>
      </c>
      <c r="NQ35" s="74">
        <v>0.03</v>
      </c>
      <c r="NR35" s="74"/>
      <c r="NS35" s="74">
        <v>0</v>
      </c>
      <c r="NT35" s="74"/>
      <c r="NU35" s="74">
        <v>0.06</v>
      </c>
      <c r="NV35" s="74"/>
      <c r="NW35" s="335">
        <v>0.01</v>
      </c>
      <c r="NX35" s="335"/>
      <c r="NY35" s="335">
        <v>0.01</v>
      </c>
      <c r="NZ35" s="335"/>
      <c r="OA35" s="74">
        <f t="shared" si="80"/>
        <v>9.9999999999999992E-2</v>
      </c>
      <c r="OB35" s="74">
        <f t="shared" si="12"/>
        <v>0</v>
      </c>
      <c r="OC35" s="74">
        <v>0</v>
      </c>
      <c r="OD35" s="74"/>
      <c r="OE35" s="341">
        <v>0</v>
      </c>
      <c r="OF35" s="74"/>
      <c r="OG35" s="341">
        <v>0.08</v>
      </c>
      <c r="OH35" s="74"/>
      <c r="OI35" s="74">
        <v>0</v>
      </c>
      <c r="OJ35" s="74"/>
      <c r="OK35" s="74">
        <f t="shared" si="81"/>
        <v>0.08</v>
      </c>
      <c r="OL35" s="74">
        <f t="shared" si="82"/>
        <v>0</v>
      </c>
      <c r="OM35" s="196">
        <v>0.15</v>
      </c>
      <c r="ON35" s="196"/>
      <c r="OO35" s="334">
        <v>0.05</v>
      </c>
      <c r="OP35" s="196"/>
      <c r="OQ35" s="196">
        <v>0.05</v>
      </c>
      <c r="OR35" s="196"/>
      <c r="OS35" s="196">
        <f t="shared" si="83"/>
        <v>0.2</v>
      </c>
      <c r="OT35" s="196">
        <f t="shared" si="84"/>
        <v>0</v>
      </c>
      <c r="OU35" s="196"/>
      <c r="OV35" s="196"/>
      <c r="OW35" s="196">
        <f t="shared" si="13"/>
        <v>0</v>
      </c>
      <c r="OX35" s="196">
        <f t="shared" si="14"/>
        <v>0</v>
      </c>
    </row>
    <row r="36" spans="1:414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/>
      <c r="N36" s="71"/>
      <c r="O36" s="75">
        <v>0</v>
      </c>
      <c r="P36" s="71">
        <v>0</v>
      </c>
      <c r="Q36" s="122"/>
      <c r="R36" s="78"/>
      <c r="S36" s="314"/>
      <c r="T36" s="314"/>
      <c r="U36" s="78"/>
      <c r="V36" s="78"/>
      <c r="W36" s="78">
        <f t="shared" si="15"/>
        <v>0</v>
      </c>
      <c r="X36" s="78">
        <f t="shared" si="16"/>
        <v>0</v>
      </c>
      <c r="Y36" s="78"/>
      <c r="Z36" s="78"/>
      <c r="AA36" s="75"/>
      <c r="AB36" s="71"/>
      <c r="AC36" s="8">
        <f t="shared" si="17"/>
        <v>0</v>
      </c>
      <c r="AD36" s="8">
        <f t="shared" si="18"/>
        <v>0</v>
      </c>
      <c r="AE36" s="71"/>
      <c r="AF36" s="71"/>
      <c r="AG36" s="71"/>
      <c r="AH36" s="71"/>
      <c r="AI36" s="122"/>
      <c r="AJ36" s="122"/>
      <c r="AK36" s="343"/>
      <c r="AL36" s="344"/>
      <c r="AM36" s="287"/>
      <c r="AN36" s="287"/>
      <c r="AO36" s="288"/>
      <c r="AP36" s="288"/>
      <c r="AQ36" s="288"/>
      <c r="AR36" s="288"/>
      <c r="AS36" s="288"/>
      <c r="AT36" s="288"/>
      <c r="AU36" s="4">
        <f t="shared" si="19"/>
        <v>0</v>
      </c>
      <c r="AV36" s="4">
        <f t="shared" si="2"/>
        <v>0</v>
      </c>
      <c r="AW36" s="78"/>
      <c r="AX36" s="78"/>
      <c r="AY36" s="305"/>
      <c r="AZ36" s="8"/>
      <c r="BA36" s="8"/>
      <c r="BB36" s="8"/>
      <c r="BC36" s="8">
        <f t="shared" si="3"/>
        <v>0</v>
      </c>
      <c r="BD36" s="8">
        <f t="shared" si="4"/>
        <v>0</v>
      </c>
      <c r="BE36" s="78">
        <v>6</v>
      </c>
      <c r="BF36" s="78">
        <v>0.85440000000000005</v>
      </c>
      <c r="BG36" s="349">
        <v>7.5</v>
      </c>
      <c r="BH36" s="350">
        <v>1.0680000000000001</v>
      </c>
      <c r="BI36" s="289"/>
      <c r="BJ36" s="290"/>
      <c r="BK36" s="315">
        <v>6.5</v>
      </c>
      <c r="BL36" s="78">
        <v>0.92559999999999998</v>
      </c>
      <c r="BM36" s="8"/>
      <c r="BN36" s="8"/>
      <c r="BO36" s="8"/>
      <c r="BP36" s="8"/>
      <c r="BQ36" s="8"/>
      <c r="BR36" s="8"/>
      <c r="BS36" s="2">
        <f t="shared" si="20"/>
        <v>20</v>
      </c>
      <c r="BT36" s="8">
        <f t="shared" si="21"/>
        <v>2.8479999999999999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13"/>
      <c r="CI36" s="91"/>
      <c r="CJ36" s="313"/>
      <c r="CK36" s="292"/>
      <c r="CL36" s="292"/>
      <c r="CM36" s="314"/>
      <c r="CN36" s="315"/>
      <c r="CO36" s="8">
        <f t="shared" si="22"/>
        <v>0</v>
      </c>
      <c r="CP36" s="8">
        <f t="shared" si="23"/>
        <v>0</v>
      </c>
      <c r="CQ36" s="330">
        <v>247.40625</v>
      </c>
      <c r="CR36" s="330"/>
      <c r="CS36" s="330"/>
      <c r="CT36" s="340"/>
      <c r="CU36" s="331">
        <v>18.556701030927837</v>
      </c>
      <c r="CV36" s="196"/>
      <c r="CW36" s="332">
        <v>63.814432989690722</v>
      </c>
      <c r="CX36" s="340"/>
      <c r="CY36" s="340"/>
      <c r="CZ36" s="340"/>
      <c r="DA36" s="351">
        <f t="shared" si="24"/>
        <v>329.77738402061857</v>
      </c>
      <c r="DB36" s="7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16">
        <v>41.103092783505154</v>
      </c>
      <c r="DL36" s="316">
        <v>13.701030927835051</v>
      </c>
      <c r="DM36" s="314">
        <f t="shared" si="28"/>
        <v>41.103092783505154</v>
      </c>
      <c r="DN36" s="314">
        <f t="shared" si="29"/>
        <v>13.701030927835051</v>
      </c>
      <c r="DO36" s="316">
        <v>39.869999999999997</v>
      </c>
      <c r="DP36" s="316">
        <v>13.29</v>
      </c>
      <c r="DQ36" s="317">
        <v>39.869999999999997</v>
      </c>
      <c r="DR36" s="317">
        <v>13.29</v>
      </c>
      <c r="DS36" s="8"/>
      <c r="DT36" s="8"/>
      <c r="DU36" s="295"/>
      <c r="DV36" s="296"/>
      <c r="DW36" s="296"/>
      <c r="DX36" s="296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18">
        <v>37.11</v>
      </c>
      <c r="EH36" s="319">
        <v>9.2774999999999999</v>
      </c>
      <c r="EI36" s="94">
        <v>159.42268041237114</v>
      </c>
      <c r="EJ36" s="94">
        <v>39.855670103092784</v>
      </c>
      <c r="EK36" s="314">
        <v>55.268041237113401</v>
      </c>
      <c r="EL36" s="320">
        <v>13.81701030927835</v>
      </c>
      <c r="EM36" s="321"/>
      <c r="EN36" s="321"/>
      <c r="EO36" s="321"/>
      <c r="EP36" s="321"/>
      <c r="EQ36" s="8">
        <f t="shared" si="31"/>
        <v>251.80072164948453</v>
      </c>
      <c r="ER36" s="8">
        <f t="shared" si="32"/>
        <v>62.950180412371132</v>
      </c>
      <c r="ES36" s="294"/>
      <c r="ET36" s="294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45">
        <v>30</v>
      </c>
      <c r="FB36" s="322">
        <v>0</v>
      </c>
      <c r="FC36" s="114">
        <v>31</v>
      </c>
      <c r="FD36" s="315">
        <v>0</v>
      </c>
      <c r="FE36" s="8"/>
      <c r="FF36" s="8"/>
      <c r="FG36" s="298"/>
      <c r="FH36" s="299"/>
      <c r="FI36" s="8"/>
      <c r="FJ36" s="8"/>
      <c r="FK36" s="8"/>
      <c r="FL36" s="8"/>
      <c r="FM36" s="315"/>
      <c r="FN36" s="315"/>
      <c r="FO36" s="4"/>
      <c r="FP36" s="8"/>
      <c r="FQ36" s="300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1"/>
      <c r="GJ36" s="301"/>
      <c r="GK36" s="315">
        <v>6</v>
      </c>
      <c r="GL36" s="315">
        <v>0</v>
      </c>
      <c r="GM36" s="358">
        <v>0</v>
      </c>
      <c r="GN36" s="93">
        <v>0</v>
      </c>
      <c r="GO36" s="323">
        <v>6</v>
      </c>
      <c r="GP36" s="359">
        <v>0</v>
      </c>
      <c r="GQ36" s="359">
        <v>0</v>
      </c>
      <c r="GR36" s="359">
        <v>0</v>
      </c>
      <c r="GS36" s="93">
        <v>0</v>
      </c>
      <c r="GT36" s="93">
        <v>0</v>
      </c>
      <c r="GU36" s="93">
        <v>3</v>
      </c>
      <c r="GV36" s="93">
        <v>0</v>
      </c>
      <c r="GW36" s="93">
        <v>2</v>
      </c>
      <c r="GX36" s="93">
        <v>0</v>
      </c>
      <c r="GY36" s="93">
        <v>2.4</v>
      </c>
      <c r="GZ36" s="93">
        <v>0</v>
      </c>
      <c r="HA36" s="8">
        <f t="shared" si="39"/>
        <v>19.399999999999999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96"/>
      <c r="HO36" s="8">
        <f t="shared" si="41"/>
        <v>0</v>
      </c>
      <c r="HP36" s="8">
        <f t="shared" si="42"/>
        <v>0</v>
      </c>
      <c r="HQ36" s="91">
        <v>400</v>
      </c>
      <c r="HR36" s="71"/>
      <c r="HS36" s="91">
        <v>400</v>
      </c>
      <c r="HT36" s="78"/>
      <c r="HU36" s="78">
        <f t="shared" si="43"/>
        <v>400</v>
      </c>
      <c r="HV36" s="78">
        <f t="shared" si="44"/>
        <v>0</v>
      </c>
      <c r="HW36" s="8"/>
      <c r="HX36" s="8"/>
      <c r="HY36" s="368"/>
      <c r="HZ36" s="368"/>
      <c r="IA36" s="302"/>
      <c r="IB36" s="297"/>
      <c r="IC36" s="196">
        <v>2.5</v>
      </c>
      <c r="ID36" s="323">
        <v>0.625</v>
      </c>
      <c r="IE36" s="303"/>
      <c r="IF36" s="303"/>
      <c r="IG36" s="8">
        <f t="shared" si="45"/>
        <v>2.5</v>
      </c>
      <c r="IH36" s="8">
        <f t="shared" si="46"/>
        <v>0.625</v>
      </c>
      <c r="II36" s="8"/>
      <c r="IJ36" s="8"/>
      <c r="IK36" s="8"/>
      <c r="IL36" s="8"/>
      <c r="IM36" s="4"/>
      <c r="IN36" s="296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>
        <v>10.31</v>
      </c>
      <c r="IZ36" s="71">
        <v>0</v>
      </c>
      <c r="JA36" s="71">
        <v>0</v>
      </c>
      <c r="JB36" s="71">
        <v>0</v>
      </c>
      <c r="JC36" s="71"/>
      <c r="JD36" s="71"/>
      <c r="JE36" s="370"/>
      <c r="JF36" s="370"/>
      <c r="JG36" s="8">
        <f t="shared" si="47"/>
        <v>10.31</v>
      </c>
      <c r="JH36" s="8">
        <f t="shared" si="48"/>
        <v>0</v>
      </c>
      <c r="JI36" s="323">
        <v>6.5372000000000003</v>
      </c>
      <c r="JJ36" s="323">
        <v>1</v>
      </c>
      <c r="JK36" s="323">
        <v>6.5373000000000001</v>
      </c>
      <c r="JL36" s="323">
        <v>1</v>
      </c>
      <c r="JM36" s="323"/>
      <c r="JN36" s="323"/>
      <c r="JO36" s="91">
        <v>51.55</v>
      </c>
      <c r="JP36" s="323">
        <v>11</v>
      </c>
      <c r="JQ36" s="91">
        <v>0</v>
      </c>
      <c r="JR36" s="323">
        <v>0</v>
      </c>
      <c r="JS36" s="71"/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82"/>
      <c r="KB36" s="282"/>
      <c r="KC36" s="8">
        <f t="shared" si="49"/>
        <v>0</v>
      </c>
      <c r="KD36" s="8">
        <f t="shared" si="50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1"/>
        <v>0</v>
      </c>
      <c r="KP36" s="4">
        <f t="shared" si="51"/>
        <v>0</v>
      </c>
      <c r="KQ36" s="314"/>
      <c r="KR36" s="4"/>
      <c r="KS36" s="4"/>
      <c r="KT36" s="4"/>
      <c r="KU36" s="1">
        <f t="shared" si="52"/>
        <v>0</v>
      </c>
      <c r="KV36" s="1">
        <f t="shared" si="53"/>
        <v>0</v>
      </c>
      <c r="KW36" s="4"/>
      <c r="KX36" s="4"/>
      <c r="KY36" s="4">
        <f t="shared" si="54"/>
        <v>0</v>
      </c>
      <c r="KZ36" s="4">
        <f t="shared" si="55"/>
        <v>0</v>
      </c>
      <c r="LA36" s="4"/>
      <c r="LB36" s="4"/>
      <c r="LC36" s="4"/>
      <c r="LD36" s="4"/>
      <c r="LE36" s="4">
        <f t="shared" si="56"/>
        <v>0</v>
      </c>
      <c r="LF36" s="4">
        <f t="shared" si="57"/>
        <v>0</v>
      </c>
      <c r="LG36" s="4"/>
      <c r="LH36" s="4"/>
      <c r="LI36" s="4">
        <f t="shared" si="58"/>
        <v>0</v>
      </c>
      <c r="LJ36" s="4">
        <f t="shared" si="59"/>
        <v>0</v>
      </c>
      <c r="LK36" s="71">
        <v>24.2</v>
      </c>
      <c r="LL36" s="323">
        <v>0</v>
      </c>
      <c r="LM36" s="79">
        <v>24.02</v>
      </c>
      <c r="LN36" s="342">
        <v>0</v>
      </c>
      <c r="LO36" s="79">
        <v>6.5750000000000002</v>
      </c>
      <c r="LP36" s="326">
        <v>0</v>
      </c>
      <c r="LQ36" s="75"/>
      <c r="LR36" s="336"/>
      <c r="LS36" s="311"/>
      <c r="LT36" s="311"/>
      <c r="LU36" s="4">
        <f t="shared" si="60"/>
        <v>54.795000000000002</v>
      </c>
      <c r="LV36" s="4">
        <f t="shared" si="61"/>
        <v>0</v>
      </c>
      <c r="LW36" s="312"/>
      <c r="LX36" s="4"/>
      <c r="LY36" s="4"/>
      <c r="LZ36" s="4"/>
      <c r="MA36" s="4">
        <f t="shared" si="62"/>
        <v>0</v>
      </c>
      <c r="MB36" s="4">
        <f t="shared" si="63"/>
        <v>0</v>
      </c>
      <c r="MC36" s="114"/>
      <c r="MD36" s="4"/>
      <c r="ME36" s="333"/>
      <c r="MF36" s="360"/>
      <c r="MG36" s="75"/>
      <c r="MH36" s="74"/>
      <c r="MI36" s="9"/>
      <c r="MJ36" s="4"/>
      <c r="MK36" s="4">
        <f t="shared" si="64"/>
        <v>0</v>
      </c>
      <c r="ML36" s="4">
        <f t="shared" si="65"/>
        <v>0</v>
      </c>
      <c r="MM36" s="327">
        <v>0.54</v>
      </c>
      <c r="MN36" s="92">
        <v>0</v>
      </c>
      <c r="MO36" s="114">
        <v>0.36000000000000004</v>
      </c>
      <c r="MP36" s="328">
        <v>0</v>
      </c>
      <c r="MQ36" s="4">
        <f t="shared" si="66"/>
        <v>0.90000000000000013</v>
      </c>
      <c r="MR36" s="4">
        <f t="shared" si="67"/>
        <v>0</v>
      </c>
      <c r="MS36" s="4"/>
      <c r="MT36" s="4"/>
      <c r="MU36" s="4">
        <f t="shared" si="68"/>
        <v>0</v>
      </c>
      <c r="MV36" s="4">
        <f t="shared" si="69"/>
        <v>0</v>
      </c>
      <c r="MW36" s="4"/>
      <c r="MX36" s="4"/>
      <c r="MY36" s="4">
        <f t="shared" si="70"/>
        <v>0</v>
      </c>
      <c r="MZ36" s="4">
        <f t="shared" si="71"/>
        <v>0</v>
      </c>
      <c r="NA36" s="92">
        <v>0</v>
      </c>
      <c r="NB36" s="329">
        <v>0</v>
      </c>
      <c r="NC36" s="4">
        <f t="shared" si="72"/>
        <v>0</v>
      </c>
      <c r="ND36" s="4">
        <f t="shared" si="73"/>
        <v>0</v>
      </c>
      <c r="NE36" s="294"/>
      <c r="NF36" s="294"/>
      <c r="NG36" s="294">
        <f t="shared" si="74"/>
        <v>0</v>
      </c>
      <c r="NH36" s="294">
        <f t="shared" si="75"/>
        <v>0</v>
      </c>
      <c r="NI36" s="294"/>
      <c r="NJ36" s="294"/>
      <c r="NK36" s="294">
        <f t="shared" si="76"/>
        <v>0</v>
      </c>
      <c r="NL36" s="294">
        <f t="shared" si="77"/>
        <v>0</v>
      </c>
      <c r="NM36" s="291"/>
      <c r="NN36" s="294"/>
      <c r="NO36" s="294">
        <f t="shared" si="78"/>
        <v>0</v>
      </c>
      <c r="NP36" s="294">
        <f t="shared" si="79"/>
        <v>0</v>
      </c>
      <c r="NQ36" s="74">
        <v>0.18</v>
      </c>
      <c r="NR36" s="74"/>
      <c r="NS36" s="74">
        <v>0</v>
      </c>
      <c r="NT36" s="74"/>
      <c r="NU36" s="74">
        <v>0.31</v>
      </c>
      <c r="NV36" s="74"/>
      <c r="NW36" s="335">
        <v>0.06</v>
      </c>
      <c r="NX36" s="335"/>
      <c r="NY36" s="335">
        <v>0.1</v>
      </c>
      <c r="NZ36" s="335"/>
      <c r="OA36" s="74">
        <f t="shared" si="80"/>
        <v>0.59</v>
      </c>
      <c r="OB36" s="74">
        <f t="shared" si="12"/>
        <v>0</v>
      </c>
      <c r="OC36" s="74">
        <v>0.2</v>
      </c>
      <c r="OD36" s="74"/>
      <c r="OE36" s="341">
        <v>0</v>
      </c>
      <c r="OF36" s="74"/>
      <c r="OG36" s="341">
        <v>0.04</v>
      </c>
      <c r="OH36" s="74"/>
      <c r="OI36" s="74">
        <v>0</v>
      </c>
      <c r="OJ36" s="74"/>
      <c r="OK36" s="74">
        <f t="shared" si="81"/>
        <v>0.24000000000000002</v>
      </c>
      <c r="OL36" s="74">
        <f t="shared" si="82"/>
        <v>0</v>
      </c>
      <c r="OM36" s="196">
        <v>0.28000000000000003</v>
      </c>
      <c r="ON36" s="196"/>
      <c r="OO36" s="334">
        <v>7.0000000000000007E-2</v>
      </c>
      <c r="OP36" s="196"/>
      <c r="OQ36" s="196">
        <v>0.08</v>
      </c>
      <c r="OR36" s="196"/>
      <c r="OS36" s="196">
        <f t="shared" si="83"/>
        <v>0.35000000000000003</v>
      </c>
      <c r="OT36" s="196">
        <f t="shared" si="84"/>
        <v>0</v>
      </c>
      <c r="OU36" s="294"/>
      <c r="OV36" s="294"/>
      <c r="OW36" s="294">
        <f t="shared" si="13"/>
        <v>0</v>
      </c>
      <c r="OX36" s="294">
        <f t="shared" si="14"/>
        <v>0</v>
      </c>
    </row>
    <row r="37" spans="1:414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/>
      <c r="N37" s="71"/>
      <c r="O37" s="75">
        <v>0</v>
      </c>
      <c r="P37" s="71">
        <v>0</v>
      </c>
      <c r="Q37" s="122"/>
      <c r="R37" s="78"/>
      <c r="S37" s="314"/>
      <c r="T37" s="314"/>
      <c r="U37" s="78"/>
      <c r="V37" s="78"/>
      <c r="W37" s="78">
        <f t="shared" si="15"/>
        <v>0</v>
      </c>
      <c r="X37" s="78">
        <f t="shared" si="16"/>
        <v>0</v>
      </c>
      <c r="Y37" s="78"/>
      <c r="Z37" s="78"/>
      <c r="AA37" s="75"/>
      <c r="AB37" s="71"/>
      <c r="AC37" s="8">
        <f t="shared" si="17"/>
        <v>0</v>
      </c>
      <c r="AD37" s="8">
        <f t="shared" si="18"/>
        <v>0</v>
      </c>
      <c r="AE37" s="71"/>
      <c r="AF37" s="71"/>
      <c r="AG37" s="71"/>
      <c r="AH37" s="71"/>
      <c r="AI37" s="122"/>
      <c r="AJ37" s="122"/>
      <c r="AK37" s="343"/>
      <c r="AL37" s="344"/>
      <c r="AM37" s="287"/>
      <c r="AN37" s="287"/>
      <c r="AO37" s="288"/>
      <c r="AP37" s="288"/>
      <c r="AQ37" s="288"/>
      <c r="AR37" s="288"/>
      <c r="AS37" s="288"/>
      <c r="AT37" s="288"/>
      <c r="AU37" s="4">
        <f t="shared" si="19"/>
        <v>0</v>
      </c>
      <c r="AV37" s="4">
        <f t="shared" si="2"/>
        <v>0</v>
      </c>
      <c r="AW37" s="78"/>
      <c r="AX37" s="78"/>
      <c r="AY37" s="305"/>
      <c r="AZ37" s="8"/>
      <c r="BA37" s="8"/>
      <c r="BB37" s="8"/>
      <c r="BC37" s="8">
        <f t="shared" si="3"/>
        <v>0</v>
      </c>
      <c r="BD37" s="8">
        <f t="shared" si="4"/>
        <v>0</v>
      </c>
      <c r="BE37" s="78">
        <v>6</v>
      </c>
      <c r="BF37" s="78">
        <v>0.85440000000000005</v>
      </c>
      <c r="BG37" s="349">
        <v>7.5</v>
      </c>
      <c r="BH37" s="350">
        <v>1.0680000000000001</v>
      </c>
      <c r="BI37" s="289"/>
      <c r="BJ37" s="290"/>
      <c r="BK37" s="315">
        <v>6.5</v>
      </c>
      <c r="BL37" s="78">
        <v>0.92559999999999998</v>
      </c>
      <c r="BM37" s="8"/>
      <c r="BN37" s="8"/>
      <c r="BO37" s="8"/>
      <c r="BP37" s="8"/>
      <c r="BQ37" s="8"/>
      <c r="BR37" s="8"/>
      <c r="BS37" s="2">
        <f t="shared" si="20"/>
        <v>20</v>
      </c>
      <c r="BT37" s="8">
        <f t="shared" si="21"/>
        <v>2.8479999999999999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13"/>
      <c r="CI37" s="91"/>
      <c r="CJ37" s="313"/>
      <c r="CK37" s="292"/>
      <c r="CL37" s="292"/>
      <c r="CM37" s="314"/>
      <c r="CN37" s="315"/>
      <c r="CO37" s="8">
        <f t="shared" si="22"/>
        <v>0</v>
      </c>
      <c r="CP37" s="8">
        <f t="shared" si="23"/>
        <v>0</v>
      </c>
      <c r="CQ37" s="330">
        <v>247.40625</v>
      </c>
      <c r="CR37" s="330"/>
      <c r="CS37" s="330"/>
      <c r="CT37" s="340"/>
      <c r="CU37" s="331">
        <v>18.556701030927837</v>
      </c>
      <c r="CV37" s="196"/>
      <c r="CW37" s="332">
        <v>63.814432989690722</v>
      </c>
      <c r="CX37" s="340"/>
      <c r="CY37" s="340"/>
      <c r="CZ37" s="340"/>
      <c r="DA37" s="351">
        <f t="shared" si="24"/>
        <v>329.77738402061857</v>
      </c>
      <c r="DB37" s="7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16">
        <v>41.103092783505154</v>
      </c>
      <c r="DL37" s="316">
        <v>13.701030927835051</v>
      </c>
      <c r="DM37" s="314">
        <f t="shared" si="28"/>
        <v>41.103092783505154</v>
      </c>
      <c r="DN37" s="314">
        <f t="shared" si="29"/>
        <v>13.701030927835051</v>
      </c>
      <c r="DO37" s="316">
        <v>39.869999999999997</v>
      </c>
      <c r="DP37" s="316">
        <v>13.29</v>
      </c>
      <c r="DQ37" s="317">
        <v>39.869999999999997</v>
      </c>
      <c r="DR37" s="317">
        <v>13.29</v>
      </c>
      <c r="DS37" s="8"/>
      <c r="DT37" s="8"/>
      <c r="DU37" s="295"/>
      <c r="DV37" s="296"/>
      <c r="DW37" s="296"/>
      <c r="DX37" s="296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18">
        <v>37.11</v>
      </c>
      <c r="EH37" s="319">
        <v>9.2774999999999999</v>
      </c>
      <c r="EI37" s="94">
        <v>159.42268041237114</v>
      </c>
      <c r="EJ37" s="94">
        <v>39.855670103092784</v>
      </c>
      <c r="EK37" s="314">
        <v>55.268041237113401</v>
      </c>
      <c r="EL37" s="320">
        <v>13.81701030927835</v>
      </c>
      <c r="EM37" s="321"/>
      <c r="EN37" s="321"/>
      <c r="EO37" s="321"/>
      <c r="EP37" s="321"/>
      <c r="EQ37" s="8">
        <f t="shared" si="31"/>
        <v>251.80072164948453</v>
      </c>
      <c r="ER37" s="8">
        <f t="shared" si="32"/>
        <v>62.950180412371132</v>
      </c>
      <c r="ES37" s="294"/>
      <c r="ET37" s="294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45">
        <v>30</v>
      </c>
      <c r="FB37" s="322">
        <v>0</v>
      </c>
      <c r="FC37" s="114">
        <v>31</v>
      </c>
      <c r="FD37" s="315">
        <v>0</v>
      </c>
      <c r="FE37" s="8"/>
      <c r="FF37" s="8"/>
      <c r="FG37" s="298"/>
      <c r="FH37" s="299"/>
      <c r="FI37" s="8"/>
      <c r="FJ37" s="8"/>
      <c r="FK37" s="8"/>
      <c r="FL37" s="8"/>
      <c r="FM37" s="315"/>
      <c r="FN37" s="315"/>
      <c r="FO37" s="4"/>
      <c r="FP37" s="8"/>
      <c r="FQ37" s="300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1"/>
      <c r="GJ37" s="301"/>
      <c r="GK37" s="315">
        <v>6</v>
      </c>
      <c r="GL37" s="315">
        <v>0</v>
      </c>
      <c r="GM37" s="358">
        <v>0</v>
      </c>
      <c r="GN37" s="93">
        <v>0</v>
      </c>
      <c r="GO37" s="323">
        <v>6</v>
      </c>
      <c r="GP37" s="359">
        <v>0</v>
      </c>
      <c r="GQ37" s="359">
        <v>0</v>
      </c>
      <c r="GR37" s="359">
        <v>0</v>
      </c>
      <c r="GS37" s="93">
        <v>0</v>
      </c>
      <c r="GT37" s="93">
        <v>0</v>
      </c>
      <c r="GU37" s="93">
        <v>3</v>
      </c>
      <c r="GV37" s="93">
        <v>0</v>
      </c>
      <c r="GW37" s="93">
        <v>2</v>
      </c>
      <c r="GX37" s="93">
        <v>0</v>
      </c>
      <c r="GY37" s="93">
        <v>2.4</v>
      </c>
      <c r="GZ37" s="93">
        <v>0</v>
      </c>
      <c r="HA37" s="8">
        <f t="shared" si="39"/>
        <v>19.399999999999999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96"/>
      <c r="HO37" s="8">
        <f t="shared" si="41"/>
        <v>0</v>
      </c>
      <c r="HP37" s="8">
        <f t="shared" si="42"/>
        <v>0</v>
      </c>
      <c r="HQ37" s="91">
        <v>400</v>
      </c>
      <c r="HR37" s="71"/>
      <c r="HS37" s="91">
        <v>400</v>
      </c>
      <c r="HT37" s="78"/>
      <c r="HU37" s="78">
        <f t="shared" si="43"/>
        <v>400</v>
      </c>
      <c r="HV37" s="78">
        <f t="shared" si="44"/>
        <v>0</v>
      </c>
      <c r="HW37" s="8"/>
      <c r="HX37" s="8"/>
      <c r="HY37" s="368"/>
      <c r="HZ37" s="368"/>
      <c r="IA37" s="302"/>
      <c r="IB37" s="297"/>
      <c r="IC37" s="196">
        <v>2.5</v>
      </c>
      <c r="ID37" s="323">
        <v>0.625</v>
      </c>
      <c r="IE37" s="303"/>
      <c r="IF37" s="303"/>
      <c r="IG37" s="8">
        <f t="shared" si="45"/>
        <v>2.5</v>
      </c>
      <c r="IH37" s="8">
        <f t="shared" si="46"/>
        <v>0.625</v>
      </c>
      <c r="II37" s="8"/>
      <c r="IJ37" s="8"/>
      <c r="IK37" s="8"/>
      <c r="IL37" s="8"/>
      <c r="IM37" s="4"/>
      <c r="IN37" s="296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>
        <v>10.31</v>
      </c>
      <c r="IZ37" s="71">
        <v>0</v>
      </c>
      <c r="JA37" s="71">
        <v>0</v>
      </c>
      <c r="JB37" s="71">
        <v>0</v>
      </c>
      <c r="JC37" s="71"/>
      <c r="JD37" s="71"/>
      <c r="JE37" s="370"/>
      <c r="JF37" s="370"/>
      <c r="JG37" s="8">
        <f t="shared" si="47"/>
        <v>10.31</v>
      </c>
      <c r="JH37" s="8">
        <f t="shared" si="48"/>
        <v>0</v>
      </c>
      <c r="JI37" s="323">
        <v>6.5372000000000003</v>
      </c>
      <c r="JJ37" s="323">
        <v>1</v>
      </c>
      <c r="JK37" s="323">
        <v>6.5373000000000001</v>
      </c>
      <c r="JL37" s="323">
        <v>1</v>
      </c>
      <c r="JM37" s="323"/>
      <c r="JN37" s="323"/>
      <c r="JO37" s="91">
        <v>51.55</v>
      </c>
      <c r="JP37" s="323">
        <v>11</v>
      </c>
      <c r="JQ37" s="91">
        <v>0</v>
      </c>
      <c r="JR37" s="323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82"/>
      <c r="KB37" s="282"/>
      <c r="KC37" s="8">
        <f t="shared" si="49"/>
        <v>0</v>
      </c>
      <c r="KD37" s="8">
        <f t="shared" si="50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1"/>
        <v>0</v>
      </c>
      <c r="KP37" s="4">
        <f t="shared" si="51"/>
        <v>0</v>
      </c>
      <c r="KQ37" s="314"/>
      <c r="KR37" s="4"/>
      <c r="KS37" s="4"/>
      <c r="KT37" s="4"/>
      <c r="KU37" s="1">
        <f t="shared" si="52"/>
        <v>0</v>
      </c>
      <c r="KV37" s="1">
        <f t="shared" si="53"/>
        <v>0</v>
      </c>
      <c r="KW37" s="4"/>
      <c r="KX37" s="4"/>
      <c r="KY37" s="4">
        <f t="shared" si="54"/>
        <v>0</v>
      </c>
      <c r="KZ37" s="4">
        <f t="shared" si="55"/>
        <v>0</v>
      </c>
      <c r="LA37" s="4"/>
      <c r="LB37" s="4"/>
      <c r="LC37" s="4"/>
      <c r="LD37" s="4"/>
      <c r="LE37" s="4">
        <f t="shared" si="56"/>
        <v>0</v>
      </c>
      <c r="LF37" s="4">
        <f t="shared" si="57"/>
        <v>0</v>
      </c>
      <c r="LG37" s="4"/>
      <c r="LH37" s="4"/>
      <c r="LI37" s="4">
        <f t="shared" si="58"/>
        <v>0</v>
      </c>
      <c r="LJ37" s="4">
        <f t="shared" si="59"/>
        <v>0</v>
      </c>
      <c r="LK37" s="71">
        <v>24.2</v>
      </c>
      <c r="LL37" s="323">
        <v>0</v>
      </c>
      <c r="LM37" s="79">
        <v>24.02</v>
      </c>
      <c r="LN37" s="342">
        <v>0</v>
      </c>
      <c r="LO37" s="79">
        <v>6.5750000000000002</v>
      </c>
      <c r="LP37" s="326">
        <v>0</v>
      </c>
      <c r="LQ37" s="75"/>
      <c r="LR37" s="336"/>
      <c r="LS37" s="311"/>
      <c r="LT37" s="311"/>
      <c r="LU37" s="4">
        <f t="shared" si="60"/>
        <v>54.795000000000002</v>
      </c>
      <c r="LV37" s="4">
        <f t="shared" si="61"/>
        <v>0</v>
      </c>
      <c r="LW37" s="312"/>
      <c r="LX37" s="4"/>
      <c r="LY37" s="4"/>
      <c r="LZ37" s="4"/>
      <c r="MA37" s="4">
        <f t="shared" si="62"/>
        <v>0</v>
      </c>
      <c r="MB37" s="4">
        <f t="shared" si="63"/>
        <v>0</v>
      </c>
      <c r="MC37" s="114"/>
      <c r="MD37" s="4"/>
      <c r="ME37" s="333"/>
      <c r="MF37" s="360"/>
      <c r="MG37" s="75"/>
      <c r="MH37" s="74"/>
      <c r="MI37" s="9"/>
      <c r="MJ37" s="4"/>
      <c r="MK37" s="4">
        <f t="shared" si="64"/>
        <v>0</v>
      </c>
      <c r="ML37" s="4">
        <f t="shared" si="65"/>
        <v>0</v>
      </c>
      <c r="MM37" s="327">
        <v>0.76904400000000006</v>
      </c>
      <c r="MN37" s="92">
        <v>0</v>
      </c>
      <c r="MO37" s="114">
        <v>0.51269600000000004</v>
      </c>
      <c r="MP37" s="328">
        <v>0</v>
      </c>
      <c r="MQ37" s="4">
        <f t="shared" si="66"/>
        <v>1.2817400000000001</v>
      </c>
      <c r="MR37" s="4">
        <f t="shared" si="67"/>
        <v>0</v>
      </c>
      <c r="MS37" s="4"/>
      <c r="MT37" s="4"/>
      <c r="MU37" s="4">
        <f t="shared" si="68"/>
        <v>0</v>
      </c>
      <c r="MV37" s="4">
        <f t="shared" si="69"/>
        <v>0</v>
      </c>
      <c r="MW37" s="4"/>
      <c r="MX37" s="4"/>
      <c r="MY37" s="4">
        <f t="shared" si="70"/>
        <v>0</v>
      </c>
      <c r="MZ37" s="4">
        <f t="shared" si="71"/>
        <v>0</v>
      </c>
      <c r="NA37" s="92">
        <v>0</v>
      </c>
      <c r="NB37" s="329">
        <v>0</v>
      </c>
      <c r="NC37" s="4">
        <f t="shared" si="72"/>
        <v>0</v>
      </c>
      <c r="ND37" s="4">
        <f t="shared" si="73"/>
        <v>0</v>
      </c>
      <c r="NE37" s="294"/>
      <c r="NF37" s="294"/>
      <c r="NG37" s="294">
        <f t="shared" si="74"/>
        <v>0</v>
      </c>
      <c r="NH37" s="294">
        <f t="shared" si="75"/>
        <v>0</v>
      </c>
      <c r="NI37" s="294"/>
      <c r="NJ37" s="294"/>
      <c r="NK37" s="294">
        <f t="shared" si="76"/>
        <v>0</v>
      </c>
      <c r="NL37" s="294">
        <f t="shared" si="77"/>
        <v>0</v>
      </c>
      <c r="NM37" s="291"/>
      <c r="NN37" s="294"/>
      <c r="NO37" s="294">
        <f t="shared" si="78"/>
        <v>0</v>
      </c>
      <c r="NP37" s="294">
        <f t="shared" si="79"/>
        <v>0</v>
      </c>
      <c r="NQ37" s="74">
        <v>0.5</v>
      </c>
      <c r="NR37" s="74"/>
      <c r="NS37" s="74">
        <v>0</v>
      </c>
      <c r="NT37" s="74"/>
      <c r="NU37" s="74">
        <v>0.85</v>
      </c>
      <c r="NV37" s="74"/>
      <c r="NW37" s="335">
        <v>0.18</v>
      </c>
      <c r="NX37" s="335"/>
      <c r="NY37" s="335">
        <v>0.27</v>
      </c>
      <c r="NZ37" s="335"/>
      <c r="OA37" s="74">
        <f t="shared" si="80"/>
        <v>1.62</v>
      </c>
      <c r="OB37" s="74">
        <f t="shared" si="12"/>
        <v>0</v>
      </c>
      <c r="OC37" s="74">
        <v>0.5</v>
      </c>
      <c r="OD37" s="74"/>
      <c r="OE37" s="341">
        <v>0</v>
      </c>
      <c r="OF37" s="74"/>
      <c r="OG37" s="341">
        <v>0.06</v>
      </c>
      <c r="OH37" s="74"/>
      <c r="OI37" s="74">
        <v>0</v>
      </c>
      <c r="OJ37" s="74"/>
      <c r="OK37" s="74">
        <f t="shared" si="81"/>
        <v>0.56000000000000005</v>
      </c>
      <c r="OL37" s="74">
        <f t="shared" si="82"/>
        <v>0</v>
      </c>
      <c r="OM37" s="196">
        <v>0.56000000000000005</v>
      </c>
      <c r="ON37" s="196"/>
      <c r="OO37" s="334">
        <v>0.16</v>
      </c>
      <c r="OP37" s="196"/>
      <c r="OQ37" s="196">
        <v>0.17</v>
      </c>
      <c r="OR37" s="196"/>
      <c r="OS37" s="196">
        <f t="shared" si="83"/>
        <v>0.72000000000000008</v>
      </c>
      <c r="OT37" s="196">
        <f t="shared" si="84"/>
        <v>0</v>
      </c>
      <c r="OU37" s="294"/>
      <c r="OV37" s="294"/>
      <c r="OW37" s="294">
        <f t="shared" si="13"/>
        <v>0</v>
      </c>
      <c r="OX37" s="294">
        <f t="shared" si="14"/>
        <v>0</v>
      </c>
    </row>
    <row r="38" spans="1:414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/>
      <c r="N38" s="71"/>
      <c r="O38" s="75">
        <v>0</v>
      </c>
      <c r="P38" s="71">
        <v>0</v>
      </c>
      <c r="Q38" s="122"/>
      <c r="R38" s="78"/>
      <c r="S38" s="314"/>
      <c r="T38" s="314"/>
      <c r="U38" s="78"/>
      <c r="V38" s="78"/>
      <c r="W38" s="78">
        <f t="shared" si="15"/>
        <v>0</v>
      </c>
      <c r="X38" s="78">
        <f t="shared" si="16"/>
        <v>0</v>
      </c>
      <c r="Y38" s="78"/>
      <c r="Z38" s="78"/>
      <c r="AA38" s="75"/>
      <c r="AB38" s="71"/>
      <c r="AC38" s="8">
        <f t="shared" si="17"/>
        <v>0</v>
      </c>
      <c r="AD38" s="8">
        <f t="shared" si="18"/>
        <v>0</v>
      </c>
      <c r="AE38" s="71"/>
      <c r="AF38" s="71"/>
      <c r="AG38" s="71"/>
      <c r="AH38" s="71"/>
      <c r="AI38" s="122"/>
      <c r="AJ38" s="122"/>
      <c r="AK38" s="343"/>
      <c r="AL38" s="344"/>
      <c r="AM38" s="287"/>
      <c r="AN38" s="287"/>
      <c r="AO38" s="288"/>
      <c r="AP38" s="288"/>
      <c r="AQ38" s="288"/>
      <c r="AR38" s="288"/>
      <c r="AS38" s="288"/>
      <c r="AT38" s="288"/>
      <c r="AU38" s="4">
        <f t="shared" si="19"/>
        <v>0</v>
      </c>
      <c r="AV38" s="4">
        <f t="shared" si="2"/>
        <v>0</v>
      </c>
      <c r="AW38" s="78"/>
      <c r="AX38" s="78"/>
      <c r="AY38" s="305"/>
      <c r="AZ38" s="8"/>
      <c r="BA38" s="8"/>
      <c r="BB38" s="8"/>
      <c r="BC38" s="8">
        <f t="shared" si="3"/>
        <v>0</v>
      </c>
      <c r="BD38" s="8">
        <f t="shared" si="4"/>
        <v>0</v>
      </c>
      <c r="BE38" s="78">
        <v>6</v>
      </c>
      <c r="BF38" s="78">
        <v>0.85440000000000005</v>
      </c>
      <c r="BG38" s="349">
        <v>7.5</v>
      </c>
      <c r="BH38" s="350">
        <v>1.0680000000000001</v>
      </c>
      <c r="BI38" s="289"/>
      <c r="BJ38" s="290"/>
      <c r="BK38" s="315">
        <v>6.5</v>
      </c>
      <c r="BL38" s="78">
        <v>0.92559999999999998</v>
      </c>
      <c r="BM38" s="8"/>
      <c r="BN38" s="8"/>
      <c r="BO38" s="8"/>
      <c r="BP38" s="8"/>
      <c r="BQ38" s="8"/>
      <c r="BR38" s="8"/>
      <c r="BS38" s="2">
        <f t="shared" si="20"/>
        <v>20</v>
      </c>
      <c r="BT38" s="8">
        <f t="shared" si="21"/>
        <v>2.8479999999999999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13"/>
      <c r="CI38" s="91"/>
      <c r="CJ38" s="313"/>
      <c r="CK38" s="292"/>
      <c r="CL38" s="292"/>
      <c r="CM38" s="314"/>
      <c r="CN38" s="315"/>
      <c r="CO38" s="8">
        <f t="shared" si="22"/>
        <v>0</v>
      </c>
      <c r="CP38" s="8">
        <f t="shared" si="23"/>
        <v>0</v>
      </c>
      <c r="CQ38" s="330">
        <v>247.40625</v>
      </c>
      <c r="CR38" s="330"/>
      <c r="CS38" s="330"/>
      <c r="CT38" s="340"/>
      <c r="CU38" s="331">
        <v>18.556701030927837</v>
      </c>
      <c r="CV38" s="196"/>
      <c r="CW38" s="332">
        <v>63.814432989690722</v>
      </c>
      <c r="CX38" s="340"/>
      <c r="CY38" s="340"/>
      <c r="CZ38" s="340"/>
      <c r="DA38" s="351">
        <f t="shared" si="24"/>
        <v>329.77738402061857</v>
      </c>
      <c r="DB38" s="7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16">
        <v>41.103092783505154</v>
      </c>
      <c r="DL38" s="316">
        <v>13.701030927835051</v>
      </c>
      <c r="DM38" s="314">
        <f t="shared" si="28"/>
        <v>41.103092783505154</v>
      </c>
      <c r="DN38" s="314">
        <f t="shared" si="29"/>
        <v>13.701030927835051</v>
      </c>
      <c r="DO38" s="316">
        <v>39.869999999999997</v>
      </c>
      <c r="DP38" s="316">
        <v>13.29</v>
      </c>
      <c r="DQ38" s="317">
        <v>39.869999999999997</v>
      </c>
      <c r="DR38" s="317">
        <v>13.29</v>
      </c>
      <c r="DS38" s="8"/>
      <c r="DT38" s="8"/>
      <c r="DU38" s="295"/>
      <c r="DV38" s="296"/>
      <c r="DW38" s="296"/>
      <c r="DX38" s="296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18">
        <v>37.11</v>
      </c>
      <c r="EH38" s="319">
        <v>9.2774999999999999</v>
      </c>
      <c r="EI38" s="94">
        <v>159.42268041237114</v>
      </c>
      <c r="EJ38" s="94">
        <v>39.855670103092784</v>
      </c>
      <c r="EK38" s="314">
        <v>55.268041237113401</v>
      </c>
      <c r="EL38" s="320">
        <v>13.81701030927835</v>
      </c>
      <c r="EM38" s="321"/>
      <c r="EN38" s="321"/>
      <c r="EO38" s="321"/>
      <c r="EP38" s="321"/>
      <c r="EQ38" s="8">
        <f t="shared" si="31"/>
        <v>251.80072164948453</v>
      </c>
      <c r="ER38" s="8">
        <f t="shared" si="32"/>
        <v>62.950180412371132</v>
      </c>
      <c r="ES38" s="294"/>
      <c r="ET38" s="294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45">
        <v>30</v>
      </c>
      <c r="FB38" s="322">
        <v>0</v>
      </c>
      <c r="FC38" s="114">
        <v>31</v>
      </c>
      <c r="FD38" s="315">
        <v>0</v>
      </c>
      <c r="FE38" s="8"/>
      <c r="FF38" s="8"/>
      <c r="FG38" s="298"/>
      <c r="FH38" s="299"/>
      <c r="FI38" s="8"/>
      <c r="FJ38" s="8"/>
      <c r="FK38" s="8"/>
      <c r="FL38" s="8"/>
      <c r="FM38" s="315"/>
      <c r="FN38" s="315"/>
      <c r="FO38" s="4"/>
      <c r="FP38" s="8"/>
      <c r="FQ38" s="300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1"/>
      <c r="GJ38" s="301"/>
      <c r="GK38" s="315">
        <v>6</v>
      </c>
      <c r="GL38" s="315">
        <v>0</v>
      </c>
      <c r="GM38" s="358">
        <v>0</v>
      </c>
      <c r="GN38" s="93">
        <v>0</v>
      </c>
      <c r="GO38" s="323">
        <v>6</v>
      </c>
      <c r="GP38" s="359">
        <v>0</v>
      </c>
      <c r="GQ38" s="359">
        <v>0</v>
      </c>
      <c r="GR38" s="359">
        <v>0</v>
      </c>
      <c r="GS38" s="93">
        <v>0</v>
      </c>
      <c r="GT38" s="93">
        <v>0</v>
      </c>
      <c r="GU38" s="93">
        <v>3</v>
      </c>
      <c r="GV38" s="93">
        <v>0</v>
      </c>
      <c r="GW38" s="93">
        <v>2</v>
      </c>
      <c r="GX38" s="93">
        <v>0</v>
      </c>
      <c r="GY38" s="93">
        <v>2.4</v>
      </c>
      <c r="GZ38" s="93">
        <v>0</v>
      </c>
      <c r="HA38" s="8">
        <f t="shared" si="39"/>
        <v>19.399999999999999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96"/>
      <c r="HO38" s="8">
        <f t="shared" si="41"/>
        <v>0</v>
      </c>
      <c r="HP38" s="8">
        <f t="shared" si="42"/>
        <v>0</v>
      </c>
      <c r="HQ38" s="91">
        <v>400</v>
      </c>
      <c r="HR38" s="71"/>
      <c r="HS38" s="91">
        <v>400</v>
      </c>
      <c r="HT38" s="78"/>
      <c r="HU38" s="78">
        <f t="shared" si="43"/>
        <v>400</v>
      </c>
      <c r="HV38" s="78">
        <f t="shared" si="44"/>
        <v>0</v>
      </c>
      <c r="HW38" s="8"/>
      <c r="HX38" s="8"/>
      <c r="HY38" s="368"/>
      <c r="HZ38" s="368"/>
      <c r="IA38" s="302"/>
      <c r="IB38" s="297"/>
      <c r="IC38" s="196">
        <v>2.5</v>
      </c>
      <c r="ID38" s="323">
        <v>0.625</v>
      </c>
      <c r="IE38" s="303"/>
      <c r="IF38" s="303"/>
      <c r="IG38" s="8">
        <f t="shared" si="45"/>
        <v>2.5</v>
      </c>
      <c r="IH38" s="8">
        <f t="shared" si="46"/>
        <v>0.625</v>
      </c>
      <c r="II38" s="8"/>
      <c r="IJ38" s="8"/>
      <c r="IK38" s="8"/>
      <c r="IL38" s="8"/>
      <c r="IM38" s="4"/>
      <c r="IN38" s="296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>
        <v>10.31</v>
      </c>
      <c r="IZ38" s="71">
        <v>0</v>
      </c>
      <c r="JA38" s="71">
        <v>0</v>
      </c>
      <c r="JB38" s="71">
        <v>0</v>
      </c>
      <c r="JC38" s="71"/>
      <c r="JD38" s="71"/>
      <c r="JE38" s="370"/>
      <c r="JF38" s="370"/>
      <c r="JG38" s="8">
        <f t="shared" si="47"/>
        <v>10.31</v>
      </c>
      <c r="JH38" s="8">
        <f t="shared" si="48"/>
        <v>0</v>
      </c>
      <c r="JI38" s="323">
        <v>6.5372000000000003</v>
      </c>
      <c r="JJ38" s="323">
        <v>1</v>
      </c>
      <c r="JK38" s="323">
        <v>6.5373000000000001</v>
      </c>
      <c r="JL38" s="323">
        <v>1</v>
      </c>
      <c r="JM38" s="323"/>
      <c r="JN38" s="323"/>
      <c r="JO38" s="91">
        <v>51.55</v>
      </c>
      <c r="JP38" s="323">
        <v>11</v>
      </c>
      <c r="JQ38" s="91">
        <v>0</v>
      </c>
      <c r="JR38" s="323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82"/>
      <c r="KB38" s="282"/>
      <c r="KC38" s="8">
        <f t="shared" si="49"/>
        <v>0</v>
      </c>
      <c r="KD38" s="8">
        <f t="shared" si="50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1"/>
        <v>0</v>
      </c>
      <c r="KP38" s="4">
        <f t="shared" si="51"/>
        <v>0</v>
      </c>
      <c r="KQ38" s="314"/>
      <c r="KR38" s="4"/>
      <c r="KS38" s="4"/>
      <c r="KT38" s="4"/>
      <c r="KU38" s="1">
        <f t="shared" si="52"/>
        <v>0</v>
      </c>
      <c r="KV38" s="1">
        <f t="shared" si="53"/>
        <v>0</v>
      </c>
      <c r="KW38" s="4"/>
      <c r="KX38" s="4"/>
      <c r="KY38" s="4">
        <f t="shared" si="54"/>
        <v>0</v>
      </c>
      <c r="KZ38" s="4">
        <f t="shared" si="55"/>
        <v>0</v>
      </c>
      <c r="LA38" s="4"/>
      <c r="LB38" s="4"/>
      <c r="LC38" s="4"/>
      <c r="LD38" s="4"/>
      <c r="LE38" s="4">
        <f t="shared" si="56"/>
        <v>0</v>
      </c>
      <c r="LF38" s="4">
        <f t="shared" si="57"/>
        <v>0</v>
      </c>
      <c r="LG38" s="4"/>
      <c r="LH38" s="4"/>
      <c r="LI38" s="4">
        <f t="shared" si="58"/>
        <v>0</v>
      </c>
      <c r="LJ38" s="4">
        <f t="shared" si="59"/>
        <v>0</v>
      </c>
      <c r="LK38" s="71">
        <v>24.2</v>
      </c>
      <c r="LL38" s="323">
        <v>0</v>
      </c>
      <c r="LM38" s="79">
        <v>24.02</v>
      </c>
      <c r="LN38" s="342">
        <v>0</v>
      </c>
      <c r="LO38" s="79">
        <v>6.5750000000000002</v>
      </c>
      <c r="LP38" s="326">
        <v>0</v>
      </c>
      <c r="LQ38" s="75"/>
      <c r="LR38" s="336"/>
      <c r="LS38" s="311"/>
      <c r="LT38" s="311"/>
      <c r="LU38" s="4">
        <f t="shared" si="60"/>
        <v>54.795000000000002</v>
      </c>
      <c r="LV38" s="4">
        <f t="shared" si="61"/>
        <v>0</v>
      </c>
      <c r="LW38" s="312"/>
      <c r="LX38" s="4"/>
      <c r="LY38" s="4"/>
      <c r="LZ38" s="4"/>
      <c r="MA38" s="4">
        <f t="shared" si="62"/>
        <v>0</v>
      </c>
      <c r="MB38" s="4">
        <f t="shared" si="63"/>
        <v>0</v>
      </c>
      <c r="MC38" s="114"/>
      <c r="MD38" s="4"/>
      <c r="ME38" s="333"/>
      <c r="MF38" s="360"/>
      <c r="MG38" s="75"/>
      <c r="MH38" s="74"/>
      <c r="MI38" s="9"/>
      <c r="MJ38" s="4"/>
      <c r="MK38" s="4">
        <f t="shared" si="64"/>
        <v>0</v>
      </c>
      <c r="ML38" s="4">
        <f t="shared" si="65"/>
        <v>0</v>
      </c>
      <c r="MM38" s="327">
        <v>1.1399999999999999</v>
      </c>
      <c r="MN38" s="92">
        <v>0</v>
      </c>
      <c r="MO38" s="114">
        <v>0.76</v>
      </c>
      <c r="MP38" s="328">
        <v>0</v>
      </c>
      <c r="MQ38" s="4">
        <f t="shared" si="66"/>
        <v>1.9</v>
      </c>
      <c r="MR38" s="4">
        <f t="shared" si="67"/>
        <v>0</v>
      </c>
      <c r="MS38" s="4"/>
      <c r="MT38" s="4"/>
      <c r="MU38" s="4">
        <f t="shared" si="68"/>
        <v>0</v>
      </c>
      <c r="MV38" s="4">
        <f t="shared" si="69"/>
        <v>0</v>
      </c>
      <c r="MW38" s="4"/>
      <c r="MX38" s="4"/>
      <c r="MY38" s="4">
        <f t="shared" si="70"/>
        <v>0</v>
      </c>
      <c r="MZ38" s="4">
        <f t="shared" si="71"/>
        <v>0</v>
      </c>
      <c r="NA38" s="92">
        <v>0</v>
      </c>
      <c r="NB38" s="329">
        <v>0</v>
      </c>
      <c r="NC38" s="4">
        <f t="shared" si="72"/>
        <v>0</v>
      </c>
      <c r="ND38" s="4">
        <f t="shared" si="73"/>
        <v>0</v>
      </c>
      <c r="NE38" s="294"/>
      <c r="NF38" s="294"/>
      <c r="NG38" s="294">
        <f t="shared" si="74"/>
        <v>0</v>
      </c>
      <c r="NH38" s="294">
        <f t="shared" si="75"/>
        <v>0</v>
      </c>
      <c r="NI38" s="294"/>
      <c r="NJ38" s="294"/>
      <c r="NK38" s="294">
        <f t="shared" si="76"/>
        <v>0</v>
      </c>
      <c r="NL38" s="294">
        <f t="shared" si="77"/>
        <v>0</v>
      </c>
      <c r="NM38" s="291"/>
      <c r="NN38" s="294"/>
      <c r="NO38" s="294">
        <f t="shared" si="78"/>
        <v>0</v>
      </c>
      <c r="NP38" s="294">
        <f t="shared" si="79"/>
        <v>0</v>
      </c>
      <c r="NQ38" s="74">
        <v>0.72</v>
      </c>
      <c r="NR38" s="74"/>
      <c r="NS38" s="74">
        <v>0</v>
      </c>
      <c r="NT38" s="74"/>
      <c r="NU38" s="74">
        <v>1.23</v>
      </c>
      <c r="NV38" s="74"/>
      <c r="NW38" s="335">
        <v>0.26</v>
      </c>
      <c r="NX38" s="335"/>
      <c r="NY38" s="335">
        <v>0.39</v>
      </c>
      <c r="NZ38" s="335"/>
      <c r="OA38" s="74">
        <f t="shared" si="80"/>
        <v>2.34</v>
      </c>
      <c r="OB38" s="74">
        <f t="shared" si="12"/>
        <v>0</v>
      </c>
      <c r="OC38" s="74">
        <v>0.4</v>
      </c>
      <c r="OD38" s="74"/>
      <c r="OE38" s="341">
        <v>0</v>
      </c>
      <c r="OF38" s="74"/>
      <c r="OG38" s="341">
        <v>7.0000000000000007E-2</v>
      </c>
      <c r="OH38" s="74"/>
      <c r="OI38" s="74">
        <v>0</v>
      </c>
      <c r="OJ38" s="74"/>
      <c r="OK38" s="74">
        <f t="shared" si="81"/>
        <v>0.47000000000000003</v>
      </c>
      <c r="OL38" s="74">
        <f t="shared" si="82"/>
        <v>0</v>
      </c>
      <c r="OM38" s="196">
        <v>0.82</v>
      </c>
      <c r="ON38" s="196"/>
      <c r="OO38" s="334">
        <v>0.23</v>
      </c>
      <c r="OP38" s="196"/>
      <c r="OQ38" s="196">
        <v>0.25</v>
      </c>
      <c r="OR38" s="196"/>
      <c r="OS38" s="196">
        <f t="shared" si="83"/>
        <v>1.05</v>
      </c>
      <c r="OT38" s="196">
        <f t="shared" si="84"/>
        <v>0</v>
      </c>
      <c r="OU38" s="294"/>
      <c r="OV38" s="294"/>
      <c r="OW38" s="294">
        <f t="shared" si="13"/>
        <v>0</v>
      </c>
      <c r="OX38" s="294">
        <f t="shared" si="14"/>
        <v>0</v>
      </c>
    </row>
    <row r="39" spans="1:414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/>
      <c r="N39" s="71"/>
      <c r="O39" s="75">
        <v>0</v>
      </c>
      <c r="P39" s="71">
        <v>0</v>
      </c>
      <c r="Q39" s="122"/>
      <c r="R39" s="78"/>
      <c r="S39" s="314"/>
      <c r="T39" s="314"/>
      <c r="U39" s="78"/>
      <c r="V39" s="78"/>
      <c r="W39" s="78">
        <f t="shared" si="15"/>
        <v>0</v>
      </c>
      <c r="X39" s="78">
        <f t="shared" si="16"/>
        <v>0</v>
      </c>
      <c r="Y39" s="78"/>
      <c r="Z39" s="78"/>
      <c r="AA39" s="75"/>
      <c r="AB39" s="71"/>
      <c r="AC39" s="8">
        <f t="shared" si="17"/>
        <v>0</v>
      </c>
      <c r="AD39" s="8">
        <f t="shared" si="18"/>
        <v>0</v>
      </c>
      <c r="AE39" s="71"/>
      <c r="AF39" s="71"/>
      <c r="AG39" s="71"/>
      <c r="AH39" s="71"/>
      <c r="AI39" s="122"/>
      <c r="AJ39" s="122"/>
      <c r="AK39" s="343"/>
      <c r="AL39" s="344"/>
      <c r="AM39" s="287"/>
      <c r="AN39" s="287"/>
      <c r="AO39" s="288"/>
      <c r="AP39" s="288"/>
      <c r="AQ39" s="288"/>
      <c r="AR39" s="288"/>
      <c r="AS39" s="288"/>
      <c r="AT39" s="288"/>
      <c r="AU39" s="4">
        <f t="shared" si="19"/>
        <v>0</v>
      </c>
      <c r="AV39" s="4">
        <f t="shared" si="2"/>
        <v>0</v>
      </c>
      <c r="AW39" s="78"/>
      <c r="AX39" s="78"/>
      <c r="AY39" s="305"/>
      <c r="AZ39" s="8"/>
      <c r="BA39" s="8"/>
      <c r="BB39" s="8"/>
      <c r="BC39" s="8">
        <f t="shared" si="3"/>
        <v>0</v>
      </c>
      <c r="BD39" s="8">
        <f t="shared" si="4"/>
        <v>0</v>
      </c>
      <c r="BE39" s="78">
        <v>6</v>
      </c>
      <c r="BF39" s="78">
        <v>0.85440000000000005</v>
      </c>
      <c r="BG39" s="349">
        <v>7.5</v>
      </c>
      <c r="BH39" s="350">
        <v>1.0680000000000001</v>
      </c>
      <c r="BI39" s="289"/>
      <c r="BJ39" s="290"/>
      <c r="BK39" s="315">
        <v>6.5</v>
      </c>
      <c r="BL39" s="78">
        <v>0.92559999999999998</v>
      </c>
      <c r="BM39" s="8"/>
      <c r="BN39" s="8"/>
      <c r="BO39" s="8"/>
      <c r="BP39" s="8"/>
      <c r="BQ39" s="8"/>
      <c r="BR39" s="8"/>
      <c r="BS39" s="2">
        <f t="shared" si="20"/>
        <v>20</v>
      </c>
      <c r="BT39" s="8">
        <f t="shared" si="21"/>
        <v>2.8479999999999999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13"/>
      <c r="CI39" s="91"/>
      <c r="CJ39" s="313"/>
      <c r="CK39" s="292"/>
      <c r="CL39" s="292"/>
      <c r="CM39" s="314"/>
      <c r="CN39" s="315"/>
      <c r="CO39" s="8">
        <f t="shared" si="22"/>
        <v>0</v>
      </c>
      <c r="CP39" s="8">
        <f t="shared" si="23"/>
        <v>0</v>
      </c>
      <c r="CQ39" s="330">
        <v>247.40625</v>
      </c>
      <c r="CR39" s="330"/>
      <c r="CS39" s="330"/>
      <c r="CT39" s="340"/>
      <c r="CU39" s="331">
        <v>18.556701030927837</v>
      </c>
      <c r="CV39" s="196"/>
      <c r="CW39" s="332">
        <v>63.814432989690722</v>
      </c>
      <c r="CX39" s="340"/>
      <c r="CY39" s="340"/>
      <c r="CZ39" s="340"/>
      <c r="DA39" s="351">
        <f t="shared" si="24"/>
        <v>329.77738402061857</v>
      </c>
      <c r="DB39" s="7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16">
        <v>41.103092783505154</v>
      </c>
      <c r="DL39" s="316">
        <v>13.701030927835051</v>
      </c>
      <c r="DM39" s="314">
        <f t="shared" si="28"/>
        <v>41.103092783505154</v>
      </c>
      <c r="DN39" s="314">
        <f t="shared" si="29"/>
        <v>13.701030927835051</v>
      </c>
      <c r="DO39" s="316">
        <v>39.869999999999997</v>
      </c>
      <c r="DP39" s="316">
        <v>13.29</v>
      </c>
      <c r="DQ39" s="317">
        <v>39.869999999999997</v>
      </c>
      <c r="DR39" s="317">
        <v>13.29</v>
      </c>
      <c r="DS39" s="8"/>
      <c r="DT39" s="8"/>
      <c r="DU39" s="295"/>
      <c r="DV39" s="296"/>
      <c r="DW39" s="296"/>
      <c r="DX39" s="296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18">
        <v>37.11</v>
      </c>
      <c r="EH39" s="319">
        <v>9.2774999999999999</v>
      </c>
      <c r="EI39" s="94">
        <v>159.42268041237114</v>
      </c>
      <c r="EJ39" s="94">
        <v>39.855670103092784</v>
      </c>
      <c r="EK39" s="314">
        <v>55.268041237113401</v>
      </c>
      <c r="EL39" s="320">
        <v>13.81701030927835</v>
      </c>
      <c r="EM39" s="321"/>
      <c r="EN39" s="321"/>
      <c r="EO39" s="321"/>
      <c r="EP39" s="321"/>
      <c r="EQ39" s="8">
        <f t="shared" si="31"/>
        <v>251.80072164948453</v>
      </c>
      <c r="ER39" s="8">
        <f t="shared" si="32"/>
        <v>62.950180412371132</v>
      </c>
      <c r="ES39" s="294"/>
      <c r="ET39" s="294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45">
        <v>30</v>
      </c>
      <c r="FB39" s="322">
        <v>0</v>
      </c>
      <c r="FC39" s="114">
        <v>31</v>
      </c>
      <c r="FD39" s="315">
        <v>0</v>
      </c>
      <c r="FE39" s="8"/>
      <c r="FF39" s="8"/>
      <c r="FG39" s="298"/>
      <c r="FH39" s="299"/>
      <c r="FI39" s="8"/>
      <c r="FJ39" s="8"/>
      <c r="FK39" s="8"/>
      <c r="FL39" s="8"/>
      <c r="FM39" s="315"/>
      <c r="FN39" s="315"/>
      <c r="FO39" s="4"/>
      <c r="FP39" s="8"/>
      <c r="FQ39" s="300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1"/>
      <c r="GJ39" s="301"/>
      <c r="GK39" s="315">
        <v>6</v>
      </c>
      <c r="GL39" s="315">
        <v>0</v>
      </c>
      <c r="GM39" s="358">
        <v>0</v>
      </c>
      <c r="GN39" s="93">
        <v>0</v>
      </c>
      <c r="GO39" s="323">
        <v>3</v>
      </c>
      <c r="GP39" s="359">
        <v>0</v>
      </c>
      <c r="GQ39" s="359">
        <v>0</v>
      </c>
      <c r="GR39" s="359">
        <v>0</v>
      </c>
      <c r="GS39" s="93">
        <v>0</v>
      </c>
      <c r="GT39" s="93">
        <v>0</v>
      </c>
      <c r="GU39" s="93">
        <v>3</v>
      </c>
      <c r="GV39" s="93">
        <v>0</v>
      </c>
      <c r="GW39" s="93">
        <v>2</v>
      </c>
      <c r="GX39" s="93">
        <v>0</v>
      </c>
      <c r="GY39" s="93">
        <v>2.4</v>
      </c>
      <c r="GZ39" s="93">
        <v>0</v>
      </c>
      <c r="HA39" s="8">
        <f t="shared" si="39"/>
        <v>16.399999999999999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96"/>
      <c r="HO39" s="8">
        <f t="shared" si="41"/>
        <v>0</v>
      </c>
      <c r="HP39" s="8">
        <f t="shared" si="42"/>
        <v>0</v>
      </c>
      <c r="HQ39" s="91">
        <v>400</v>
      </c>
      <c r="HR39" s="71"/>
      <c r="HS39" s="91">
        <v>400</v>
      </c>
      <c r="HT39" s="78"/>
      <c r="HU39" s="78">
        <f t="shared" si="43"/>
        <v>400</v>
      </c>
      <c r="HV39" s="78">
        <f t="shared" si="44"/>
        <v>0</v>
      </c>
      <c r="HW39" s="8"/>
      <c r="HX39" s="8"/>
      <c r="HY39" s="368"/>
      <c r="HZ39" s="368"/>
      <c r="IA39" s="302"/>
      <c r="IB39" s="297"/>
      <c r="IC39" s="196">
        <v>2.5</v>
      </c>
      <c r="ID39" s="323">
        <v>0.625</v>
      </c>
      <c r="IE39" s="303"/>
      <c r="IF39" s="303"/>
      <c r="IG39" s="8">
        <f t="shared" si="45"/>
        <v>2.5</v>
      </c>
      <c r="IH39" s="8">
        <f t="shared" si="46"/>
        <v>0.625</v>
      </c>
      <c r="II39" s="8"/>
      <c r="IJ39" s="8"/>
      <c r="IK39" s="8"/>
      <c r="IL39" s="8"/>
      <c r="IM39" s="4"/>
      <c r="IN39" s="296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>
        <v>10.31</v>
      </c>
      <c r="IZ39" s="71">
        <v>0</v>
      </c>
      <c r="JA39" s="71">
        <v>0</v>
      </c>
      <c r="JB39" s="71">
        <v>0</v>
      </c>
      <c r="JC39" s="71"/>
      <c r="JD39" s="71"/>
      <c r="JE39" s="370"/>
      <c r="JF39" s="370"/>
      <c r="JG39" s="8">
        <f t="shared" si="47"/>
        <v>10.31</v>
      </c>
      <c r="JH39" s="8">
        <f t="shared" si="48"/>
        <v>0</v>
      </c>
      <c r="JI39" s="323">
        <v>6.5372000000000003</v>
      </c>
      <c r="JJ39" s="323">
        <v>1</v>
      </c>
      <c r="JK39" s="323">
        <v>6.5373000000000001</v>
      </c>
      <c r="JL39" s="323">
        <v>1</v>
      </c>
      <c r="JM39" s="323"/>
      <c r="JN39" s="323"/>
      <c r="JO39" s="91">
        <v>51.55</v>
      </c>
      <c r="JP39" s="323">
        <v>11</v>
      </c>
      <c r="JQ39" s="91">
        <v>0</v>
      </c>
      <c r="JR39" s="323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82"/>
      <c r="KB39" s="282"/>
      <c r="KC39" s="8">
        <f t="shared" si="49"/>
        <v>0</v>
      </c>
      <c r="KD39" s="8">
        <f t="shared" si="50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1"/>
        <v>0</v>
      </c>
      <c r="KP39" s="4">
        <f t="shared" si="51"/>
        <v>0</v>
      </c>
      <c r="KQ39" s="314"/>
      <c r="KR39" s="4"/>
      <c r="KS39" s="4"/>
      <c r="KT39" s="4"/>
      <c r="KU39" s="1">
        <f t="shared" si="52"/>
        <v>0</v>
      </c>
      <c r="KV39" s="1">
        <f t="shared" si="53"/>
        <v>0</v>
      </c>
      <c r="KW39" s="4"/>
      <c r="KX39" s="4"/>
      <c r="KY39" s="4">
        <f t="shared" si="54"/>
        <v>0</v>
      </c>
      <c r="KZ39" s="4">
        <f t="shared" si="55"/>
        <v>0</v>
      </c>
      <c r="LA39" s="4"/>
      <c r="LB39" s="4"/>
      <c r="LC39" s="4"/>
      <c r="LD39" s="4"/>
      <c r="LE39" s="4">
        <f t="shared" si="56"/>
        <v>0</v>
      </c>
      <c r="LF39" s="4">
        <f t="shared" si="57"/>
        <v>0</v>
      </c>
      <c r="LG39" s="4"/>
      <c r="LH39" s="4"/>
      <c r="LI39" s="4">
        <f t="shared" si="58"/>
        <v>0</v>
      </c>
      <c r="LJ39" s="4">
        <f t="shared" si="59"/>
        <v>0</v>
      </c>
      <c r="LK39" s="71">
        <v>24.2</v>
      </c>
      <c r="LL39" s="323">
        <v>0</v>
      </c>
      <c r="LM39" s="79">
        <v>24.02</v>
      </c>
      <c r="LN39" s="342">
        <v>0</v>
      </c>
      <c r="LO39" s="79">
        <v>6.5750000000000002</v>
      </c>
      <c r="LP39" s="326">
        <v>0</v>
      </c>
      <c r="LQ39" s="75"/>
      <c r="LR39" s="336"/>
      <c r="LS39" s="311"/>
      <c r="LT39" s="311"/>
      <c r="LU39" s="4">
        <f t="shared" si="60"/>
        <v>54.795000000000002</v>
      </c>
      <c r="LV39" s="4">
        <f t="shared" si="61"/>
        <v>0</v>
      </c>
      <c r="LW39" s="312"/>
      <c r="LX39" s="4"/>
      <c r="LY39" s="4"/>
      <c r="LZ39" s="4"/>
      <c r="MA39" s="4">
        <f t="shared" si="62"/>
        <v>0</v>
      </c>
      <c r="MB39" s="4">
        <f t="shared" si="63"/>
        <v>0</v>
      </c>
      <c r="MC39" s="114"/>
      <c r="MD39" s="4"/>
      <c r="ME39" s="333"/>
      <c r="MF39" s="360"/>
      <c r="MG39" s="75"/>
      <c r="MH39" s="74"/>
      <c r="MI39" s="9"/>
      <c r="MJ39" s="4"/>
      <c r="MK39" s="4">
        <f t="shared" si="64"/>
        <v>0</v>
      </c>
      <c r="ML39" s="4">
        <f t="shared" si="65"/>
        <v>0</v>
      </c>
      <c r="MM39" s="327">
        <v>1.56</v>
      </c>
      <c r="MN39" s="92">
        <v>0</v>
      </c>
      <c r="MO39" s="114">
        <v>1.04</v>
      </c>
      <c r="MP39" s="328">
        <v>0</v>
      </c>
      <c r="MQ39" s="4">
        <f t="shared" si="66"/>
        <v>2.6</v>
      </c>
      <c r="MR39" s="4">
        <f t="shared" si="67"/>
        <v>0</v>
      </c>
      <c r="MS39" s="4"/>
      <c r="MT39" s="4"/>
      <c r="MU39" s="4">
        <f t="shared" si="68"/>
        <v>0</v>
      </c>
      <c r="MV39" s="4">
        <f t="shared" si="69"/>
        <v>0</v>
      </c>
      <c r="MW39" s="4"/>
      <c r="MX39" s="4"/>
      <c r="MY39" s="4">
        <f t="shared" si="70"/>
        <v>0</v>
      </c>
      <c r="MZ39" s="4">
        <f t="shared" si="71"/>
        <v>0</v>
      </c>
      <c r="NA39" s="92">
        <v>0</v>
      </c>
      <c r="NB39" s="329">
        <v>0</v>
      </c>
      <c r="NC39" s="4">
        <f t="shared" si="72"/>
        <v>0</v>
      </c>
      <c r="ND39" s="4">
        <f t="shared" si="73"/>
        <v>0</v>
      </c>
      <c r="NE39" s="294"/>
      <c r="NF39" s="294"/>
      <c r="NG39" s="294">
        <f t="shared" si="74"/>
        <v>0</v>
      </c>
      <c r="NH39" s="294">
        <f t="shared" si="75"/>
        <v>0</v>
      </c>
      <c r="NI39" s="294"/>
      <c r="NJ39" s="294"/>
      <c r="NK39" s="294">
        <f t="shared" si="76"/>
        <v>0</v>
      </c>
      <c r="NL39" s="294">
        <f t="shared" si="77"/>
        <v>0</v>
      </c>
      <c r="NM39" s="291"/>
      <c r="NN39" s="294"/>
      <c r="NO39" s="294">
        <f t="shared" si="78"/>
        <v>0</v>
      </c>
      <c r="NP39" s="294">
        <f t="shared" si="79"/>
        <v>0</v>
      </c>
      <c r="NQ39" s="74">
        <v>0.72</v>
      </c>
      <c r="NR39" s="74"/>
      <c r="NS39" s="74">
        <v>0</v>
      </c>
      <c r="NT39" s="74"/>
      <c r="NU39" s="74">
        <v>1.21</v>
      </c>
      <c r="NV39" s="74"/>
      <c r="NW39" s="335">
        <v>0.26</v>
      </c>
      <c r="NX39" s="335"/>
      <c r="NY39" s="335">
        <v>0.39</v>
      </c>
      <c r="NZ39" s="335"/>
      <c r="OA39" s="74">
        <f t="shared" si="80"/>
        <v>2.3199999999999998</v>
      </c>
      <c r="OB39" s="74">
        <f t="shared" si="12"/>
        <v>0</v>
      </c>
      <c r="OC39" s="74">
        <v>0.7</v>
      </c>
      <c r="OD39" s="74"/>
      <c r="OE39" s="341">
        <v>0</v>
      </c>
      <c r="OF39" s="74"/>
      <c r="OG39" s="341">
        <v>0.05</v>
      </c>
      <c r="OH39" s="74"/>
      <c r="OI39" s="74">
        <v>0</v>
      </c>
      <c r="OJ39" s="74"/>
      <c r="OK39" s="74">
        <f t="shared" si="81"/>
        <v>0.75</v>
      </c>
      <c r="OL39" s="74">
        <f t="shared" si="82"/>
        <v>0</v>
      </c>
      <c r="OM39" s="196">
        <v>1.08</v>
      </c>
      <c r="ON39" s="196"/>
      <c r="OO39" s="334">
        <v>0.31</v>
      </c>
      <c r="OP39" s="196"/>
      <c r="OQ39" s="196">
        <v>0.33</v>
      </c>
      <c r="OR39" s="196"/>
      <c r="OS39" s="196">
        <f t="shared" si="83"/>
        <v>1.3900000000000001</v>
      </c>
      <c r="OT39" s="196">
        <f t="shared" si="84"/>
        <v>0</v>
      </c>
      <c r="OU39" s="294"/>
      <c r="OV39" s="294"/>
      <c r="OW39" s="294">
        <f t="shared" si="13"/>
        <v>0</v>
      </c>
      <c r="OX39" s="294">
        <f t="shared" si="14"/>
        <v>0</v>
      </c>
    </row>
    <row r="40" spans="1:414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/>
      <c r="N40" s="71"/>
      <c r="O40" s="75">
        <v>0</v>
      </c>
      <c r="P40" s="71">
        <v>0</v>
      </c>
      <c r="Q40" s="122"/>
      <c r="R40" s="78"/>
      <c r="S40" s="314"/>
      <c r="T40" s="314"/>
      <c r="U40" s="78"/>
      <c r="V40" s="78"/>
      <c r="W40" s="78">
        <f t="shared" si="15"/>
        <v>0</v>
      </c>
      <c r="X40" s="78">
        <f t="shared" si="16"/>
        <v>0</v>
      </c>
      <c r="Y40" s="78"/>
      <c r="Z40" s="78"/>
      <c r="AA40" s="75"/>
      <c r="AB40" s="71"/>
      <c r="AC40" s="8">
        <f t="shared" si="17"/>
        <v>0</v>
      </c>
      <c r="AD40" s="8">
        <f t="shared" si="18"/>
        <v>0</v>
      </c>
      <c r="AE40" s="71"/>
      <c r="AF40" s="71"/>
      <c r="AG40" s="71"/>
      <c r="AH40" s="71"/>
      <c r="AI40" s="122"/>
      <c r="AJ40" s="122"/>
      <c r="AK40" s="343"/>
      <c r="AL40" s="344"/>
      <c r="AM40" s="287"/>
      <c r="AN40" s="287"/>
      <c r="AO40" s="288"/>
      <c r="AP40" s="288"/>
      <c r="AQ40" s="288"/>
      <c r="AR40" s="288"/>
      <c r="AS40" s="288"/>
      <c r="AT40" s="288"/>
      <c r="AU40" s="4">
        <f t="shared" si="19"/>
        <v>0</v>
      </c>
      <c r="AV40" s="4">
        <f t="shared" si="2"/>
        <v>0</v>
      </c>
      <c r="AW40" s="78"/>
      <c r="AX40" s="78"/>
      <c r="AY40" s="305"/>
      <c r="AZ40" s="8"/>
      <c r="BA40" s="8"/>
      <c r="BB40" s="8"/>
      <c r="BC40" s="8">
        <f t="shared" si="3"/>
        <v>0</v>
      </c>
      <c r="BD40" s="8">
        <f t="shared" si="4"/>
        <v>0</v>
      </c>
      <c r="BE40" s="78">
        <v>6</v>
      </c>
      <c r="BF40" s="78">
        <v>0.85440000000000005</v>
      </c>
      <c r="BG40" s="349">
        <v>7.5</v>
      </c>
      <c r="BH40" s="350">
        <v>1.0680000000000001</v>
      </c>
      <c r="BI40" s="289"/>
      <c r="BJ40" s="290"/>
      <c r="BK40" s="315">
        <v>6.5</v>
      </c>
      <c r="BL40" s="78">
        <v>0.92559999999999998</v>
      </c>
      <c r="BM40" s="8"/>
      <c r="BN40" s="8"/>
      <c r="BO40" s="8"/>
      <c r="BP40" s="8"/>
      <c r="BQ40" s="8"/>
      <c r="BR40" s="8"/>
      <c r="BS40" s="2">
        <f t="shared" si="20"/>
        <v>20</v>
      </c>
      <c r="BT40" s="8">
        <f t="shared" si="21"/>
        <v>2.8479999999999999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13"/>
      <c r="CI40" s="91"/>
      <c r="CJ40" s="313"/>
      <c r="CK40" s="292"/>
      <c r="CL40" s="292"/>
      <c r="CM40" s="314"/>
      <c r="CN40" s="315"/>
      <c r="CO40" s="8">
        <f t="shared" si="22"/>
        <v>0</v>
      </c>
      <c r="CP40" s="8">
        <f t="shared" si="23"/>
        <v>0</v>
      </c>
      <c r="CQ40" s="330">
        <v>247.40625</v>
      </c>
      <c r="CR40" s="330"/>
      <c r="CS40" s="330"/>
      <c r="CT40" s="340"/>
      <c r="CU40" s="331">
        <v>18.556701030927837</v>
      </c>
      <c r="CV40" s="196"/>
      <c r="CW40" s="332">
        <v>63.814432989690722</v>
      </c>
      <c r="CX40" s="340"/>
      <c r="CY40" s="340"/>
      <c r="CZ40" s="340"/>
      <c r="DA40" s="351">
        <f t="shared" si="24"/>
        <v>329.77738402061857</v>
      </c>
      <c r="DB40" s="7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16">
        <v>41.103092783505154</v>
      </c>
      <c r="DL40" s="316">
        <v>13.701030927835051</v>
      </c>
      <c r="DM40" s="314">
        <f t="shared" si="28"/>
        <v>41.103092783505154</v>
      </c>
      <c r="DN40" s="314">
        <f t="shared" si="29"/>
        <v>13.701030927835051</v>
      </c>
      <c r="DO40" s="316">
        <v>39.869999999999997</v>
      </c>
      <c r="DP40" s="316">
        <v>13.29</v>
      </c>
      <c r="DQ40" s="317">
        <v>39.869999999999997</v>
      </c>
      <c r="DR40" s="317">
        <v>13.29</v>
      </c>
      <c r="DS40" s="8"/>
      <c r="DT40" s="8"/>
      <c r="DU40" s="295"/>
      <c r="DV40" s="296"/>
      <c r="DW40" s="296"/>
      <c r="DX40" s="296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18">
        <v>37.11</v>
      </c>
      <c r="EH40" s="319">
        <v>9.2774999999999999</v>
      </c>
      <c r="EI40" s="94">
        <v>159.42268041237114</v>
      </c>
      <c r="EJ40" s="94">
        <v>39.855670103092784</v>
      </c>
      <c r="EK40" s="314">
        <v>55.268041237113401</v>
      </c>
      <c r="EL40" s="320">
        <v>13.81701030927835</v>
      </c>
      <c r="EM40" s="321"/>
      <c r="EN40" s="321"/>
      <c r="EO40" s="321"/>
      <c r="EP40" s="321"/>
      <c r="EQ40" s="8">
        <f t="shared" si="31"/>
        <v>251.80072164948453</v>
      </c>
      <c r="ER40" s="8">
        <f t="shared" si="32"/>
        <v>62.950180412371132</v>
      </c>
      <c r="ES40" s="294"/>
      <c r="ET40" s="294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45">
        <v>30</v>
      </c>
      <c r="FB40" s="322">
        <v>0</v>
      </c>
      <c r="FC40" s="114">
        <v>31</v>
      </c>
      <c r="FD40" s="315">
        <v>0</v>
      </c>
      <c r="FE40" s="8"/>
      <c r="FF40" s="8"/>
      <c r="FG40" s="298"/>
      <c r="FH40" s="299"/>
      <c r="FI40" s="8"/>
      <c r="FJ40" s="8"/>
      <c r="FK40" s="8"/>
      <c r="FL40" s="8"/>
      <c r="FM40" s="315"/>
      <c r="FN40" s="315"/>
      <c r="FO40" s="4"/>
      <c r="FP40" s="8"/>
      <c r="FQ40" s="300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1"/>
      <c r="GJ40" s="301"/>
      <c r="GK40" s="315">
        <v>6</v>
      </c>
      <c r="GL40" s="315">
        <v>0</v>
      </c>
      <c r="GM40" s="358">
        <v>0</v>
      </c>
      <c r="GN40" s="93">
        <v>0</v>
      </c>
      <c r="GO40" s="323">
        <v>3</v>
      </c>
      <c r="GP40" s="359">
        <v>0</v>
      </c>
      <c r="GQ40" s="359">
        <v>0</v>
      </c>
      <c r="GR40" s="359">
        <v>0</v>
      </c>
      <c r="GS40" s="93">
        <v>0</v>
      </c>
      <c r="GT40" s="93">
        <v>0</v>
      </c>
      <c r="GU40" s="93">
        <v>3</v>
      </c>
      <c r="GV40" s="93">
        <v>0</v>
      </c>
      <c r="GW40" s="93">
        <v>2</v>
      </c>
      <c r="GX40" s="93">
        <v>0</v>
      </c>
      <c r="GY40" s="93">
        <v>2.4</v>
      </c>
      <c r="GZ40" s="93">
        <v>0</v>
      </c>
      <c r="HA40" s="8">
        <f t="shared" si="39"/>
        <v>16.399999999999999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96"/>
      <c r="HO40" s="8">
        <f t="shared" si="41"/>
        <v>0</v>
      </c>
      <c r="HP40" s="8">
        <f t="shared" si="42"/>
        <v>0</v>
      </c>
      <c r="HQ40" s="91">
        <v>400</v>
      </c>
      <c r="HR40" s="71"/>
      <c r="HS40" s="91">
        <v>400</v>
      </c>
      <c r="HT40" s="78"/>
      <c r="HU40" s="78">
        <f t="shared" si="43"/>
        <v>400</v>
      </c>
      <c r="HV40" s="78">
        <f t="shared" si="44"/>
        <v>0</v>
      </c>
      <c r="HW40" s="8"/>
      <c r="HX40" s="8"/>
      <c r="HY40" s="368"/>
      <c r="HZ40" s="368"/>
      <c r="IA40" s="302"/>
      <c r="IB40" s="297"/>
      <c r="IC40" s="196">
        <v>2.5</v>
      </c>
      <c r="ID40" s="323">
        <v>0.625</v>
      </c>
      <c r="IE40" s="303"/>
      <c r="IF40" s="303"/>
      <c r="IG40" s="8">
        <f t="shared" si="45"/>
        <v>2.5</v>
      </c>
      <c r="IH40" s="8">
        <f t="shared" si="46"/>
        <v>0.625</v>
      </c>
      <c r="II40" s="8"/>
      <c r="IJ40" s="8"/>
      <c r="IK40" s="8"/>
      <c r="IL40" s="8"/>
      <c r="IM40" s="4"/>
      <c r="IN40" s="296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>
        <v>10.31</v>
      </c>
      <c r="IZ40" s="71">
        <v>0</v>
      </c>
      <c r="JA40" s="71">
        <v>0</v>
      </c>
      <c r="JB40" s="71">
        <v>0</v>
      </c>
      <c r="JC40" s="71"/>
      <c r="JD40" s="71"/>
      <c r="JE40" s="370"/>
      <c r="JF40" s="370"/>
      <c r="JG40" s="8">
        <f t="shared" si="47"/>
        <v>10.31</v>
      </c>
      <c r="JH40" s="8">
        <f t="shared" si="48"/>
        <v>0</v>
      </c>
      <c r="JI40" s="323">
        <v>6.5372000000000003</v>
      </c>
      <c r="JJ40" s="323">
        <v>1</v>
      </c>
      <c r="JK40" s="323">
        <v>6.5373000000000001</v>
      </c>
      <c r="JL40" s="323">
        <v>1</v>
      </c>
      <c r="JM40" s="323"/>
      <c r="JN40" s="323"/>
      <c r="JO40" s="91">
        <v>51.55</v>
      </c>
      <c r="JP40" s="323">
        <v>11</v>
      </c>
      <c r="JQ40" s="91">
        <v>0</v>
      </c>
      <c r="JR40" s="323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82"/>
      <c r="KB40" s="282"/>
      <c r="KC40" s="8">
        <f t="shared" si="49"/>
        <v>0</v>
      </c>
      <c r="KD40" s="8">
        <f t="shared" si="50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1"/>
        <v>0</v>
      </c>
      <c r="KP40" s="4">
        <f t="shared" si="51"/>
        <v>0</v>
      </c>
      <c r="KQ40" s="314"/>
      <c r="KR40" s="4"/>
      <c r="KS40" s="4"/>
      <c r="KT40" s="4"/>
      <c r="KU40" s="1">
        <f t="shared" si="52"/>
        <v>0</v>
      </c>
      <c r="KV40" s="1">
        <f t="shared" si="53"/>
        <v>0</v>
      </c>
      <c r="KW40" s="4"/>
      <c r="KX40" s="4"/>
      <c r="KY40" s="4">
        <f t="shared" si="54"/>
        <v>0</v>
      </c>
      <c r="KZ40" s="4">
        <f t="shared" si="55"/>
        <v>0</v>
      </c>
      <c r="LA40" s="4"/>
      <c r="LB40" s="4"/>
      <c r="LC40" s="4"/>
      <c r="LD40" s="4"/>
      <c r="LE40" s="4">
        <f t="shared" si="56"/>
        <v>0</v>
      </c>
      <c r="LF40" s="4">
        <f t="shared" si="57"/>
        <v>0</v>
      </c>
      <c r="LG40" s="4"/>
      <c r="LH40" s="4"/>
      <c r="LI40" s="4">
        <f t="shared" si="58"/>
        <v>0</v>
      </c>
      <c r="LJ40" s="4">
        <f t="shared" si="59"/>
        <v>0</v>
      </c>
      <c r="LK40" s="71">
        <v>24.2</v>
      </c>
      <c r="LL40" s="323">
        <v>0</v>
      </c>
      <c r="LM40" s="79">
        <v>24.02</v>
      </c>
      <c r="LN40" s="342">
        <v>0</v>
      </c>
      <c r="LO40" s="79">
        <v>6.5750000000000002</v>
      </c>
      <c r="LP40" s="326">
        <v>0</v>
      </c>
      <c r="LQ40" s="75"/>
      <c r="LR40" s="336"/>
      <c r="LS40" s="311"/>
      <c r="LT40" s="311"/>
      <c r="LU40" s="4">
        <f t="shared" si="60"/>
        <v>54.795000000000002</v>
      </c>
      <c r="LV40" s="4">
        <f t="shared" si="61"/>
        <v>0</v>
      </c>
      <c r="LW40" s="312"/>
      <c r="LX40" s="4"/>
      <c r="LY40" s="4"/>
      <c r="LZ40" s="4"/>
      <c r="MA40" s="4">
        <f t="shared" si="62"/>
        <v>0</v>
      </c>
      <c r="MB40" s="4">
        <f t="shared" si="63"/>
        <v>0</v>
      </c>
      <c r="MC40" s="114"/>
      <c r="MD40" s="4"/>
      <c r="ME40" s="333"/>
      <c r="MF40" s="360"/>
      <c r="MG40" s="75"/>
      <c r="MH40" s="74"/>
      <c r="MI40" s="9"/>
      <c r="MJ40" s="4"/>
      <c r="MK40" s="4">
        <f t="shared" si="64"/>
        <v>0</v>
      </c>
      <c r="ML40" s="4">
        <f t="shared" si="65"/>
        <v>0</v>
      </c>
      <c r="MM40" s="327">
        <v>1.7999999999999998</v>
      </c>
      <c r="MN40" s="92">
        <v>0</v>
      </c>
      <c r="MO40" s="114">
        <v>1.2000000000000002</v>
      </c>
      <c r="MP40" s="328">
        <v>0</v>
      </c>
      <c r="MQ40" s="4">
        <f t="shared" si="66"/>
        <v>3</v>
      </c>
      <c r="MR40" s="4">
        <f t="shared" si="67"/>
        <v>0</v>
      </c>
      <c r="MS40" s="4"/>
      <c r="MT40" s="4"/>
      <c r="MU40" s="4">
        <f t="shared" si="68"/>
        <v>0</v>
      </c>
      <c r="MV40" s="4">
        <f t="shared" si="69"/>
        <v>0</v>
      </c>
      <c r="MW40" s="4"/>
      <c r="MX40" s="4"/>
      <c r="MY40" s="4">
        <f t="shared" si="70"/>
        <v>0</v>
      </c>
      <c r="MZ40" s="4">
        <f t="shared" si="71"/>
        <v>0</v>
      </c>
      <c r="NA40" s="92">
        <v>0</v>
      </c>
      <c r="NB40" s="329">
        <v>0</v>
      </c>
      <c r="NC40" s="4">
        <f t="shared" si="72"/>
        <v>0</v>
      </c>
      <c r="ND40" s="4">
        <f t="shared" si="73"/>
        <v>0</v>
      </c>
      <c r="NE40" s="294"/>
      <c r="NF40" s="294"/>
      <c r="NG40" s="294">
        <f t="shared" si="74"/>
        <v>0</v>
      </c>
      <c r="NH40" s="294">
        <f t="shared" si="75"/>
        <v>0</v>
      </c>
      <c r="NI40" s="294"/>
      <c r="NJ40" s="294"/>
      <c r="NK40" s="294">
        <f t="shared" si="76"/>
        <v>0</v>
      </c>
      <c r="NL40" s="294">
        <f t="shared" si="77"/>
        <v>0</v>
      </c>
      <c r="NM40" s="291"/>
      <c r="NN40" s="294"/>
      <c r="NO40" s="294">
        <f t="shared" si="78"/>
        <v>0</v>
      </c>
      <c r="NP40" s="294">
        <f t="shared" si="79"/>
        <v>0</v>
      </c>
      <c r="NQ40" s="74">
        <v>0.83</v>
      </c>
      <c r="NR40" s="74"/>
      <c r="NS40" s="74">
        <v>0</v>
      </c>
      <c r="NT40" s="74"/>
      <c r="NU40" s="74">
        <v>1.41</v>
      </c>
      <c r="NV40" s="74"/>
      <c r="NW40" s="335">
        <v>0.3</v>
      </c>
      <c r="NX40" s="335"/>
      <c r="NY40" s="335">
        <v>0.45</v>
      </c>
      <c r="NZ40" s="335"/>
      <c r="OA40" s="74">
        <f t="shared" si="80"/>
        <v>2.69</v>
      </c>
      <c r="OB40" s="74">
        <f t="shared" si="12"/>
        <v>0</v>
      </c>
      <c r="OC40" s="74">
        <v>0.5</v>
      </c>
      <c r="OD40" s="74"/>
      <c r="OE40" s="341">
        <v>0</v>
      </c>
      <c r="OF40" s="74"/>
      <c r="OG40" s="341">
        <v>0</v>
      </c>
      <c r="OH40" s="74"/>
      <c r="OI40" s="74">
        <v>0</v>
      </c>
      <c r="OJ40" s="74"/>
      <c r="OK40" s="74">
        <f t="shared" si="81"/>
        <v>0.5</v>
      </c>
      <c r="OL40" s="74">
        <f t="shared" si="82"/>
        <v>0</v>
      </c>
      <c r="OM40" s="196">
        <v>1.38</v>
      </c>
      <c r="ON40" s="196"/>
      <c r="OO40" s="334">
        <v>0.39</v>
      </c>
      <c r="OP40" s="196"/>
      <c r="OQ40" s="196">
        <v>0.43</v>
      </c>
      <c r="OR40" s="196"/>
      <c r="OS40" s="196">
        <f t="shared" si="83"/>
        <v>1.77</v>
      </c>
      <c r="OT40" s="196">
        <f t="shared" si="84"/>
        <v>0</v>
      </c>
      <c r="OU40" s="294"/>
      <c r="OV40" s="294"/>
      <c r="OW40" s="294">
        <f t="shared" si="13"/>
        <v>0</v>
      </c>
      <c r="OX40" s="294">
        <f t="shared" si="14"/>
        <v>0</v>
      </c>
    </row>
    <row r="41" spans="1:414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/>
      <c r="N41" s="71"/>
      <c r="O41" s="75">
        <v>0</v>
      </c>
      <c r="P41" s="71">
        <v>0</v>
      </c>
      <c r="Q41" s="122"/>
      <c r="R41" s="78"/>
      <c r="S41" s="314"/>
      <c r="T41" s="314"/>
      <c r="U41" s="78"/>
      <c r="V41" s="78"/>
      <c r="W41" s="78">
        <f t="shared" si="15"/>
        <v>0</v>
      </c>
      <c r="X41" s="78">
        <f t="shared" si="16"/>
        <v>0</v>
      </c>
      <c r="Y41" s="78"/>
      <c r="Z41" s="78"/>
      <c r="AA41" s="75"/>
      <c r="AB41" s="71"/>
      <c r="AC41" s="8">
        <f t="shared" si="17"/>
        <v>0</v>
      </c>
      <c r="AD41" s="8">
        <f t="shared" si="18"/>
        <v>0</v>
      </c>
      <c r="AE41" s="71"/>
      <c r="AF41" s="71"/>
      <c r="AG41" s="71"/>
      <c r="AH41" s="71"/>
      <c r="AI41" s="122"/>
      <c r="AJ41" s="122"/>
      <c r="AK41" s="343"/>
      <c r="AL41" s="344"/>
      <c r="AM41" s="287"/>
      <c r="AN41" s="287"/>
      <c r="AO41" s="288"/>
      <c r="AP41" s="288"/>
      <c r="AQ41" s="288"/>
      <c r="AR41" s="288"/>
      <c r="AS41" s="288"/>
      <c r="AT41" s="288"/>
      <c r="AU41" s="4">
        <f t="shared" si="19"/>
        <v>0</v>
      </c>
      <c r="AV41" s="4">
        <f t="shared" si="2"/>
        <v>0</v>
      </c>
      <c r="AW41" s="78"/>
      <c r="AX41" s="78"/>
      <c r="AY41" s="305"/>
      <c r="AZ41" s="8"/>
      <c r="BA41" s="8"/>
      <c r="BB41" s="8"/>
      <c r="BC41" s="8">
        <f t="shared" si="3"/>
        <v>0</v>
      </c>
      <c r="BD41" s="8">
        <f t="shared" si="4"/>
        <v>0</v>
      </c>
      <c r="BE41" s="78">
        <v>6</v>
      </c>
      <c r="BF41" s="78">
        <v>0.85440000000000005</v>
      </c>
      <c r="BG41" s="349">
        <v>7.5</v>
      </c>
      <c r="BH41" s="350">
        <v>1.0680000000000001</v>
      </c>
      <c r="BI41" s="289"/>
      <c r="BJ41" s="290"/>
      <c r="BK41" s="315">
        <v>6.5</v>
      </c>
      <c r="BL41" s="78">
        <v>0.92559999999999998</v>
      </c>
      <c r="BM41" s="8"/>
      <c r="BN41" s="8"/>
      <c r="BO41" s="8"/>
      <c r="BP41" s="8"/>
      <c r="BQ41" s="8"/>
      <c r="BR41" s="8"/>
      <c r="BS41" s="2">
        <f t="shared" si="20"/>
        <v>20</v>
      </c>
      <c r="BT41" s="8">
        <f t="shared" si="21"/>
        <v>2.8479999999999999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13"/>
      <c r="CI41" s="91"/>
      <c r="CJ41" s="313"/>
      <c r="CK41" s="292"/>
      <c r="CL41" s="292"/>
      <c r="CM41" s="314"/>
      <c r="CN41" s="315"/>
      <c r="CO41" s="8">
        <f t="shared" si="22"/>
        <v>0</v>
      </c>
      <c r="CP41" s="8">
        <f t="shared" si="23"/>
        <v>0</v>
      </c>
      <c r="CQ41" s="330">
        <v>247.40625</v>
      </c>
      <c r="CR41" s="330"/>
      <c r="CS41" s="330"/>
      <c r="CT41" s="340"/>
      <c r="CU41" s="331">
        <v>18.556701030927837</v>
      </c>
      <c r="CV41" s="196"/>
      <c r="CW41" s="332">
        <v>63.814432989690722</v>
      </c>
      <c r="CX41" s="340"/>
      <c r="CY41" s="340"/>
      <c r="CZ41" s="340"/>
      <c r="DA41" s="351">
        <f t="shared" si="24"/>
        <v>329.77738402061857</v>
      </c>
      <c r="DB41" s="7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16">
        <v>41.103092783505154</v>
      </c>
      <c r="DL41" s="316">
        <v>13.701030927835051</v>
      </c>
      <c r="DM41" s="314">
        <f t="shared" si="28"/>
        <v>41.103092783505154</v>
      </c>
      <c r="DN41" s="314">
        <f t="shared" si="29"/>
        <v>13.701030927835051</v>
      </c>
      <c r="DO41" s="316">
        <v>39.869999999999997</v>
      </c>
      <c r="DP41" s="316">
        <v>13.29</v>
      </c>
      <c r="DQ41" s="317">
        <v>39.869999999999997</v>
      </c>
      <c r="DR41" s="317">
        <v>13.29</v>
      </c>
      <c r="DS41" s="8"/>
      <c r="DT41" s="8"/>
      <c r="DU41" s="295"/>
      <c r="DV41" s="296"/>
      <c r="DW41" s="296"/>
      <c r="DX41" s="296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18">
        <v>37.11</v>
      </c>
      <c r="EH41" s="319">
        <v>9.2774999999999999</v>
      </c>
      <c r="EI41" s="94">
        <v>159.42268041237114</v>
      </c>
      <c r="EJ41" s="94">
        <v>39.855670103092784</v>
      </c>
      <c r="EK41" s="314">
        <v>55.268041237113401</v>
      </c>
      <c r="EL41" s="320">
        <v>13.81701030927835</v>
      </c>
      <c r="EM41" s="321"/>
      <c r="EN41" s="321"/>
      <c r="EO41" s="321"/>
      <c r="EP41" s="321"/>
      <c r="EQ41" s="8">
        <f t="shared" si="31"/>
        <v>251.80072164948453</v>
      </c>
      <c r="ER41" s="8">
        <f t="shared" si="32"/>
        <v>62.950180412371132</v>
      </c>
      <c r="ES41" s="294"/>
      <c r="ET41" s="294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45">
        <v>30</v>
      </c>
      <c r="FB41" s="322">
        <v>0</v>
      </c>
      <c r="FC41" s="114">
        <v>31</v>
      </c>
      <c r="FD41" s="315">
        <v>0</v>
      </c>
      <c r="FE41" s="8"/>
      <c r="FF41" s="8"/>
      <c r="FG41" s="298"/>
      <c r="FH41" s="299"/>
      <c r="FI41" s="8"/>
      <c r="FJ41" s="8"/>
      <c r="FK41" s="8"/>
      <c r="FL41" s="8"/>
      <c r="FM41" s="315"/>
      <c r="FN41" s="315"/>
      <c r="FO41" s="4"/>
      <c r="FP41" s="8"/>
      <c r="FQ41" s="300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1"/>
      <c r="GJ41" s="301"/>
      <c r="GK41" s="315">
        <v>6</v>
      </c>
      <c r="GL41" s="315">
        <v>0</v>
      </c>
      <c r="GM41" s="358">
        <v>0</v>
      </c>
      <c r="GN41" s="93">
        <v>0</v>
      </c>
      <c r="GO41" s="323">
        <v>3</v>
      </c>
      <c r="GP41" s="359">
        <v>0</v>
      </c>
      <c r="GQ41" s="359">
        <v>0</v>
      </c>
      <c r="GR41" s="359">
        <v>0</v>
      </c>
      <c r="GS41" s="93">
        <v>0</v>
      </c>
      <c r="GT41" s="93">
        <v>0</v>
      </c>
      <c r="GU41" s="93">
        <v>3</v>
      </c>
      <c r="GV41" s="93">
        <v>0</v>
      </c>
      <c r="GW41" s="93">
        <v>2</v>
      </c>
      <c r="GX41" s="93">
        <v>0</v>
      </c>
      <c r="GY41" s="93">
        <v>2.4</v>
      </c>
      <c r="GZ41" s="93">
        <v>0</v>
      </c>
      <c r="HA41" s="8">
        <f t="shared" si="39"/>
        <v>16.399999999999999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96"/>
      <c r="HO41" s="8">
        <f t="shared" si="41"/>
        <v>0</v>
      </c>
      <c r="HP41" s="8">
        <f t="shared" si="42"/>
        <v>0</v>
      </c>
      <c r="HQ41" s="91">
        <v>400</v>
      </c>
      <c r="HR41" s="71"/>
      <c r="HS41" s="91">
        <v>400</v>
      </c>
      <c r="HT41" s="78"/>
      <c r="HU41" s="78">
        <f t="shared" si="43"/>
        <v>400</v>
      </c>
      <c r="HV41" s="78">
        <f t="shared" si="44"/>
        <v>0</v>
      </c>
      <c r="HW41" s="8"/>
      <c r="HX41" s="8"/>
      <c r="HY41" s="368"/>
      <c r="HZ41" s="368"/>
      <c r="IA41" s="302"/>
      <c r="IB41" s="297"/>
      <c r="IC41" s="196">
        <v>2.5</v>
      </c>
      <c r="ID41" s="323">
        <v>0.625</v>
      </c>
      <c r="IE41" s="303"/>
      <c r="IF41" s="303"/>
      <c r="IG41" s="8">
        <f t="shared" si="45"/>
        <v>2.5</v>
      </c>
      <c r="IH41" s="8">
        <f t="shared" si="46"/>
        <v>0.625</v>
      </c>
      <c r="II41" s="8"/>
      <c r="IJ41" s="8"/>
      <c r="IK41" s="8"/>
      <c r="IL41" s="8"/>
      <c r="IM41" s="4"/>
      <c r="IN41" s="296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>
        <v>10.31</v>
      </c>
      <c r="IZ41" s="71">
        <v>0</v>
      </c>
      <c r="JA41" s="71">
        <v>0</v>
      </c>
      <c r="JB41" s="71">
        <v>0</v>
      </c>
      <c r="JC41" s="71"/>
      <c r="JD41" s="71"/>
      <c r="JE41" s="370"/>
      <c r="JF41" s="370"/>
      <c r="JG41" s="8">
        <f t="shared" si="47"/>
        <v>10.31</v>
      </c>
      <c r="JH41" s="8">
        <f t="shared" si="48"/>
        <v>0</v>
      </c>
      <c r="JI41" s="323">
        <v>6.5372000000000003</v>
      </c>
      <c r="JJ41" s="323">
        <v>1</v>
      </c>
      <c r="JK41" s="323">
        <v>6.5373000000000001</v>
      </c>
      <c r="JL41" s="323">
        <v>1</v>
      </c>
      <c r="JM41" s="323"/>
      <c r="JN41" s="323"/>
      <c r="JO41" s="91">
        <v>51.55</v>
      </c>
      <c r="JP41" s="323">
        <v>11</v>
      </c>
      <c r="JQ41" s="91">
        <v>0</v>
      </c>
      <c r="JR41" s="323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82"/>
      <c r="KB41" s="282"/>
      <c r="KC41" s="8">
        <f t="shared" si="49"/>
        <v>0</v>
      </c>
      <c r="KD41" s="8">
        <f t="shared" si="50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1"/>
        <v>0</v>
      </c>
      <c r="KP41" s="4">
        <f t="shared" si="51"/>
        <v>0</v>
      </c>
      <c r="KQ41" s="314"/>
      <c r="KR41" s="4"/>
      <c r="KS41" s="4"/>
      <c r="KT41" s="4"/>
      <c r="KU41" s="1">
        <f t="shared" si="52"/>
        <v>0</v>
      </c>
      <c r="KV41" s="1">
        <f t="shared" si="53"/>
        <v>0</v>
      </c>
      <c r="KW41" s="4"/>
      <c r="KX41" s="4"/>
      <c r="KY41" s="4">
        <f t="shared" si="54"/>
        <v>0</v>
      </c>
      <c r="KZ41" s="4">
        <f t="shared" si="55"/>
        <v>0</v>
      </c>
      <c r="LA41" s="4"/>
      <c r="LB41" s="4"/>
      <c r="LC41" s="4"/>
      <c r="LD41" s="4"/>
      <c r="LE41" s="4">
        <f t="shared" si="56"/>
        <v>0</v>
      </c>
      <c r="LF41" s="4">
        <f t="shared" si="57"/>
        <v>0</v>
      </c>
      <c r="LG41" s="4"/>
      <c r="LH41" s="4"/>
      <c r="LI41" s="4">
        <f t="shared" si="58"/>
        <v>0</v>
      </c>
      <c r="LJ41" s="4">
        <f t="shared" si="59"/>
        <v>0</v>
      </c>
      <c r="LK41" s="71">
        <v>24.2</v>
      </c>
      <c r="LL41" s="323">
        <v>0</v>
      </c>
      <c r="LM41" s="79">
        <v>24.02</v>
      </c>
      <c r="LN41" s="342">
        <v>0</v>
      </c>
      <c r="LO41" s="79">
        <v>6.5750000000000002</v>
      </c>
      <c r="LP41" s="326">
        <v>0</v>
      </c>
      <c r="LQ41" s="75"/>
      <c r="LR41" s="336"/>
      <c r="LS41" s="311"/>
      <c r="LT41" s="311"/>
      <c r="LU41" s="4">
        <f t="shared" si="60"/>
        <v>54.795000000000002</v>
      </c>
      <c r="LV41" s="4">
        <f t="shared" si="61"/>
        <v>0</v>
      </c>
      <c r="LW41" s="312"/>
      <c r="LX41" s="4"/>
      <c r="LY41" s="4"/>
      <c r="LZ41" s="4"/>
      <c r="MA41" s="4">
        <f t="shared" si="62"/>
        <v>0</v>
      </c>
      <c r="MB41" s="4">
        <f t="shared" si="63"/>
        <v>0</v>
      </c>
      <c r="MC41" s="114"/>
      <c r="MD41" s="4"/>
      <c r="ME41" s="333"/>
      <c r="MF41" s="360"/>
      <c r="MG41" s="75"/>
      <c r="MH41" s="74"/>
      <c r="MI41" s="9"/>
      <c r="MJ41" s="4"/>
      <c r="MK41" s="4">
        <f t="shared" si="64"/>
        <v>0</v>
      </c>
      <c r="ML41" s="4">
        <f t="shared" si="65"/>
        <v>0</v>
      </c>
      <c r="MM41" s="327">
        <v>2.1</v>
      </c>
      <c r="MN41" s="92">
        <v>0</v>
      </c>
      <c r="MO41" s="114">
        <v>1.4000000000000001</v>
      </c>
      <c r="MP41" s="328">
        <v>0</v>
      </c>
      <c r="MQ41" s="4">
        <f t="shared" si="66"/>
        <v>3.5</v>
      </c>
      <c r="MR41" s="4">
        <f t="shared" si="67"/>
        <v>0</v>
      </c>
      <c r="MS41" s="4"/>
      <c r="MT41" s="4"/>
      <c r="MU41" s="4">
        <f t="shared" si="68"/>
        <v>0</v>
      </c>
      <c r="MV41" s="4">
        <f t="shared" si="69"/>
        <v>0</v>
      </c>
      <c r="MW41" s="4"/>
      <c r="MX41" s="4"/>
      <c r="MY41" s="4">
        <f t="shared" si="70"/>
        <v>0</v>
      </c>
      <c r="MZ41" s="4">
        <f t="shared" si="71"/>
        <v>0</v>
      </c>
      <c r="NA41" s="92">
        <v>0</v>
      </c>
      <c r="NB41" s="329">
        <v>0</v>
      </c>
      <c r="NC41" s="4">
        <f t="shared" si="72"/>
        <v>0</v>
      </c>
      <c r="ND41" s="4">
        <f t="shared" si="73"/>
        <v>0</v>
      </c>
      <c r="NE41" s="294"/>
      <c r="NF41" s="294"/>
      <c r="NG41" s="294">
        <f t="shared" si="74"/>
        <v>0</v>
      </c>
      <c r="NH41" s="294">
        <f t="shared" si="75"/>
        <v>0</v>
      </c>
      <c r="NI41" s="294"/>
      <c r="NJ41" s="294"/>
      <c r="NK41" s="294">
        <f t="shared" si="76"/>
        <v>0</v>
      </c>
      <c r="NL41" s="294">
        <f t="shared" si="77"/>
        <v>0</v>
      </c>
      <c r="NM41" s="291"/>
      <c r="NN41" s="294"/>
      <c r="NO41" s="294">
        <f t="shared" si="78"/>
        <v>0</v>
      </c>
      <c r="NP41" s="294">
        <f t="shared" si="79"/>
        <v>0</v>
      </c>
      <c r="NQ41" s="74">
        <v>0.77</v>
      </c>
      <c r="NR41" s="74"/>
      <c r="NS41" s="74">
        <v>0</v>
      </c>
      <c r="NT41" s="74"/>
      <c r="NU41" s="74">
        <v>1.3</v>
      </c>
      <c r="NV41" s="74"/>
      <c r="NW41" s="335">
        <v>0.28000000000000003</v>
      </c>
      <c r="NX41" s="335"/>
      <c r="NY41" s="335">
        <v>0.42</v>
      </c>
      <c r="NZ41" s="335"/>
      <c r="OA41" s="74">
        <f t="shared" si="80"/>
        <v>2.4900000000000002</v>
      </c>
      <c r="OB41" s="74">
        <f t="shared" si="12"/>
        <v>0</v>
      </c>
      <c r="OC41" s="74">
        <v>0.5</v>
      </c>
      <c r="OD41" s="74"/>
      <c r="OE41" s="341">
        <v>0</v>
      </c>
      <c r="OF41" s="74"/>
      <c r="OG41" s="341">
        <v>0.05</v>
      </c>
      <c r="OH41" s="74"/>
      <c r="OI41" s="74">
        <v>0</v>
      </c>
      <c r="OJ41" s="74"/>
      <c r="OK41" s="74">
        <f t="shared" si="81"/>
        <v>0.55000000000000004</v>
      </c>
      <c r="OL41" s="74">
        <f t="shared" si="82"/>
        <v>0</v>
      </c>
      <c r="OM41" s="196">
        <v>1.55</v>
      </c>
      <c r="ON41" s="196"/>
      <c r="OO41" s="334">
        <v>0.44</v>
      </c>
      <c r="OP41" s="196"/>
      <c r="OQ41" s="196">
        <v>0.47</v>
      </c>
      <c r="OR41" s="196"/>
      <c r="OS41" s="196">
        <f t="shared" si="83"/>
        <v>1.99</v>
      </c>
      <c r="OT41" s="196">
        <f t="shared" si="84"/>
        <v>0</v>
      </c>
      <c r="OU41" s="294"/>
      <c r="OV41" s="294"/>
      <c r="OW41" s="294">
        <f t="shared" si="13"/>
        <v>0</v>
      </c>
      <c r="OX41" s="294">
        <f t="shared" si="14"/>
        <v>0</v>
      </c>
    </row>
    <row r="42" spans="1:414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/>
      <c r="N42" s="71"/>
      <c r="O42" s="75">
        <v>0</v>
      </c>
      <c r="P42" s="71">
        <v>0</v>
      </c>
      <c r="Q42" s="122"/>
      <c r="R42" s="78"/>
      <c r="S42" s="314"/>
      <c r="T42" s="314"/>
      <c r="U42" s="78"/>
      <c r="V42" s="78"/>
      <c r="W42" s="78">
        <f t="shared" si="15"/>
        <v>0</v>
      </c>
      <c r="X42" s="78">
        <f t="shared" si="16"/>
        <v>0</v>
      </c>
      <c r="Y42" s="78"/>
      <c r="Z42" s="78"/>
      <c r="AA42" s="75"/>
      <c r="AB42" s="71"/>
      <c r="AC42" s="8">
        <f t="shared" si="17"/>
        <v>0</v>
      </c>
      <c r="AD42" s="8">
        <f t="shared" si="18"/>
        <v>0</v>
      </c>
      <c r="AE42" s="71"/>
      <c r="AF42" s="71"/>
      <c r="AG42" s="71"/>
      <c r="AH42" s="71"/>
      <c r="AI42" s="122"/>
      <c r="AJ42" s="122"/>
      <c r="AK42" s="343"/>
      <c r="AL42" s="344"/>
      <c r="AM42" s="287"/>
      <c r="AN42" s="287"/>
      <c r="AO42" s="288"/>
      <c r="AP42" s="288"/>
      <c r="AQ42" s="288"/>
      <c r="AR42" s="288"/>
      <c r="AS42" s="288"/>
      <c r="AT42" s="288"/>
      <c r="AU42" s="4">
        <f t="shared" si="19"/>
        <v>0</v>
      </c>
      <c r="AV42" s="4">
        <f t="shared" si="2"/>
        <v>0</v>
      </c>
      <c r="AW42" s="78"/>
      <c r="AX42" s="78"/>
      <c r="AY42" s="305"/>
      <c r="AZ42" s="8"/>
      <c r="BA42" s="8"/>
      <c r="BB42" s="8"/>
      <c r="BC42" s="8">
        <f t="shared" si="3"/>
        <v>0</v>
      </c>
      <c r="BD42" s="8">
        <f t="shared" si="4"/>
        <v>0</v>
      </c>
      <c r="BE42" s="78">
        <v>6</v>
      </c>
      <c r="BF42" s="78">
        <v>0.85440000000000005</v>
      </c>
      <c r="BG42" s="349">
        <v>7.5</v>
      </c>
      <c r="BH42" s="350">
        <v>1.0680000000000001</v>
      </c>
      <c r="BI42" s="289"/>
      <c r="BJ42" s="290"/>
      <c r="BK42" s="315">
        <v>6.5</v>
      </c>
      <c r="BL42" s="78">
        <v>0.92559999999999998</v>
      </c>
      <c r="BM42" s="8"/>
      <c r="BN42" s="8"/>
      <c r="BO42" s="8"/>
      <c r="BP42" s="8"/>
      <c r="BQ42" s="8"/>
      <c r="BR42" s="8"/>
      <c r="BS42" s="2">
        <f t="shared" si="20"/>
        <v>20</v>
      </c>
      <c r="BT42" s="8">
        <f t="shared" si="21"/>
        <v>2.8479999999999999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13"/>
      <c r="CI42" s="91"/>
      <c r="CJ42" s="313"/>
      <c r="CK42" s="292"/>
      <c r="CL42" s="292"/>
      <c r="CM42" s="314"/>
      <c r="CN42" s="315"/>
      <c r="CO42" s="8">
        <f t="shared" si="22"/>
        <v>0</v>
      </c>
      <c r="CP42" s="8">
        <f t="shared" si="23"/>
        <v>0</v>
      </c>
      <c r="CQ42" s="330">
        <v>247.40625</v>
      </c>
      <c r="CR42" s="330"/>
      <c r="CS42" s="330"/>
      <c r="CT42" s="340"/>
      <c r="CU42" s="331">
        <v>18.556701030927837</v>
      </c>
      <c r="CV42" s="196"/>
      <c r="CW42" s="332">
        <v>63.814432989690722</v>
      </c>
      <c r="CX42" s="340"/>
      <c r="CY42" s="340"/>
      <c r="CZ42" s="340"/>
      <c r="DA42" s="351">
        <f t="shared" si="24"/>
        <v>329.77738402061857</v>
      </c>
      <c r="DB42" s="7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16">
        <v>41.103092783505154</v>
      </c>
      <c r="DL42" s="316">
        <v>13.701030927835051</v>
      </c>
      <c r="DM42" s="314">
        <f t="shared" si="28"/>
        <v>41.103092783505154</v>
      </c>
      <c r="DN42" s="314">
        <f t="shared" si="29"/>
        <v>13.701030927835051</v>
      </c>
      <c r="DO42" s="316">
        <v>39.869999999999997</v>
      </c>
      <c r="DP42" s="316">
        <v>13.29</v>
      </c>
      <c r="DQ42" s="317">
        <v>39.869999999999997</v>
      </c>
      <c r="DR42" s="317">
        <v>13.29</v>
      </c>
      <c r="DS42" s="8"/>
      <c r="DT42" s="8"/>
      <c r="DU42" s="295"/>
      <c r="DV42" s="296"/>
      <c r="DW42" s="296"/>
      <c r="DX42" s="296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18">
        <v>37.11</v>
      </c>
      <c r="EH42" s="319">
        <v>9.2774999999999999</v>
      </c>
      <c r="EI42" s="94">
        <v>159.42268041237114</v>
      </c>
      <c r="EJ42" s="94">
        <v>39.855670103092784</v>
      </c>
      <c r="EK42" s="314">
        <v>55.268041237113401</v>
      </c>
      <c r="EL42" s="320">
        <v>13.81701030927835</v>
      </c>
      <c r="EM42" s="321"/>
      <c r="EN42" s="321"/>
      <c r="EO42" s="321"/>
      <c r="EP42" s="321"/>
      <c r="EQ42" s="8">
        <f t="shared" si="31"/>
        <v>251.80072164948453</v>
      </c>
      <c r="ER42" s="8">
        <f t="shared" si="32"/>
        <v>62.950180412371132</v>
      </c>
      <c r="ES42" s="294"/>
      <c r="ET42" s="294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45">
        <v>30</v>
      </c>
      <c r="FB42" s="322">
        <v>0</v>
      </c>
      <c r="FC42" s="114">
        <v>31</v>
      </c>
      <c r="FD42" s="315">
        <v>0</v>
      </c>
      <c r="FE42" s="8"/>
      <c r="FF42" s="8"/>
      <c r="FG42" s="298"/>
      <c r="FH42" s="299"/>
      <c r="FI42" s="8"/>
      <c r="FJ42" s="8"/>
      <c r="FK42" s="8"/>
      <c r="FL42" s="8"/>
      <c r="FM42" s="315"/>
      <c r="FN42" s="315"/>
      <c r="FO42" s="4"/>
      <c r="FP42" s="8"/>
      <c r="FQ42" s="300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1"/>
      <c r="GJ42" s="301"/>
      <c r="GK42" s="315">
        <v>6</v>
      </c>
      <c r="GL42" s="315">
        <v>0</v>
      </c>
      <c r="GM42" s="358">
        <v>0</v>
      </c>
      <c r="GN42" s="93">
        <v>0</v>
      </c>
      <c r="GO42" s="323">
        <v>3</v>
      </c>
      <c r="GP42" s="359">
        <v>0</v>
      </c>
      <c r="GQ42" s="359">
        <v>0</v>
      </c>
      <c r="GR42" s="359">
        <v>0</v>
      </c>
      <c r="GS42" s="93">
        <v>0</v>
      </c>
      <c r="GT42" s="93">
        <v>0</v>
      </c>
      <c r="GU42" s="93">
        <v>3</v>
      </c>
      <c r="GV42" s="93">
        <v>0</v>
      </c>
      <c r="GW42" s="93">
        <v>2</v>
      </c>
      <c r="GX42" s="93">
        <v>0</v>
      </c>
      <c r="GY42" s="93">
        <v>2.4</v>
      </c>
      <c r="GZ42" s="93">
        <v>0</v>
      </c>
      <c r="HA42" s="8">
        <f t="shared" si="39"/>
        <v>16.399999999999999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96"/>
      <c r="HO42" s="8">
        <f t="shared" si="41"/>
        <v>0</v>
      </c>
      <c r="HP42" s="8">
        <f t="shared" si="42"/>
        <v>0</v>
      </c>
      <c r="HQ42" s="91">
        <v>400</v>
      </c>
      <c r="HR42" s="71"/>
      <c r="HS42" s="91">
        <v>400</v>
      </c>
      <c r="HT42" s="78"/>
      <c r="HU42" s="78">
        <f t="shared" si="43"/>
        <v>400</v>
      </c>
      <c r="HV42" s="78">
        <f t="shared" si="44"/>
        <v>0</v>
      </c>
      <c r="HW42" s="8"/>
      <c r="HX42" s="8"/>
      <c r="HY42" s="368"/>
      <c r="HZ42" s="368"/>
      <c r="IA42" s="302"/>
      <c r="IB42" s="297"/>
      <c r="IC42" s="196">
        <v>2.5</v>
      </c>
      <c r="ID42" s="323">
        <v>0.625</v>
      </c>
      <c r="IE42" s="303"/>
      <c r="IF42" s="303"/>
      <c r="IG42" s="8">
        <f t="shared" si="45"/>
        <v>2.5</v>
      </c>
      <c r="IH42" s="8">
        <f t="shared" si="46"/>
        <v>0.625</v>
      </c>
      <c r="II42" s="8"/>
      <c r="IJ42" s="8"/>
      <c r="IK42" s="8"/>
      <c r="IL42" s="8"/>
      <c r="IM42" s="4"/>
      <c r="IN42" s="296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>
        <v>10.31</v>
      </c>
      <c r="IZ42" s="71">
        <v>0</v>
      </c>
      <c r="JA42" s="71">
        <v>0</v>
      </c>
      <c r="JB42" s="71">
        <v>0</v>
      </c>
      <c r="JC42" s="71"/>
      <c r="JD42" s="71"/>
      <c r="JE42" s="370"/>
      <c r="JF42" s="370"/>
      <c r="JG42" s="8">
        <f t="shared" si="47"/>
        <v>10.31</v>
      </c>
      <c r="JH42" s="8">
        <f t="shared" si="48"/>
        <v>0</v>
      </c>
      <c r="JI42" s="323">
        <v>6.5372000000000003</v>
      </c>
      <c r="JJ42" s="323">
        <v>1</v>
      </c>
      <c r="JK42" s="323">
        <v>6.5373000000000001</v>
      </c>
      <c r="JL42" s="323">
        <v>1</v>
      </c>
      <c r="JM42" s="323"/>
      <c r="JN42" s="323"/>
      <c r="JO42" s="91">
        <v>51.55</v>
      </c>
      <c r="JP42" s="323">
        <v>11</v>
      </c>
      <c r="JQ42" s="91">
        <v>0</v>
      </c>
      <c r="JR42" s="323">
        <v>0</v>
      </c>
      <c r="JS42" s="71"/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82"/>
      <c r="KB42" s="282"/>
      <c r="KC42" s="8">
        <f t="shared" si="49"/>
        <v>0</v>
      </c>
      <c r="KD42" s="8">
        <f t="shared" si="50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1"/>
        <v>0</v>
      </c>
      <c r="KP42" s="4">
        <f t="shared" si="51"/>
        <v>0</v>
      </c>
      <c r="KQ42" s="314"/>
      <c r="KR42" s="4"/>
      <c r="KS42" s="4"/>
      <c r="KT42" s="4"/>
      <c r="KU42" s="1">
        <f t="shared" si="52"/>
        <v>0</v>
      </c>
      <c r="KV42" s="1">
        <f t="shared" si="53"/>
        <v>0</v>
      </c>
      <c r="KW42" s="4"/>
      <c r="KX42" s="4"/>
      <c r="KY42" s="4">
        <f t="shared" si="54"/>
        <v>0</v>
      </c>
      <c r="KZ42" s="4">
        <f t="shared" si="55"/>
        <v>0</v>
      </c>
      <c r="LA42" s="4"/>
      <c r="LB42" s="4"/>
      <c r="LC42" s="4"/>
      <c r="LD42" s="4"/>
      <c r="LE42" s="4">
        <f t="shared" si="56"/>
        <v>0</v>
      </c>
      <c r="LF42" s="4">
        <f t="shared" si="57"/>
        <v>0</v>
      </c>
      <c r="LG42" s="4"/>
      <c r="LH42" s="4"/>
      <c r="LI42" s="4">
        <f t="shared" si="58"/>
        <v>0</v>
      </c>
      <c r="LJ42" s="4">
        <f t="shared" si="59"/>
        <v>0</v>
      </c>
      <c r="LK42" s="71">
        <v>24.2</v>
      </c>
      <c r="LL42" s="323">
        <v>0</v>
      </c>
      <c r="LM42" s="79">
        <v>24.02</v>
      </c>
      <c r="LN42" s="342">
        <v>0</v>
      </c>
      <c r="LO42" s="79">
        <v>6.5750000000000002</v>
      </c>
      <c r="LP42" s="326">
        <v>0</v>
      </c>
      <c r="LQ42" s="75"/>
      <c r="LR42" s="336"/>
      <c r="LS42" s="311"/>
      <c r="LT42" s="311"/>
      <c r="LU42" s="4">
        <f t="shared" si="60"/>
        <v>54.795000000000002</v>
      </c>
      <c r="LV42" s="4">
        <f t="shared" si="61"/>
        <v>0</v>
      </c>
      <c r="LW42" s="312"/>
      <c r="LX42" s="4"/>
      <c r="LY42" s="4"/>
      <c r="LZ42" s="4"/>
      <c r="MA42" s="4">
        <f t="shared" si="62"/>
        <v>0</v>
      </c>
      <c r="MB42" s="4">
        <f t="shared" si="63"/>
        <v>0</v>
      </c>
      <c r="MC42" s="114"/>
      <c r="MD42" s="4"/>
      <c r="ME42" s="333"/>
      <c r="MF42" s="360"/>
      <c r="MG42" s="75"/>
      <c r="MH42" s="74"/>
      <c r="MI42" s="9"/>
      <c r="MJ42" s="4"/>
      <c r="MK42" s="4">
        <f t="shared" si="64"/>
        <v>0</v>
      </c>
      <c r="ML42" s="4">
        <f t="shared" si="65"/>
        <v>0</v>
      </c>
      <c r="MM42" s="327">
        <v>2.4</v>
      </c>
      <c r="MN42" s="92">
        <v>0</v>
      </c>
      <c r="MO42" s="114">
        <v>1.6</v>
      </c>
      <c r="MP42" s="328">
        <v>0</v>
      </c>
      <c r="MQ42" s="4">
        <f t="shared" si="66"/>
        <v>4</v>
      </c>
      <c r="MR42" s="4">
        <f t="shared" si="67"/>
        <v>0</v>
      </c>
      <c r="MS42" s="4"/>
      <c r="MT42" s="4"/>
      <c r="MU42" s="4">
        <f t="shared" si="68"/>
        <v>0</v>
      </c>
      <c r="MV42" s="4">
        <f t="shared" si="69"/>
        <v>0</v>
      </c>
      <c r="MW42" s="4"/>
      <c r="MX42" s="4"/>
      <c r="MY42" s="4">
        <f t="shared" si="70"/>
        <v>0</v>
      </c>
      <c r="MZ42" s="4">
        <f t="shared" si="71"/>
        <v>0</v>
      </c>
      <c r="NA42" s="92">
        <v>0</v>
      </c>
      <c r="NB42" s="329">
        <v>0</v>
      </c>
      <c r="NC42" s="4">
        <f t="shared" si="72"/>
        <v>0</v>
      </c>
      <c r="ND42" s="4">
        <f t="shared" si="73"/>
        <v>0</v>
      </c>
      <c r="NE42" s="294"/>
      <c r="NF42" s="294"/>
      <c r="NG42" s="294">
        <f t="shared" si="74"/>
        <v>0</v>
      </c>
      <c r="NH42" s="294">
        <f t="shared" si="75"/>
        <v>0</v>
      </c>
      <c r="NI42" s="294"/>
      <c r="NJ42" s="294"/>
      <c r="NK42" s="294">
        <f t="shared" si="76"/>
        <v>0</v>
      </c>
      <c r="NL42" s="294">
        <f t="shared" si="77"/>
        <v>0</v>
      </c>
      <c r="NM42" s="291"/>
      <c r="NN42" s="294"/>
      <c r="NO42" s="294">
        <f t="shared" si="78"/>
        <v>0</v>
      </c>
      <c r="NP42" s="294">
        <f t="shared" si="79"/>
        <v>0</v>
      </c>
      <c r="NQ42" s="74">
        <v>1.34</v>
      </c>
      <c r="NR42" s="74"/>
      <c r="NS42" s="74">
        <v>0</v>
      </c>
      <c r="NT42" s="74"/>
      <c r="NU42" s="74">
        <v>2.27</v>
      </c>
      <c r="NV42" s="74"/>
      <c r="NW42" s="335">
        <v>0.48</v>
      </c>
      <c r="NX42" s="335"/>
      <c r="NY42" s="335">
        <v>0.73</v>
      </c>
      <c r="NZ42" s="335"/>
      <c r="OA42" s="74">
        <f t="shared" si="80"/>
        <v>4.34</v>
      </c>
      <c r="OB42" s="74">
        <f t="shared" si="12"/>
        <v>0</v>
      </c>
      <c r="OC42" s="74">
        <v>1</v>
      </c>
      <c r="OD42" s="74"/>
      <c r="OE42" s="341">
        <v>0</v>
      </c>
      <c r="OF42" s="74"/>
      <c r="OG42" s="341">
        <v>0.05</v>
      </c>
      <c r="OH42" s="74"/>
      <c r="OI42" s="74">
        <v>0</v>
      </c>
      <c r="OJ42" s="74"/>
      <c r="OK42" s="74">
        <f t="shared" si="81"/>
        <v>1.05</v>
      </c>
      <c r="OL42" s="74">
        <f t="shared" si="82"/>
        <v>0</v>
      </c>
      <c r="OM42" s="196">
        <v>1.69</v>
      </c>
      <c r="ON42" s="196"/>
      <c r="OO42" s="334">
        <v>0.47</v>
      </c>
      <c r="OP42" s="196"/>
      <c r="OQ42" s="196">
        <v>0.52</v>
      </c>
      <c r="OR42" s="196"/>
      <c r="OS42" s="196">
        <f t="shared" si="83"/>
        <v>2.16</v>
      </c>
      <c r="OT42" s="196">
        <f t="shared" si="84"/>
        <v>0</v>
      </c>
      <c r="OU42" s="294"/>
      <c r="OV42" s="294"/>
      <c r="OW42" s="294">
        <f t="shared" si="13"/>
        <v>0</v>
      </c>
      <c r="OX42" s="294">
        <f t="shared" si="14"/>
        <v>0</v>
      </c>
    </row>
    <row r="43" spans="1:414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/>
      <c r="N43" s="71"/>
      <c r="O43" s="75">
        <v>0</v>
      </c>
      <c r="P43" s="71">
        <v>0</v>
      </c>
      <c r="Q43" s="122"/>
      <c r="R43" s="78"/>
      <c r="S43" s="314"/>
      <c r="T43" s="314"/>
      <c r="U43" s="78"/>
      <c r="V43" s="78"/>
      <c r="W43" s="78">
        <f t="shared" si="15"/>
        <v>0</v>
      </c>
      <c r="X43" s="78">
        <f t="shared" si="16"/>
        <v>0</v>
      </c>
      <c r="Y43" s="78"/>
      <c r="Z43" s="78"/>
      <c r="AA43" s="75"/>
      <c r="AB43" s="71"/>
      <c r="AC43" s="8">
        <f t="shared" si="17"/>
        <v>0</v>
      </c>
      <c r="AD43" s="8">
        <f t="shared" si="18"/>
        <v>0</v>
      </c>
      <c r="AE43" s="71"/>
      <c r="AF43" s="71"/>
      <c r="AG43" s="71"/>
      <c r="AH43" s="71"/>
      <c r="AI43" s="122"/>
      <c r="AJ43" s="122"/>
      <c r="AK43" s="343"/>
      <c r="AL43" s="344"/>
      <c r="AM43" s="287"/>
      <c r="AN43" s="287"/>
      <c r="AO43" s="288"/>
      <c r="AP43" s="288"/>
      <c r="AQ43" s="288"/>
      <c r="AR43" s="288"/>
      <c r="AS43" s="288"/>
      <c r="AT43" s="288"/>
      <c r="AU43" s="4">
        <f t="shared" ref="AU43:AU74" si="89">AE43+AG43+AI43+AK43+AM43+AO43+AQ43+AS43</f>
        <v>0</v>
      </c>
      <c r="AV43" s="4">
        <f t="shared" ref="AV43:AV74" si="90">AF43+AH43+AJ43+AL43+AN43+AP43+AR43+AT43</f>
        <v>0</v>
      </c>
      <c r="AW43" s="78"/>
      <c r="AX43" s="78"/>
      <c r="AY43" s="305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78">
        <v>6</v>
      </c>
      <c r="BF43" s="78">
        <v>0.85440000000000005</v>
      </c>
      <c r="BG43" s="349">
        <v>7.5</v>
      </c>
      <c r="BH43" s="350">
        <v>1.0680000000000001</v>
      </c>
      <c r="BI43" s="289"/>
      <c r="BJ43" s="290"/>
      <c r="BK43" s="315">
        <v>6.5</v>
      </c>
      <c r="BL43" s="78">
        <v>0.92559999999999998</v>
      </c>
      <c r="BM43" s="8"/>
      <c r="BN43" s="8"/>
      <c r="BO43" s="8"/>
      <c r="BP43" s="8"/>
      <c r="BQ43" s="8"/>
      <c r="BR43" s="8"/>
      <c r="BS43" s="2">
        <f t="shared" si="20"/>
        <v>20</v>
      </c>
      <c r="BT43" s="8">
        <f t="shared" si="21"/>
        <v>2.8479999999999999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13"/>
      <c r="CI43" s="91"/>
      <c r="CJ43" s="313"/>
      <c r="CK43" s="292"/>
      <c r="CL43" s="292"/>
      <c r="CM43" s="314"/>
      <c r="CN43" s="315"/>
      <c r="CO43" s="8">
        <f t="shared" si="22"/>
        <v>0</v>
      </c>
      <c r="CP43" s="8">
        <f t="shared" si="23"/>
        <v>0</v>
      </c>
      <c r="CQ43" s="330">
        <v>247.40625</v>
      </c>
      <c r="CR43" s="330"/>
      <c r="CS43" s="330"/>
      <c r="CT43" s="340"/>
      <c r="CU43" s="331">
        <v>18.556701030927837</v>
      </c>
      <c r="CV43" s="196"/>
      <c r="CW43" s="332">
        <v>63.814432989690722</v>
      </c>
      <c r="CX43" s="340"/>
      <c r="CY43" s="340"/>
      <c r="CZ43" s="340"/>
      <c r="DA43" s="351">
        <f t="shared" si="24"/>
        <v>329.77738402061857</v>
      </c>
      <c r="DB43" s="7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16">
        <v>41.103092783505154</v>
      </c>
      <c r="DL43" s="316">
        <v>13.701030927835051</v>
      </c>
      <c r="DM43" s="314">
        <f t="shared" si="28"/>
        <v>41.103092783505154</v>
      </c>
      <c r="DN43" s="314">
        <f t="shared" si="29"/>
        <v>13.701030927835051</v>
      </c>
      <c r="DO43" s="316">
        <v>39.869999999999997</v>
      </c>
      <c r="DP43" s="316">
        <v>13.29</v>
      </c>
      <c r="DQ43" s="317">
        <v>39.869999999999997</v>
      </c>
      <c r="DR43" s="317">
        <v>13.29</v>
      </c>
      <c r="DS43" s="8"/>
      <c r="DT43" s="8"/>
      <c r="DU43" s="295"/>
      <c r="DV43" s="296"/>
      <c r="DW43" s="296"/>
      <c r="DX43" s="296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18">
        <v>37.11</v>
      </c>
      <c r="EH43" s="319">
        <v>9.2774999999999999</v>
      </c>
      <c r="EI43" s="94">
        <v>159.42268041237114</v>
      </c>
      <c r="EJ43" s="94">
        <v>39.855670103092784</v>
      </c>
      <c r="EK43" s="314">
        <v>55.268041237113401</v>
      </c>
      <c r="EL43" s="320">
        <v>13.81701030927835</v>
      </c>
      <c r="EM43" s="321"/>
      <c r="EN43" s="321"/>
      <c r="EO43" s="321"/>
      <c r="EP43" s="321"/>
      <c r="EQ43" s="8">
        <f t="shared" si="31"/>
        <v>251.80072164948453</v>
      </c>
      <c r="ER43" s="8">
        <f t="shared" si="32"/>
        <v>62.950180412371132</v>
      </c>
      <c r="ES43" s="294"/>
      <c r="ET43" s="294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45">
        <v>30</v>
      </c>
      <c r="FB43" s="322">
        <v>0</v>
      </c>
      <c r="FC43" s="114">
        <v>0</v>
      </c>
      <c r="FD43" s="315">
        <v>0</v>
      </c>
      <c r="FE43" s="8"/>
      <c r="FF43" s="8"/>
      <c r="FG43" s="298"/>
      <c r="FH43" s="299"/>
      <c r="FI43" s="8"/>
      <c r="FJ43" s="8"/>
      <c r="FK43" s="8"/>
      <c r="FL43" s="8"/>
      <c r="FM43" s="315"/>
      <c r="FN43" s="315"/>
      <c r="FO43" s="4"/>
      <c r="FP43" s="8"/>
      <c r="FQ43" s="300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1"/>
      <c r="GJ43" s="301"/>
      <c r="GK43" s="315">
        <v>6</v>
      </c>
      <c r="GL43" s="315">
        <v>0</v>
      </c>
      <c r="GM43" s="358">
        <v>0</v>
      </c>
      <c r="GN43" s="93">
        <v>0</v>
      </c>
      <c r="GO43" s="323">
        <v>3</v>
      </c>
      <c r="GP43" s="359">
        <v>0</v>
      </c>
      <c r="GQ43" s="359">
        <v>0</v>
      </c>
      <c r="GR43" s="359">
        <v>0</v>
      </c>
      <c r="GS43" s="93">
        <v>0</v>
      </c>
      <c r="GT43" s="93">
        <v>0</v>
      </c>
      <c r="GU43" s="93">
        <v>3</v>
      </c>
      <c r="GV43" s="93">
        <v>0</v>
      </c>
      <c r="GW43" s="93">
        <v>2</v>
      </c>
      <c r="GX43" s="93">
        <v>0</v>
      </c>
      <c r="GY43" s="93">
        <v>2.4</v>
      </c>
      <c r="GZ43" s="93">
        <v>0</v>
      </c>
      <c r="HA43" s="8">
        <f t="shared" si="39"/>
        <v>16.399999999999999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96"/>
      <c r="HO43" s="8">
        <f t="shared" si="41"/>
        <v>0</v>
      </c>
      <c r="HP43" s="8">
        <f t="shared" si="42"/>
        <v>0</v>
      </c>
      <c r="HQ43" s="91">
        <v>400</v>
      </c>
      <c r="HR43" s="71"/>
      <c r="HS43" s="91">
        <v>400</v>
      </c>
      <c r="HT43" s="78"/>
      <c r="HU43" s="78">
        <f t="shared" si="43"/>
        <v>400</v>
      </c>
      <c r="HV43" s="78">
        <f t="shared" si="44"/>
        <v>0</v>
      </c>
      <c r="HW43" s="8"/>
      <c r="HX43" s="8"/>
      <c r="HY43" s="368"/>
      <c r="HZ43" s="368"/>
      <c r="IA43" s="302"/>
      <c r="IB43" s="297"/>
      <c r="IC43" s="196">
        <v>2.5</v>
      </c>
      <c r="ID43" s="323">
        <v>0.625</v>
      </c>
      <c r="IE43" s="303"/>
      <c r="IF43" s="303"/>
      <c r="IG43" s="8">
        <f t="shared" si="45"/>
        <v>2.5</v>
      </c>
      <c r="IH43" s="8">
        <f t="shared" si="46"/>
        <v>0.625</v>
      </c>
      <c r="II43" s="8"/>
      <c r="IJ43" s="8"/>
      <c r="IK43" s="8"/>
      <c r="IL43" s="8"/>
      <c r="IM43" s="4"/>
      <c r="IN43" s="296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>
        <v>10.31</v>
      </c>
      <c r="IZ43" s="71">
        <v>0</v>
      </c>
      <c r="JA43" s="71">
        <v>0</v>
      </c>
      <c r="JB43" s="71">
        <v>0</v>
      </c>
      <c r="JC43" s="71"/>
      <c r="JD43" s="71"/>
      <c r="JE43" s="370"/>
      <c r="JF43" s="370"/>
      <c r="JG43" s="8">
        <f t="shared" si="47"/>
        <v>10.31</v>
      </c>
      <c r="JH43" s="8">
        <f t="shared" si="48"/>
        <v>0</v>
      </c>
      <c r="JI43" s="323">
        <v>6.5372000000000003</v>
      </c>
      <c r="JJ43" s="323">
        <v>1</v>
      </c>
      <c r="JK43" s="323">
        <v>6.5373000000000001</v>
      </c>
      <c r="JL43" s="323">
        <v>1</v>
      </c>
      <c r="JM43" s="323"/>
      <c r="JN43" s="323"/>
      <c r="JO43" s="91">
        <v>51.55</v>
      </c>
      <c r="JP43" s="323">
        <v>11</v>
      </c>
      <c r="JQ43" s="91">
        <v>0</v>
      </c>
      <c r="JR43" s="323">
        <v>0</v>
      </c>
      <c r="JS43" s="71"/>
      <c r="JT43" s="71"/>
      <c r="JU43" s="8"/>
      <c r="JV43" s="8"/>
      <c r="JW43" s="8">
        <f t="shared" si="85"/>
        <v>64.624499999999998</v>
      </c>
      <c r="JX43" s="8">
        <f t="shared" si="86"/>
        <v>13</v>
      </c>
      <c r="JY43" s="8"/>
      <c r="JZ43" s="8"/>
      <c r="KA43" s="282"/>
      <c r="KB43" s="282"/>
      <c r="KC43" s="8">
        <f t="shared" si="49"/>
        <v>0</v>
      </c>
      <c r="KD43" s="8">
        <f t="shared" si="50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1"/>
        <v>0</v>
      </c>
      <c r="KP43" s="4">
        <f t="shared" si="51"/>
        <v>0</v>
      </c>
      <c r="KQ43" s="314"/>
      <c r="KR43" s="4"/>
      <c r="KS43" s="4"/>
      <c r="KT43" s="4"/>
      <c r="KU43" s="1">
        <f t="shared" si="52"/>
        <v>0</v>
      </c>
      <c r="KV43" s="1">
        <f t="shared" si="53"/>
        <v>0</v>
      </c>
      <c r="KW43" s="4"/>
      <c r="KX43" s="4"/>
      <c r="KY43" s="4">
        <f t="shared" si="54"/>
        <v>0</v>
      </c>
      <c r="KZ43" s="4">
        <f t="shared" si="55"/>
        <v>0</v>
      </c>
      <c r="LA43" s="4"/>
      <c r="LB43" s="4"/>
      <c r="LC43" s="4"/>
      <c r="LD43" s="4"/>
      <c r="LE43" s="4">
        <f t="shared" si="56"/>
        <v>0</v>
      </c>
      <c r="LF43" s="4">
        <f t="shared" si="57"/>
        <v>0</v>
      </c>
      <c r="LG43" s="4"/>
      <c r="LH43" s="4"/>
      <c r="LI43" s="4">
        <f t="shared" si="58"/>
        <v>0</v>
      </c>
      <c r="LJ43" s="4">
        <f t="shared" si="59"/>
        <v>0</v>
      </c>
      <c r="LK43" s="71">
        <v>25</v>
      </c>
      <c r="LL43" s="323">
        <v>0</v>
      </c>
      <c r="LM43" s="79">
        <v>18.87</v>
      </c>
      <c r="LN43" s="342">
        <v>0</v>
      </c>
      <c r="LO43" s="79">
        <v>5.9820000000000002</v>
      </c>
      <c r="LP43" s="326">
        <v>0</v>
      </c>
      <c r="LQ43" s="75"/>
      <c r="LR43" s="336"/>
      <c r="LS43" s="311"/>
      <c r="LT43" s="311"/>
      <c r="LU43" s="4">
        <f t="shared" si="60"/>
        <v>49.852000000000004</v>
      </c>
      <c r="LV43" s="4">
        <f t="shared" si="61"/>
        <v>0</v>
      </c>
      <c r="LW43" s="312"/>
      <c r="LX43" s="4"/>
      <c r="LY43" s="4"/>
      <c r="LZ43" s="4"/>
      <c r="MA43" s="4">
        <f t="shared" si="62"/>
        <v>0</v>
      </c>
      <c r="MB43" s="4">
        <f t="shared" si="63"/>
        <v>0</v>
      </c>
      <c r="MC43" s="114"/>
      <c r="MD43" s="4"/>
      <c r="ME43" s="333"/>
      <c r="MF43" s="360"/>
      <c r="MG43" s="75"/>
      <c r="MH43" s="74"/>
      <c r="MI43" s="9"/>
      <c r="MJ43" s="4"/>
      <c r="MK43" s="4">
        <f t="shared" si="64"/>
        <v>0</v>
      </c>
      <c r="ML43" s="4">
        <f t="shared" si="65"/>
        <v>0</v>
      </c>
      <c r="MM43" s="327">
        <v>2.6999999999999997</v>
      </c>
      <c r="MN43" s="92">
        <v>0</v>
      </c>
      <c r="MO43" s="114">
        <v>1.8</v>
      </c>
      <c r="MP43" s="328">
        <v>0</v>
      </c>
      <c r="MQ43" s="4">
        <f t="shared" si="66"/>
        <v>4.5</v>
      </c>
      <c r="MR43" s="4">
        <f t="shared" si="67"/>
        <v>0</v>
      </c>
      <c r="MS43" s="4"/>
      <c r="MT43" s="4"/>
      <c r="MU43" s="4">
        <f t="shared" si="68"/>
        <v>0</v>
      </c>
      <c r="MV43" s="4">
        <f t="shared" si="69"/>
        <v>0</v>
      </c>
      <c r="MW43" s="4"/>
      <c r="MX43" s="4"/>
      <c r="MY43" s="4">
        <f t="shared" si="70"/>
        <v>0</v>
      </c>
      <c r="MZ43" s="4">
        <f t="shared" si="71"/>
        <v>0</v>
      </c>
      <c r="NA43" s="92">
        <v>0</v>
      </c>
      <c r="NB43" s="329">
        <v>0</v>
      </c>
      <c r="NC43" s="4">
        <f t="shared" si="72"/>
        <v>0</v>
      </c>
      <c r="ND43" s="4">
        <f t="shared" si="73"/>
        <v>0</v>
      </c>
      <c r="NE43" s="294"/>
      <c r="NF43" s="294"/>
      <c r="NG43" s="294">
        <f t="shared" si="74"/>
        <v>0</v>
      </c>
      <c r="NH43" s="294">
        <f t="shared" si="75"/>
        <v>0</v>
      </c>
      <c r="NI43" s="294"/>
      <c r="NJ43" s="294"/>
      <c r="NK43" s="294">
        <f t="shared" si="76"/>
        <v>0</v>
      </c>
      <c r="NL43" s="294">
        <f t="shared" si="77"/>
        <v>0</v>
      </c>
      <c r="NM43" s="291"/>
      <c r="NN43" s="294"/>
      <c r="NO43" s="294">
        <f t="shared" si="78"/>
        <v>0</v>
      </c>
      <c r="NP43" s="294">
        <f t="shared" si="79"/>
        <v>0</v>
      </c>
      <c r="NQ43" s="74">
        <v>1.22</v>
      </c>
      <c r="NR43" s="74"/>
      <c r="NS43" s="74">
        <v>0</v>
      </c>
      <c r="NT43" s="74"/>
      <c r="NU43" s="74">
        <v>2.0699999999999998</v>
      </c>
      <c r="NV43" s="74"/>
      <c r="NW43" s="335">
        <v>0.44</v>
      </c>
      <c r="NX43" s="335"/>
      <c r="NY43" s="335">
        <v>0.66</v>
      </c>
      <c r="NZ43" s="335"/>
      <c r="OA43" s="74">
        <f t="shared" si="80"/>
        <v>3.95</v>
      </c>
      <c r="OB43" s="74">
        <f t="shared" ref="OB43:OB74" si="100">NR43+NT43+NV43</f>
        <v>0</v>
      </c>
      <c r="OC43" s="74">
        <v>1</v>
      </c>
      <c r="OD43" s="74"/>
      <c r="OE43" s="341">
        <v>0</v>
      </c>
      <c r="OF43" s="74"/>
      <c r="OG43" s="341">
        <v>0.06</v>
      </c>
      <c r="OH43" s="74"/>
      <c r="OI43" s="74">
        <v>0</v>
      </c>
      <c r="OJ43" s="74"/>
      <c r="OK43" s="74">
        <f t="shared" si="81"/>
        <v>1.06</v>
      </c>
      <c r="OL43" s="74">
        <f t="shared" si="82"/>
        <v>0</v>
      </c>
      <c r="OM43" s="196">
        <v>1.85</v>
      </c>
      <c r="ON43" s="196"/>
      <c r="OO43" s="334">
        <v>0.52</v>
      </c>
      <c r="OP43" s="196"/>
      <c r="OQ43" s="196">
        <v>0.56999999999999995</v>
      </c>
      <c r="OR43" s="196"/>
      <c r="OS43" s="196">
        <f t="shared" si="83"/>
        <v>2.37</v>
      </c>
      <c r="OT43" s="196">
        <f t="shared" si="84"/>
        <v>0</v>
      </c>
      <c r="OU43" s="294"/>
      <c r="OV43" s="294"/>
      <c r="OW43" s="294">
        <f t="shared" ref="OW43:OW74" si="101">OU43</f>
        <v>0</v>
      </c>
      <c r="OX43" s="294">
        <f t="shared" ref="OX43:OX74" si="102">OV43</f>
        <v>0</v>
      </c>
    </row>
    <row r="44" spans="1:414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/>
      <c r="N44" s="71"/>
      <c r="O44" s="75">
        <v>0</v>
      </c>
      <c r="P44" s="71">
        <v>0</v>
      </c>
      <c r="Q44" s="122"/>
      <c r="R44" s="78"/>
      <c r="S44" s="314"/>
      <c r="T44" s="314"/>
      <c r="U44" s="78"/>
      <c r="V44" s="78"/>
      <c r="W44" s="78">
        <f t="shared" si="15"/>
        <v>0</v>
      </c>
      <c r="X44" s="78">
        <f t="shared" si="16"/>
        <v>0</v>
      </c>
      <c r="Y44" s="78"/>
      <c r="Z44" s="78"/>
      <c r="AA44" s="75"/>
      <c r="AB44" s="71"/>
      <c r="AC44" s="8">
        <f t="shared" si="17"/>
        <v>0</v>
      </c>
      <c r="AD44" s="8">
        <f t="shared" si="18"/>
        <v>0</v>
      </c>
      <c r="AE44" s="71"/>
      <c r="AF44" s="71"/>
      <c r="AG44" s="71"/>
      <c r="AH44" s="71"/>
      <c r="AI44" s="122"/>
      <c r="AJ44" s="122"/>
      <c r="AK44" s="343"/>
      <c r="AL44" s="344"/>
      <c r="AM44" s="287"/>
      <c r="AN44" s="287"/>
      <c r="AO44" s="288"/>
      <c r="AP44" s="288"/>
      <c r="AQ44" s="288"/>
      <c r="AR44" s="288"/>
      <c r="AS44" s="288"/>
      <c r="AT44" s="288"/>
      <c r="AU44" s="4">
        <f t="shared" si="89"/>
        <v>0</v>
      </c>
      <c r="AV44" s="4">
        <f t="shared" si="90"/>
        <v>0</v>
      </c>
      <c r="AW44" s="78"/>
      <c r="AX44" s="78"/>
      <c r="AY44" s="305"/>
      <c r="AZ44" s="8"/>
      <c r="BA44" s="8"/>
      <c r="BB44" s="8"/>
      <c r="BC44" s="8">
        <f t="shared" si="91"/>
        <v>0</v>
      </c>
      <c r="BD44" s="8">
        <f t="shared" si="92"/>
        <v>0</v>
      </c>
      <c r="BE44" s="78">
        <v>6</v>
      </c>
      <c r="BF44" s="78">
        <v>0.85440000000000005</v>
      </c>
      <c r="BG44" s="349">
        <v>7.5</v>
      </c>
      <c r="BH44" s="350">
        <v>1.0680000000000001</v>
      </c>
      <c r="BI44" s="289"/>
      <c r="BJ44" s="290"/>
      <c r="BK44" s="315">
        <v>6.5</v>
      </c>
      <c r="BL44" s="78">
        <v>0.92559999999999998</v>
      </c>
      <c r="BM44" s="8"/>
      <c r="BN44" s="8"/>
      <c r="BO44" s="8"/>
      <c r="BP44" s="8"/>
      <c r="BQ44" s="8"/>
      <c r="BR44" s="8"/>
      <c r="BS44" s="2">
        <f t="shared" si="20"/>
        <v>20</v>
      </c>
      <c r="BT44" s="8">
        <f t="shared" si="21"/>
        <v>2.8479999999999999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13"/>
      <c r="CI44" s="91"/>
      <c r="CJ44" s="313"/>
      <c r="CK44" s="292"/>
      <c r="CL44" s="292"/>
      <c r="CM44" s="314"/>
      <c r="CN44" s="315"/>
      <c r="CO44" s="8">
        <f t="shared" si="22"/>
        <v>0</v>
      </c>
      <c r="CP44" s="8">
        <f t="shared" si="23"/>
        <v>0</v>
      </c>
      <c r="CQ44" s="330">
        <v>247.40625</v>
      </c>
      <c r="CR44" s="330"/>
      <c r="CS44" s="330"/>
      <c r="CT44" s="340"/>
      <c r="CU44" s="331">
        <v>18.556701030927837</v>
      </c>
      <c r="CV44" s="196"/>
      <c r="CW44" s="332">
        <v>63.814432989690722</v>
      </c>
      <c r="CX44" s="340"/>
      <c r="CY44" s="340"/>
      <c r="CZ44" s="340"/>
      <c r="DA44" s="351">
        <f t="shared" ref="DA44:DA75" si="103">CQ44+CS44+CU44+CW44+CY44</f>
        <v>329.77738402061857</v>
      </c>
      <c r="DB44" s="7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16">
        <v>41.103092783505154</v>
      </c>
      <c r="DL44" s="316">
        <v>13.701030927835051</v>
      </c>
      <c r="DM44" s="314">
        <f t="shared" si="28"/>
        <v>41.103092783505154</v>
      </c>
      <c r="DN44" s="314">
        <f t="shared" si="29"/>
        <v>13.701030927835051</v>
      </c>
      <c r="DO44" s="316">
        <v>39.869999999999997</v>
      </c>
      <c r="DP44" s="316">
        <v>13.29</v>
      </c>
      <c r="DQ44" s="317">
        <v>39.869999999999997</v>
      </c>
      <c r="DR44" s="317">
        <v>13.29</v>
      </c>
      <c r="DS44" s="8"/>
      <c r="DT44" s="8"/>
      <c r="DU44" s="295"/>
      <c r="DV44" s="296"/>
      <c r="DW44" s="296"/>
      <c r="DX44" s="296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18">
        <v>37.11</v>
      </c>
      <c r="EH44" s="319">
        <v>9.2774999999999999</v>
      </c>
      <c r="EI44" s="94">
        <v>159.42268041237114</v>
      </c>
      <c r="EJ44" s="94">
        <v>39.855670103092784</v>
      </c>
      <c r="EK44" s="314">
        <v>55.268041237113401</v>
      </c>
      <c r="EL44" s="320">
        <v>13.81701030927835</v>
      </c>
      <c r="EM44" s="321"/>
      <c r="EN44" s="321"/>
      <c r="EO44" s="321"/>
      <c r="EP44" s="321"/>
      <c r="EQ44" s="8">
        <f t="shared" si="31"/>
        <v>251.80072164948453</v>
      </c>
      <c r="ER44" s="8">
        <f t="shared" ref="ER44:ER75" si="104">EF44+EH44+EJ44+EL44</f>
        <v>62.950180412371132</v>
      </c>
      <c r="ES44" s="294"/>
      <c r="ET44" s="294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45">
        <v>30</v>
      </c>
      <c r="FB44" s="322">
        <v>0</v>
      </c>
      <c r="FC44" s="114">
        <v>0</v>
      </c>
      <c r="FD44" s="315">
        <v>0</v>
      </c>
      <c r="FE44" s="8"/>
      <c r="FF44" s="8"/>
      <c r="FG44" s="298"/>
      <c r="FH44" s="299"/>
      <c r="FI44" s="8"/>
      <c r="FJ44" s="8"/>
      <c r="FK44" s="8"/>
      <c r="FL44" s="8"/>
      <c r="FM44" s="315"/>
      <c r="FN44" s="315"/>
      <c r="FO44" s="4"/>
      <c r="FP44" s="8"/>
      <c r="FQ44" s="300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1"/>
      <c r="GJ44" s="301"/>
      <c r="GK44" s="315">
        <v>6</v>
      </c>
      <c r="GL44" s="315">
        <v>0</v>
      </c>
      <c r="GM44" s="358">
        <v>0</v>
      </c>
      <c r="GN44" s="93">
        <v>0</v>
      </c>
      <c r="GO44" s="323">
        <v>3</v>
      </c>
      <c r="GP44" s="359">
        <v>0</v>
      </c>
      <c r="GQ44" s="359">
        <v>0</v>
      </c>
      <c r="GR44" s="359">
        <v>0</v>
      </c>
      <c r="GS44" s="93">
        <v>0</v>
      </c>
      <c r="GT44" s="93">
        <v>0</v>
      </c>
      <c r="GU44" s="93">
        <v>3</v>
      </c>
      <c r="GV44" s="93">
        <v>0</v>
      </c>
      <c r="GW44" s="93">
        <v>2</v>
      </c>
      <c r="GX44" s="93">
        <v>0</v>
      </c>
      <c r="GY44" s="93">
        <v>2.4</v>
      </c>
      <c r="GZ44" s="93">
        <v>0</v>
      </c>
      <c r="HA44" s="8">
        <f t="shared" si="39"/>
        <v>16.399999999999999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96"/>
      <c r="HO44" s="8">
        <f t="shared" si="41"/>
        <v>0</v>
      </c>
      <c r="HP44" s="8">
        <f t="shared" si="42"/>
        <v>0</v>
      </c>
      <c r="HQ44" s="91">
        <v>400</v>
      </c>
      <c r="HR44" s="71"/>
      <c r="HS44" s="91">
        <v>400</v>
      </c>
      <c r="HT44" s="78"/>
      <c r="HU44" s="78">
        <f t="shared" si="43"/>
        <v>400</v>
      </c>
      <c r="HV44" s="78">
        <f t="shared" si="44"/>
        <v>0</v>
      </c>
      <c r="HW44" s="8"/>
      <c r="HX44" s="8"/>
      <c r="HY44" s="368"/>
      <c r="HZ44" s="368"/>
      <c r="IA44" s="302"/>
      <c r="IB44" s="297"/>
      <c r="IC44" s="196">
        <v>2.5</v>
      </c>
      <c r="ID44" s="323">
        <v>0.625</v>
      </c>
      <c r="IE44" s="303"/>
      <c r="IF44" s="303"/>
      <c r="IG44" s="8">
        <f t="shared" si="45"/>
        <v>2.5</v>
      </c>
      <c r="IH44" s="8">
        <f t="shared" si="46"/>
        <v>0.625</v>
      </c>
      <c r="II44" s="8"/>
      <c r="IJ44" s="8"/>
      <c r="IK44" s="8"/>
      <c r="IL44" s="8"/>
      <c r="IM44" s="4"/>
      <c r="IN44" s="296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>
        <v>10.31</v>
      </c>
      <c r="IZ44" s="71">
        <v>0</v>
      </c>
      <c r="JA44" s="71">
        <v>0</v>
      </c>
      <c r="JB44" s="71">
        <v>0</v>
      </c>
      <c r="JC44" s="71"/>
      <c r="JD44" s="71"/>
      <c r="JE44" s="370"/>
      <c r="JF44" s="370"/>
      <c r="JG44" s="8">
        <f t="shared" si="47"/>
        <v>10.31</v>
      </c>
      <c r="JH44" s="8">
        <f t="shared" si="48"/>
        <v>0</v>
      </c>
      <c r="JI44" s="323">
        <v>6.5372000000000003</v>
      </c>
      <c r="JJ44" s="323">
        <v>1</v>
      </c>
      <c r="JK44" s="323">
        <v>6.5373000000000001</v>
      </c>
      <c r="JL44" s="323">
        <v>1</v>
      </c>
      <c r="JM44" s="323"/>
      <c r="JN44" s="323"/>
      <c r="JO44" s="91">
        <v>51.55</v>
      </c>
      <c r="JP44" s="323">
        <v>11</v>
      </c>
      <c r="JQ44" s="91">
        <v>0</v>
      </c>
      <c r="JR44" s="323">
        <v>0</v>
      </c>
      <c r="JS44" s="71"/>
      <c r="JT44" s="71"/>
      <c r="JU44" s="8"/>
      <c r="JV44" s="8"/>
      <c r="JW44" s="8">
        <f t="shared" si="85"/>
        <v>64.624499999999998</v>
      </c>
      <c r="JX44" s="8">
        <f t="shared" si="86"/>
        <v>13</v>
      </c>
      <c r="JY44" s="8"/>
      <c r="JZ44" s="8"/>
      <c r="KA44" s="282"/>
      <c r="KB44" s="282"/>
      <c r="KC44" s="8">
        <f t="shared" si="49"/>
        <v>0</v>
      </c>
      <c r="KD44" s="8">
        <f t="shared" si="50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1"/>
        <v>0</v>
      </c>
      <c r="KP44" s="4">
        <f t="shared" si="51"/>
        <v>0</v>
      </c>
      <c r="KQ44" s="314"/>
      <c r="KR44" s="4"/>
      <c r="KS44" s="4"/>
      <c r="KT44" s="4"/>
      <c r="KU44" s="1">
        <f t="shared" si="52"/>
        <v>0</v>
      </c>
      <c r="KV44" s="1">
        <f t="shared" si="53"/>
        <v>0</v>
      </c>
      <c r="KW44" s="4"/>
      <c r="KX44" s="4"/>
      <c r="KY44" s="4">
        <f t="shared" si="54"/>
        <v>0</v>
      </c>
      <c r="KZ44" s="4">
        <f t="shared" si="55"/>
        <v>0</v>
      </c>
      <c r="LA44" s="4"/>
      <c r="LB44" s="4"/>
      <c r="LC44" s="4"/>
      <c r="LD44" s="4"/>
      <c r="LE44" s="4">
        <f t="shared" si="56"/>
        <v>0</v>
      </c>
      <c r="LF44" s="4">
        <f t="shared" si="57"/>
        <v>0</v>
      </c>
      <c r="LG44" s="4"/>
      <c r="LH44" s="4"/>
      <c r="LI44" s="4">
        <f t="shared" si="58"/>
        <v>0</v>
      </c>
      <c r="LJ44" s="4">
        <f t="shared" si="59"/>
        <v>0</v>
      </c>
      <c r="LK44" s="71">
        <v>25</v>
      </c>
      <c r="LL44" s="323">
        <v>0</v>
      </c>
      <c r="LM44" s="79">
        <v>13.71</v>
      </c>
      <c r="LN44" s="342">
        <v>0</v>
      </c>
      <c r="LO44" s="79">
        <v>5.2789999999999999</v>
      </c>
      <c r="LP44" s="326">
        <v>0</v>
      </c>
      <c r="LQ44" s="75"/>
      <c r="LR44" s="336"/>
      <c r="LS44" s="311"/>
      <c r="LT44" s="311"/>
      <c r="LU44" s="4">
        <f t="shared" ref="LU44:LU75" si="105">LO44+LM44+LK44+LQ44</f>
        <v>43.989000000000004</v>
      </c>
      <c r="LV44" s="4">
        <f t="shared" si="61"/>
        <v>0</v>
      </c>
      <c r="LW44" s="312"/>
      <c r="LX44" s="4"/>
      <c r="LY44" s="4"/>
      <c r="LZ44" s="4"/>
      <c r="MA44" s="4">
        <f t="shared" si="62"/>
        <v>0</v>
      </c>
      <c r="MB44" s="4">
        <f t="shared" si="63"/>
        <v>0</v>
      </c>
      <c r="MC44" s="114"/>
      <c r="MD44" s="4"/>
      <c r="ME44" s="333"/>
      <c r="MF44" s="360"/>
      <c r="MG44" s="75"/>
      <c r="MH44" s="74"/>
      <c r="MI44" s="9"/>
      <c r="MJ44" s="4"/>
      <c r="MK44" s="4">
        <f t="shared" si="64"/>
        <v>0</v>
      </c>
      <c r="ML44" s="4">
        <f t="shared" si="65"/>
        <v>0</v>
      </c>
      <c r="MM44" s="327">
        <v>3.3</v>
      </c>
      <c r="MN44" s="92">
        <v>0</v>
      </c>
      <c r="MO44" s="114">
        <v>2.2000000000000002</v>
      </c>
      <c r="MP44" s="328">
        <v>0</v>
      </c>
      <c r="MQ44" s="4">
        <f t="shared" si="66"/>
        <v>5.5</v>
      </c>
      <c r="MR44" s="4">
        <f t="shared" si="67"/>
        <v>0</v>
      </c>
      <c r="MS44" s="4"/>
      <c r="MT44" s="4"/>
      <c r="MU44" s="4">
        <f t="shared" si="68"/>
        <v>0</v>
      </c>
      <c r="MV44" s="4">
        <f t="shared" si="69"/>
        <v>0</v>
      </c>
      <c r="MW44" s="4"/>
      <c r="MX44" s="4"/>
      <c r="MY44" s="4">
        <f t="shared" si="70"/>
        <v>0</v>
      </c>
      <c r="MZ44" s="4">
        <f t="shared" si="71"/>
        <v>0</v>
      </c>
      <c r="NA44" s="92">
        <v>0</v>
      </c>
      <c r="NB44" s="329">
        <v>0</v>
      </c>
      <c r="NC44" s="4">
        <f t="shared" si="72"/>
        <v>0</v>
      </c>
      <c r="ND44" s="4">
        <f t="shared" si="73"/>
        <v>0</v>
      </c>
      <c r="NE44" s="294"/>
      <c r="NF44" s="294"/>
      <c r="NG44" s="294">
        <f t="shared" si="74"/>
        <v>0</v>
      </c>
      <c r="NH44" s="294">
        <f t="shared" si="75"/>
        <v>0</v>
      </c>
      <c r="NI44" s="294"/>
      <c r="NJ44" s="294"/>
      <c r="NK44" s="294">
        <f t="shared" si="76"/>
        <v>0</v>
      </c>
      <c r="NL44" s="294">
        <f t="shared" si="77"/>
        <v>0</v>
      </c>
      <c r="NM44" s="291"/>
      <c r="NN44" s="294"/>
      <c r="NO44" s="294">
        <f t="shared" si="78"/>
        <v>0</v>
      </c>
      <c r="NP44" s="294">
        <f t="shared" si="79"/>
        <v>0</v>
      </c>
      <c r="NQ44" s="74">
        <v>1.04</v>
      </c>
      <c r="NR44" s="74"/>
      <c r="NS44" s="74">
        <v>0</v>
      </c>
      <c r="NT44" s="74"/>
      <c r="NU44" s="74">
        <v>1.76</v>
      </c>
      <c r="NV44" s="74"/>
      <c r="NW44" s="335">
        <v>0.37</v>
      </c>
      <c r="NX44" s="335"/>
      <c r="NY44" s="335">
        <v>0.56000000000000005</v>
      </c>
      <c r="NZ44" s="335"/>
      <c r="OA44" s="74">
        <f t="shared" si="80"/>
        <v>3.36</v>
      </c>
      <c r="OB44" s="74">
        <f t="shared" si="100"/>
        <v>0</v>
      </c>
      <c r="OC44" s="74">
        <v>2.4</v>
      </c>
      <c r="OD44" s="74"/>
      <c r="OE44" s="341">
        <v>0</v>
      </c>
      <c r="OF44" s="74"/>
      <c r="OG44" s="341">
        <v>0.04</v>
      </c>
      <c r="OH44" s="74"/>
      <c r="OI44" s="74">
        <v>0</v>
      </c>
      <c r="OJ44" s="74"/>
      <c r="OK44" s="74">
        <f t="shared" si="81"/>
        <v>2.44</v>
      </c>
      <c r="OL44" s="74">
        <f t="shared" si="82"/>
        <v>0</v>
      </c>
      <c r="OM44" s="196">
        <v>2.17</v>
      </c>
      <c r="ON44" s="196"/>
      <c r="OO44" s="334">
        <v>0.61</v>
      </c>
      <c r="OP44" s="196"/>
      <c r="OQ44" s="196">
        <v>0.67</v>
      </c>
      <c r="OR44" s="196"/>
      <c r="OS44" s="196">
        <f t="shared" ref="OS44:OS75" si="106">OM44+OO44</f>
        <v>2.78</v>
      </c>
      <c r="OT44" s="196">
        <f t="shared" si="84"/>
        <v>0</v>
      </c>
      <c r="OU44" s="294"/>
      <c r="OV44" s="294"/>
      <c r="OW44" s="294">
        <f t="shared" si="101"/>
        <v>0</v>
      </c>
      <c r="OX44" s="294">
        <f t="shared" si="102"/>
        <v>0</v>
      </c>
    </row>
    <row r="45" spans="1:414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/>
      <c r="N45" s="71"/>
      <c r="O45" s="75">
        <v>0</v>
      </c>
      <c r="P45" s="71">
        <v>0</v>
      </c>
      <c r="Q45" s="122"/>
      <c r="R45" s="78"/>
      <c r="S45" s="314"/>
      <c r="T45" s="314"/>
      <c r="U45" s="78"/>
      <c r="V45" s="78"/>
      <c r="W45" s="78">
        <f t="shared" si="15"/>
        <v>0</v>
      </c>
      <c r="X45" s="78">
        <f t="shared" si="16"/>
        <v>0</v>
      </c>
      <c r="Y45" s="78"/>
      <c r="Z45" s="78"/>
      <c r="AA45" s="75"/>
      <c r="AB45" s="71"/>
      <c r="AC45" s="8">
        <f t="shared" si="17"/>
        <v>0</v>
      </c>
      <c r="AD45" s="8">
        <f t="shared" si="18"/>
        <v>0</v>
      </c>
      <c r="AE45" s="71"/>
      <c r="AF45" s="71"/>
      <c r="AG45" s="71"/>
      <c r="AH45" s="71"/>
      <c r="AI45" s="122"/>
      <c r="AJ45" s="122"/>
      <c r="AK45" s="343"/>
      <c r="AL45" s="344"/>
      <c r="AM45" s="287"/>
      <c r="AN45" s="287"/>
      <c r="AO45" s="288"/>
      <c r="AP45" s="288"/>
      <c r="AQ45" s="288"/>
      <c r="AR45" s="288"/>
      <c r="AS45" s="288"/>
      <c r="AT45" s="288"/>
      <c r="AU45" s="4">
        <f t="shared" si="89"/>
        <v>0</v>
      </c>
      <c r="AV45" s="4">
        <f t="shared" si="90"/>
        <v>0</v>
      </c>
      <c r="AW45" s="78"/>
      <c r="AX45" s="78"/>
      <c r="AY45" s="305"/>
      <c r="AZ45" s="8"/>
      <c r="BA45" s="8"/>
      <c r="BB45" s="8"/>
      <c r="BC45" s="8">
        <f t="shared" si="91"/>
        <v>0</v>
      </c>
      <c r="BD45" s="8">
        <f t="shared" si="92"/>
        <v>0</v>
      </c>
      <c r="BE45" s="78">
        <v>6</v>
      </c>
      <c r="BF45" s="78">
        <v>0.85440000000000005</v>
      </c>
      <c r="BG45" s="349">
        <v>7.5</v>
      </c>
      <c r="BH45" s="350">
        <v>1.0680000000000001</v>
      </c>
      <c r="BI45" s="289"/>
      <c r="BJ45" s="290"/>
      <c r="BK45" s="315">
        <v>6.5</v>
      </c>
      <c r="BL45" s="78">
        <v>0.92559999999999998</v>
      </c>
      <c r="BM45" s="8"/>
      <c r="BN45" s="8"/>
      <c r="BO45" s="8"/>
      <c r="BP45" s="8"/>
      <c r="BQ45" s="8"/>
      <c r="BR45" s="8"/>
      <c r="BS45" s="2">
        <f t="shared" si="20"/>
        <v>20</v>
      </c>
      <c r="BT45" s="8">
        <f t="shared" si="21"/>
        <v>2.8479999999999999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13"/>
      <c r="CI45" s="91"/>
      <c r="CJ45" s="313"/>
      <c r="CK45" s="292"/>
      <c r="CL45" s="292"/>
      <c r="CM45" s="314"/>
      <c r="CN45" s="315"/>
      <c r="CO45" s="8">
        <f t="shared" si="22"/>
        <v>0</v>
      </c>
      <c r="CP45" s="8">
        <f t="shared" si="23"/>
        <v>0</v>
      </c>
      <c r="CQ45" s="330">
        <v>247.40625</v>
      </c>
      <c r="CR45" s="330"/>
      <c r="CS45" s="330"/>
      <c r="CT45" s="340"/>
      <c r="CU45" s="331">
        <v>18.556701030927837</v>
      </c>
      <c r="CV45" s="196"/>
      <c r="CW45" s="332">
        <v>63.814432989690722</v>
      </c>
      <c r="CX45" s="340"/>
      <c r="CY45" s="340"/>
      <c r="CZ45" s="340"/>
      <c r="DA45" s="351">
        <f t="shared" si="103"/>
        <v>329.77738402061857</v>
      </c>
      <c r="DB45" s="7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16">
        <v>41.103092783505154</v>
      </c>
      <c r="DL45" s="316">
        <v>13.701030927835051</v>
      </c>
      <c r="DM45" s="314">
        <f t="shared" si="28"/>
        <v>41.103092783505154</v>
      </c>
      <c r="DN45" s="314">
        <f t="shared" si="29"/>
        <v>13.701030927835051</v>
      </c>
      <c r="DO45" s="316">
        <v>39.869999999999997</v>
      </c>
      <c r="DP45" s="316">
        <v>13.29</v>
      </c>
      <c r="DQ45" s="317">
        <v>39.869999999999997</v>
      </c>
      <c r="DR45" s="317">
        <v>13.29</v>
      </c>
      <c r="DS45" s="8"/>
      <c r="DT45" s="8"/>
      <c r="DU45" s="295"/>
      <c r="DV45" s="296"/>
      <c r="DW45" s="296"/>
      <c r="DX45" s="296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18">
        <v>37.11</v>
      </c>
      <c r="EH45" s="319">
        <v>9.2774999999999999</v>
      </c>
      <c r="EI45" s="94">
        <v>159.42268041237114</v>
      </c>
      <c r="EJ45" s="94">
        <v>39.855670103092784</v>
      </c>
      <c r="EK45" s="314">
        <v>55.268041237113401</v>
      </c>
      <c r="EL45" s="320">
        <v>13.81701030927835</v>
      </c>
      <c r="EM45" s="321"/>
      <c r="EN45" s="321"/>
      <c r="EO45" s="321"/>
      <c r="EP45" s="321"/>
      <c r="EQ45" s="8">
        <f t="shared" si="31"/>
        <v>251.80072164948453</v>
      </c>
      <c r="ER45" s="8">
        <f t="shared" si="104"/>
        <v>62.950180412371132</v>
      </c>
      <c r="ES45" s="294"/>
      <c r="ET45" s="294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45">
        <v>30</v>
      </c>
      <c r="FB45" s="322">
        <v>0</v>
      </c>
      <c r="FC45" s="114">
        <v>0</v>
      </c>
      <c r="FD45" s="315">
        <v>0</v>
      </c>
      <c r="FE45" s="8"/>
      <c r="FF45" s="8"/>
      <c r="FG45" s="298"/>
      <c r="FH45" s="299"/>
      <c r="FI45" s="8"/>
      <c r="FJ45" s="8"/>
      <c r="FK45" s="8"/>
      <c r="FL45" s="8"/>
      <c r="FM45" s="315"/>
      <c r="FN45" s="315"/>
      <c r="FO45" s="4"/>
      <c r="FP45" s="8"/>
      <c r="FQ45" s="300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1"/>
      <c r="GJ45" s="301"/>
      <c r="GK45" s="315">
        <v>6</v>
      </c>
      <c r="GL45" s="315">
        <v>0</v>
      </c>
      <c r="GM45" s="358">
        <v>0</v>
      </c>
      <c r="GN45" s="93">
        <v>0</v>
      </c>
      <c r="GO45" s="323">
        <v>3</v>
      </c>
      <c r="GP45" s="359">
        <v>0</v>
      </c>
      <c r="GQ45" s="359">
        <v>0</v>
      </c>
      <c r="GR45" s="359">
        <v>0</v>
      </c>
      <c r="GS45" s="93">
        <v>0</v>
      </c>
      <c r="GT45" s="93">
        <v>0</v>
      </c>
      <c r="GU45" s="93">
        <v>3</v>
      </c>
      <c r="GV45" s="93">
        <v>0</v>
      </c>
      <c r="GW45" s="93">
        <v>2</v>
      </c>
      <c r="GX45" s="93">
        <v>0</v>
      </c>
      <c r="GY45" s="93">
        <v>2.4</v>
      </c>
      <c r="GZ45" s="93">
        <v>0</v>
      </c>
      <c r="HA45" s="8">
        <f t="shared" si="39"/>
        <v>16.399999999999999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96"/>
      <c r="HO45" s="8">
        <f t="shared" si="41"/>
        <v>0</v>
      </c>
      <c r="HP45" s="8">
        <f t="shared" si="42"/>
        <v>0</v>
      </c>
      <c r="HQ45" s="91">
        <v>400</v>
      </c>
      <c r="HR45" s="71"/>
      <c r="HS45" s="91">
        <v>400</v>
      </c>
      <c r="HT45" s="78"/>
      <c r="HU45" s="78">
        <f t="shared" si="43"/>
        <v>400</v>
      </c>
      <c r="HV45" s="78">
        <f t="shared" si="44"/>
        <v>0</v>
      </c>
      <c r="HW45" s="8"/>
      <c r="HX45" s="8"/>
      <c r="HY45" s="369"/>
      <c r="HZ45" s="369"/>
      <c r="IA45" s="302"/>
      <c r="IB45" s="297"/>
      <c r="IC45" s="324">
        <v>2.5</v>
      </c>
      <c r="ID45" s="323">
        <v>0.625</v>
      </c>
      <c r="IE45" s="303"/>
      <c r="IF45" s="303"/>
      <c r="IG45" s="8">
        <f t="shared" si="45"/>
        <v>2.5</v>
      </c>
      <c r="IH45" s="8">
        <f t="shared" si="46"/>
        <v>0.625</v>
      </c>
      <c r="II45" s="8"/>
      <c r="IJ45" s="8"/>
      <c r="IK45" s="8"/>
      <c r="IL45" s="8"/>
      <c r="IM45" s="4"/>
      <c r="IN45" s="296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>
        <v>10.31</v>
      </c>
      <c r="IZ45" s="71">
        <v>0</v>
      </c>
      <c r="JA45" s="71">
        <v>0</v>
      </c>
      <c r="JB45" s="71">
        <v>0</v>
      </c>
      <c r="JC45" s="71"/>
      <c r="JD45" s="71"/>
      <c r="JE45" s="370"/>
      <c r="JF45" s="370"/>
      <c r="JG45" s="8">
        <f t="shared" si="47"/>
        <v>10.31</v>
      </c>
      <c r="JH45" s="8">
        <f t="shared" si="48"/>
        <v>0</v>
      </c>
      <c r="JI45" s="323">
        <v>6.5372000000000003</v>
      </c>
      <c r="JJ45" s="323">
        <v>1</v>
      </c>
      <c r="JK45" s="323">
        <v>6.5373000000000001</v>
      </c>
      <c r="JL45" s="323">
        <v>1</v>
      </c>
      <c r="JM45" s="323"/>
      <c r="JN45" s="323"/>
      <c r="JO45" s="91">
        <v>51.55</v>
      </c>
      <c r="JP45" s="323">
        <v>11</v>
      </c>
      <c r="JQ45" s="91">
        <v>0</v>
      </c>
      <c r="JR45" s="323">
        <v>0</v>
      </c>
      <c r="JS45" s="71"/>
      <c r="JT45" s="71"/>
      <c r="JU45" s="8"/>
      <c r="JV45" s="8"/>
      <c r="JW45" s="8">
        <f t="shared" si="85"/>
        <v>64.624499999999998</v>
      </c>
      <c r="JX45" s="8">
        <f t="shared" si="86"/>
        <v>13</v>
      </c>
      <c r="JY45" s="8"/>
      <c r="JZ45" s="8"/>
      <c r="KA45" s="282"/>
      <c r="KB45" s="282"/>
      <c r="KC45" s="8">
        <f t="shared" si="49"/>
        <v>0</v>
      </c>
      <c r="KD45" s="8">
        <f t="shared" si="50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1"/>
        <v>0</v>
      </c>
      <c r="KP45" s="4">
        <f t="shared" si="51"/>
        <v>0</v>
      </c>
      <c r="KQ45" s="314"/>
      <c r="KR45" s="4"/>
      <c r="KS45" s="4"/>
      <c r="KT45" s="4"/>
      <c r="KU45" s="1">
        <f t="shared" si="52"/>
        <v>0</v>
      </c>
      <c r="KV45" s="1">
        <f t="shared" si="53"/>
        <v>0</v>
      </c>
      <c r="KW45" s="4"/>
      <c r="KX45" s="4"/>
      <c r="KY45" s="4">
        <f t="shared" si="54"/>
        <v>0</v>
      </c>
      <c r="KZ45" s="4">
        <f t="shared" si="55"/>
        <v>0</v>
      </c>
      <c r="LA45" s="4"/>
      <c r="LB45" s="4"/>
      <c r="LC45" s="4"/>
      <c r="LD45" s="4"/>
      <c r="LE45" s="4">
        <f t="shared" si="56"/>
        <v>0</v>
      </c>
      <c r="LF45" s="4">
        <f t="shared" si="57"/>
        <v>0</v>
      </c>
      <c r="LG45" s="4"/>
      <c r="LH45" s="4"/>
      <c r="LI45" s="4">
        <f t="shared" si="58"/>
        <v>0</v>
      </c>
      <c r="LJ45" s="4">
        <f t="shared" si="59"/>
        <v>0</v>
      </c>
      <c r="LK45" s="71">
        <v>25</v>
      </c>
      <c r="LL45" s="323">
        <v>0</v>
      </c>
      <c r="LM45" s="79">
        <v>8.56</v>
      </c>
      <c r="LN45" s="342">
        <v>0</v>
      </c>
      <c r="LO45" s="79">
        <v>4.5759999999999996</v>
      </c>
      <c r="LP45" s="326">
        <v>0</v>
      </c>
      <c r="LQ45" s="75"/>
      <c r="LR45" s="336"/>
      <c r="LS45" s="311"/>
      <c r="LT45" s="311"/>
      <c r="LU45" s="4">
        <f t="shared" si="105"/>
        <v>38.135999999999996</v>
      </c>
      <c r="LV45" s="4">
        <f t="shared" si="61"/>
        <v>0</v>
      </c>
      <c r="LW45" s="312"/>
      <c r="LX45" s="4"/>
      <c r="LY45" s="4"/>
      <c r="LZ45" s="4"/>
      <c r="MA45" s="4">
        <f t="shared" si="62"/>
        <v>0</v>
      </c>
      <c r="MB45" s="4">
        <f t="shared" si="63"/>
        <v>0</v>
      </c>
      <c r="MC45" s="114"/>
      <c r="MD45" s="4"/>
      <c r="ME45" s="333"/>
      <c r="MF45" s="360"/>
      <c r="MG45" s="75"/>
      <c r="MH45" s="74"/>
      <c r="MI45" s="9"/>
      <c r="MJ45" s="4"/>
      <c r="MK45" s="4">
        <f t="shared" si="64"/>
        <v>0</v>
      </c>
      <c r="ML45" s="4">
        <f t="shared" si="65"/>
        <v>0</v>
      </c>
      <c r="MM45" s="327">
        <v>3.3</v>
      </c>
      <c r="MN45" s="92">
        <v>0</v>
      </c>
      <c r="MO45" s="114">
        <v>2.2000000000000002</v>
      </c>
      <c r="MP45" s="328">
        <v>0</v>
      </c>
      <c r="MQ45" s="4">
        <f t="shared" si="66"/>
        <v>5.5</v>
      </c>
      <c r="MR45" s="4">
        <f t="shared" si="67"/>
        <v>0</v>
      </c>
      <c r="MS45" s="4"/>
      <c r="MT45" s="4"/>
      <c r="MU45" s="4">
        <f t="shared" si="68"/>
        <v>0</v>
      </c>
      <c r="MV45" s="4">
        <f t="shared" si="69"/>
        <v>0</v>
      </c>
      <c r="MW45" s="4"/>
      <c r="MX45" s="4"/>
      <c r="MY45" s="4">
        <f t="shared" si="70"/>
        <v>0</v>
      </c>
      <c r="MZ45" s="4">
        <f t="shared" si="71"/>
        <v>0</v>
      </c>
      <c r="NA45" s="92">
        <v>0</v>
      </c>
      <c r="NB45" s="329">
        <v>0</v>
      </c>
      <c r="NC45" s="4">
        <f t="shared" si="72"/>
        <v>0</v>
      </c>
      <c r="ND45" s="4">
        <f t="shared" si="73"/>
        <v>0</v>
      </c>
      <c r="NE45" s="294"/>
      <c r="NF45" s="294"/>
      <c r="NG45" s="294">
        <f t="shared" si="74"/>
        <v>0</v>
      </c>
      <c r="NH45" s="294">
        <f t="shared" si="75"/>
        <v>0</v>
      </c>
      <c r="NI45" s="294"/>
      <c r="NJ45" s="294"/>
      <c r="NK45" s="294">
        <f t="shared" si="76"/>
        <v>0</v>
      </c>
      <c r="NL45" s="294">
        <f t="shared" si="77"/>
        <v>0</v>
      </c>
      <c r="NM45" s="291"/>
      <c r="NN45" s="294"/>
      <c r="NO45" s="294">
        <f t="shared" si="78"/>
        <v>0</v>
      </c>
      <c r="NP45" s="294">
        <f t="shared" si="79"/>
        <v>0</v>
      </c>
      <c r="NQ45" s="74">
        <v>0.97</v>
      </c>
      <c r="NR45" s="74"/>
      <c r="NS45" s="74">
        <v>0</v>
      </c>
      <c r="NT45" s="74"/>
      <c r="NU45" s="74">
        <v>1.64</v>
      </c>
      <c r="NV45" s="74"/>
      <c r="NW45" s="335">
        <v>0.35</v>
      </c>
      <c r="NX45" s="335"/>
      <c r="NY45" s="335">
        <v>0.53</v>
      </c>
      <c r="NZ45" s="335"/>
      <c r="OA45" s="74">
        <f t="shared" si="80"/>
        <v>3.1399999999999997</v>
      </c>
      <c r="OB45" s="74">
        <f t="shared" si="100"/>
        <v>0</v>
      </c>
      <c r="OC45" s="74">
        <v>3.8</v>
      </c>
      <c r="OD45" s="74"/>
      <c r="OE45" s="341">
        <v>0</v>
      </c>
      <c r="OF45" s="74"/>
      <c r="OG45" s="341">
        <v>0.06</v>
      </c>
      <c r="OH45" s="74"/>
      <c r="OI45" s="74">
        <v>0</v>
      </c>
      <c r="OJ45" s="74"/>
      <c r="OK45" s="74">
        <f t="shared" si="81"/>
        <v>3.86</v>
      </c>
      <c r="OL45" s="74">
        <f t="shared" si="82"/>
        <v>0</v>
      </c>
      <c r="OM45" s="196">
        <v>2.42</v>
      </c>
      <c r="ON45" s="196"/>
      <c r="OO45" s="334">
        <v>0.68</v>
      </c>
      <c r="OP45" s="196"/>
      <c r="OQ45" s="196">
        <v>0.74</v>
      </c>
      <c r="OR45" s="196"/>
      <c r="OS45" s="196">
        <f t="shared" si="106"/>
        <v>3.1</v>
      </c>
      <c r="OT45" s="196">
        <f t="shared" si="84"/>
        <v>0</v>
      </c>
      <c r="OU45" s="294"/>
      <c r="OV45" s="294"/>
      <c r="OW45" s="294">
        <f t="shared" si="101"/>
        <v>0</v>
      </c>
      <c r="OX45" s="294">
        <f t="shared" si="102"/>
        <v>0</v>
      </c>
    </row>
    <row r="46" spans="1:414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/>
      <c r="N46" s="71"/>
      <c r="O46" s="75">
        <v>0</v>
      </c>
      <c r="P46" s="71">
        <v>0</v>
      </c>
      <c r="Q46" s="122"/>
      <c r="R46" s="78"/>
      <c r="S46" s="314"/>
      <c r="T46" s="314"/>
      <c r="U46" s="78"/>
      <c r="V46" s="78"/>
      <c r="W46" s="78">
        <f t="shared" si="15"/>
        <v>0</v>
      </c>
      <c r="X46" s="78">
        <f t="shared" si="16"/>
        <v>0</v>
      </c>
      <c r="Y46" s="78"/>
      <c r="Z46" s="78"/>
      <c r="AA46" s="75"/>
      <c r="AB46" s="71"/>
      <c r="AC46" s="8">
        <f t="shared" si="17"/>
        <v>0</v>
      </c>
      <c r="AD46" s="8">
        <f t="shared" si="18"/>
        <v>0</v>
      </c>
      <c r="AE46" s="71"/>
      <c r="AF46" s="71"/>
      <c r="AG46" s="71"/>
      <c r="AH46" s="71"/>
      <c r="AI46" s="122"/>
      <c r="AJ46" s="122"/>
      <c r="AK46" s="343"/>
      <c r="AL46" s="344"/>
      <c r="AM46" s="287"/>
      <c r="AN46" s="287"/>
      <c r="AO46" s="288"/>
      <c r="AP46" s="288"/>
      <c r="AQ46" s="288"/>
      <c r="AR46" s="288"/>
      <c r="AS46" s="288"/>
      <c r="AT46" s="288"/>
      <c r="AU46" s="4">
        <f t="shared" si="89"/>
        <v>0</v>
      </c>
      <c r="AV46" s="4">
        <f t="shared" si="90"/>
        <v>0</v>
      </c>
      <c r="AW46" s="78"/>
      <c r="AX46" s="78"/>
      <c r="AY46" s="305"/>
      <c r="AZ46" s="8"/>
      <c r="BA46" s="8"/>
      <c r="BB46" s="8"/>
      <c r="BC46" s="8">
        <f t="shared" si="91"/>
        <v>0</v>
      </c>
      <c r="BD46" s="8">
        <f t="shared" si="92"/>
        <v>0</v>
      </c>
      <c r="BE46" s="78">
        <v>6</v>
      </c>
      <c r="BF46" s="78">
        <v>0.85440000000000005</v>
      </c>
      <c r="BG46" s="349">
        <v>7.5</v>
      </c>
      <c r="BH46" s="350">
        <v>1.0680000000000001</v>
      </c>
      <c r="BI46" s="289"/>
      <c r="BJ46" s="290"/>
      <c r="BK46" s="315">
        <v>6.5</v>
      </c>
      <c r="BL46" s="78">
        <v>0.92559999999999998</v>
      </c>
      <c r="BM46" s="8"/>
      <c r="BN46" s="8"/>
      <c r="BO46" s="8"/>
      <c r="BP46" s="8"/>
      <c r="BQ46" s="8"/>
      <c r="BR46" s="8"/>
      <c r="BS46" s="2">
        <f t="shared" si="20"/>
        <v>20</v>
      </c>
      <c r="BT46" s="8">
        <f t="shared" si="21"/>
        <v>2.8479999999999999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13"/>
      <c r="CI46" s="91"/>
      <c r="CJ46" s="313"/>
      <c r="CK46" s="292"/>
      <c r="CL46" s="292"/>
      <c r="CM46" s="314"/>
      <c r="CN46" s="315"/>
      <c r="CO46" s="8">
        <f t="shared" si="22"/>
        <v>0</v>
      </c>
      <c r="CP46" s="8">
        <f t="shared" si="23"/>
        <v>0</v>
      </c>
      <c r="CQ46" s="330">
        <v>247.40625</v>
      </c>
      <c r="CR46" s="330"/>
      <c r="CS46" s="330"/>
      <c r="CT46" s="340"/>
      <c r="CU46" s="331">
        <v>18.556701030927837</v>
      </c>
      <c r="CV46" s="196"/>
      <c r="CW46" s="332">
        <v>63.814432989690722</v>
      </c>
      <c r="CX46" s="340"/>
      <c r="CY46" s="340"/>
      <c r="CZ46" s="340"/>
      <c r="DA46" s="351">
        <f t="shared" si="103"/>
        <v>329.77738402061857</v>
      </c>
      <c r="DB46" s="7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16">
        <v>41.103092783505154</v>
      </c>
      <c r="DL46" s="316">
        <v>13.701030927835051</v>
      </c>
      <c r="DM46" s="314">
        <f t="shared" si="28"/>
        <v>41.103092783505154</v>
      </c>
      <c r="DN46" s="314">
        <f t="shared" si="29"/>
        <v>13.701030927835051</v>
      </c>
      <c r="DO46" s="316">
        <v>39.869999999999997</v>
      </c>
      <c r="DP46" s="316">
        <v>13.29</v>
      </c>
      <c r="DQ46" s="317">
        <v>39.869999999999997</v>
      </c>
      <c r="DR46" s="317">
        <v>13.29</v>
      </c>
      <c r="DS46" s="8"/>
      <c r="DT46" s="8"/>
      <c r="DU46" s="295"/>
      <c r="DV46" s="296"/>
      <c r="DW46" s="296"/>
      <c r="DX46" s="296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18">
        <v>37.11</v>
      </c>
      <c r="EH46" s="319">
        <v>9.2774999999999999</v>
      </c>
      <c r="EI46" s="94">
        <v>159.42268041237114</v>
      </c>
      <c r="EJ46" s="94">
        <v>39.855670103092784</v>
      </c>
      <c r="EK46" s="314">
        <v>55.268041237113401</v>
      </c>
      <c r="EL46" s="320">
        <v>13.81701030927835</v>
      </c>
      <c r="EM46" s="321"/>
      <c r="EN46" s="321"/>
      <c r="EO46" s="321"/>
      <c r="EP46" s="321"/>
      <c r="EQ46" s="8">
        <f t="shared" si="31"/>
        <v>251.80072164948453</v>
      </c>
      <c r="ER46" s="8">
        <f t="shared" si="104"/>
        <v>62.950180412371132</v>
      </c>
      <c r="ES46" s="294"/>
      <c r="ET46" s="294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45">
        <v>30</v>
      </c>
      <c r="FB46" s="322">
        <v>0</v>
      </c>
      <c r="FC46" s="114">
        <v>0</v>
      </c>
      <c r="FD46" s="315">
        <v>0</v>
      </c>
      <c r="FE46" s="8"/>
      <c r="FF46" s="8"/>
      <c r="FG46" s="298"/>
      <c r="FH46" s="299"/>
      <c r="FI46" s="8"/>
      <c r="FJ46" s="8"/>
      <c r="FK46" s="8"/>
      <c r="FL46" s="8"/>
      <c r="FM46" s="315"/>
      <c r="FN46" s="315"/>
      <c r="FO46" s="4"/>
      <c r="FP46" s="8"/>
      <c r="FQ46" s="300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1"/>
      <c r="GJ46" s="301"/>
      <c r="GK46" s="315">
        <v>6</v>
      </c>
      <c r="GL46" s="315">
        <v>0</v>
      </c>
      <c r="GM46" s="358">
        <v>0</v>
      </c>
      <c r="GN46" s="93">
        <v>0</v>
      </c>
      <c r="GO46" s="323">
        <v>3</v>
      </c>
      <c r="GP46" s="359">
        <v>0</v>
      </c>
      <c r="GQ46" s="359">
        <v>0</v>
      </c>
      <c r="GR46" s="359">
        <v>0</v>
      </c>
      <c r="GS46" s="93">
        <v>0</v>
      </c>
      <c r="GT46" s="93">
        <v>0</v>
      </c>
      <c r="GU46" s="93">
        <v>3</v>
      </c>
      <c r="GV46" s="93">
        <v>0</v>
      </c>
      <c r="GW46" s="93">
        <v>2</v>
      </c>
      <c r="GX46" s="93">
        <v>0</v>
      </c>
      <c r="GY46" s="93">
        <v>2.4</v>
      </c>
      <c r="GZ46" s="93">
        <v>0</v>
      </c>
      <c r="HA46" s="8">
        <f t="shared" si="39"/>
        <v>16.399999999999999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96"/>
      <c r="HO46" s="8">
        <f t="shared" si="41"/>
        <v>0</v>
      </c>
      <c r="HP46" s="8">
        <f t="shared" si="42"/>
        <v>0</v>
      </c>
      <c r="HQ46" s="91">
        <v>400</v>
      </c>
      <c r="HR46" s="71"/>
      <c r="HS46" s="91">
        <v>400</v>
      </c>
      <c r="HT46" s="78"/>
      <c r="HU46" s="78">
        <f t="shared" si="43"/>
        <v>400</v>
      </c>
      <c r="HV46" s="78">
        <f t="shared" si="44"/>
        <v>0</v>
      </c>
      <c r="HW46" s="8"/>
      <c r="HX46" s="8"/>
      <c r="HY46" s="368"/>
      <c r="HZ46" s="368"/>
      <c r="IA46" s="302"/>
      <c r="IB46" s="297"/>
      <c r="IC46" s="196">
        <v>2.5</v>
      </c>
      <c r="ID46" s="323">
        <v>0.625</v>
      </c>
      <c r="IE46" s="303"/>
      <c r="IF46" s="303"/>
      <c r="IG46" s="8">
        <f t="shared" si="45"/>
        <v>2.5</v>
      </c>
      <c r="IH46" s="8">
        <f t="shared" si="46"/>
        <v>0.625</v>
      </c>
      <c r="II46" s="8"/>
      <c r="IJ46" s="8"/>
      <c r="IK46" s="8"/>
      <c r="IL46" s="8"/>
      <c r="IM46" s="4"/>
      <c r="IN46" s="296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>
        <v>10.31</v>
      </c>
      <c r="IZ46" s="71">
        <v>0</v>
      </c>
      <c r="JA46" s="71">
        <v>0</v>
      </c>
      <c r="JB46" s="71">
        <v>0</v>
      </c>
      <c r="JC46" s="71"/>
      <c r="JD46" s="71"/>
      <c r="JE46" s="370"/>
      <c r="JF46" s="370"/>
      <c r="JG46" s="8">
        <f t="shared" si="47"/>
        <v>10.31</v>
      </c>
      <c r="JH46" s="8">
        <f t="shared" si="48"/>
        <v>0</v>
      </c>
      <c r="JI46" s="323">
        <v>6.5372000000000003</v>
      </c>
      <c r="JJ46" s="323">
        <v>1</v>
      </c>
      <c r="JK46" s="323">
        <v>6.5373000000000001</v>
      </c>
      <c r="JL46" s="323">
        <v>1</v>
      </c>
      <c r="JM46" s="323"/>
      <c r="JN46" s="323"/>
      <c r="JO46" s="91">
        <v>51.55</v>
      </c>
      <c r="JP46" s="323">
        <v>11</v>
      </c>
      <c r="JQ46" s="91">
        <v>0</v>
      </c>
      <c r="JR46" s="323">
        <v>0</v>
      </c>
      <c r="JS46" s="71"/>
      <c r="JT46" s="71"/>
      <c r="JU46" s="8"/>
      <c r="JV46" s="8"/>
      <c r="JW46" s="8">
        <f t="shared" si="85"/>
        <v>64.624499999999998</v>
      </c>
      <c r="JX46" s="8">
        <f t="shared" si="86"/>
        <v>13</v>
      </c>
      <c r="JY46" s="8"/>
      <c r="JZ46" s="8"/>
      <c r="KA46" s="282"/>
      <c r="KB46" s="282"/>
      <c r="KC46" s="8">
        <f t="shared" si="49"/>
        <v>0</v>
      </c>
      <c r="KD46" s="8">
        <f t="shared" si="50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1"/>
        <v>0</v>
      </c>
      <c r="KP46" s="4">
        <f t="shared" si="51"/>
        <v>0</v>
      </c>
      <c r="KQ46" s="314"/>
      <c r="KR46" s="4"/>
      <c r="KS46" s="4"/>
      <c r="KT46" s="4"/>
      <c r="KU46" s="1">
        <f t="shared" si="52"/>
        <v>0</v>
      </c>
      <c r="KV46" s="1">
        <f t="shared" si="53"/>
        <v>0</v>
      </c>
      <c r="KW46" s="4"/>
      <c r="KX46" s="4"/>
      <c r="KY46" s="4">
        <f t="shared" si="54"/>
        <v>0</v>
      </c>
      <c r="KZ46" s="4">
        <f t="shared" si="55"/>
        <v>0</v>
      </c>
      <c r="LA46" s="4"/>
      <c r="LB46" s="4"/>
      <c r="LC46" s="4"/>
      <c r="LD46" s="4"/>
      <c r="LE46" s="4">
        <f t="shared" si="56"/>
        <v>0</v>
      </c>
      <c r="LF46" s="4">
        <f t="shared" si="57"/>
        <v>0</v>
      </c>
      <c r="LG46" s="4"/>
      <c r="LH46" s="4"/>
      <c r="LI46" s="4">
        <f t="shared" si="58"/>
        <v>0</v>
      </c>
      <c r="LJ46" s="4">
        <f t="shared" si="59"/>
        <v>0</v>
      </c>
      <c r="LK46" s="71">
        <v>25</v>
      </c>
      <c r="LL46" s="323">
        <v>0</v>
      </c>
      <c r="LM46" s="79">
        <v>3.4</v>
      </c>
      <c r="LN46" s="342">
        <v>0</v>
      </c>
      <c r="LO46" s="79">
        <v>3.8730000000000002</v>
      </c>
      <c r="LP46" s="326">
        <v>0</v>
      </c>
      <c r="LQ46" s="75"/>
      <c r="LR46" s="336"/>
      <c r="LS46" s="311"/>
      <c r="LT46" s="311"/>
      <c r="LU46" s="4">
        <f t="shared" si="105"/>
        <v>32.272999999999996</v>
      </c>
      <c r="LV46" s="4">
        <f t="shared" si="61"/>
        <v>0</v>
      </c>
      <c r="LW46" s="312"/>
      <c r="LX46" s="4"/>
      <c r="LY46" s="4"/>
      <c r="LZ46" s="4"/>
      <c r="MA46" s="4">
        <f t="shared" si="62"/>
        <v>0</v>
      </c>
      <c r="MB46" s="4">
        <f t="shared" si="63"/>
        <v>0</v>
      </c>
      <c r="MC46" s="114"/>
      <c r="MD46" s="4"/>
      <c r="ME46" s="333"/>
      <c r="MF46" s="360"/>
      <c r="MG46" s="75"/>
      <c r="MH46" s="74"/>
      <c r="MI46" s="9"/>
      <c r="MJ46" s="4"/>
      <c r="MK46" s="4">
        <f t="shared" si="64"/>
        <v>0</v>
      </c>
      <c r="ML46" s="4">
        <f t="shared" si="65"/>
        <v>0</v>
      </c>
      <c r="MM46" s="327">
        <v>3.36</v>
      </c>
      <c r="MN46" s="92">
        <v>0</v>
      </c>
      <c r="MO46" s="114">
        <v>2.2399999999999998</v>
      </c>
      <c r="MP46" s="328">
        <v>0</v>
      </c>
      <c r="MQ46" s="4">
        <f t="shared" si="66"/>
        <v>5.6</v>
      </c>
      <c r="MR46" s="4">
        <f t="shared" si="67"/>
        <v>0</v>
      </c>
      <c r="MS46" s="4"/>
      <c r="MT46" s="4"/>
      <c r="MU46" s="4">
        <f t="shared" si="68"/>
        <v>0</v>
      </c>
      <c r="MV46" s="4">
        <f t="shared" si="69"/>
        <v>0</v>
      </c>
      <c r="MW46" s="4"/>
      <c r="MX46" s="4"/>
      <c r="MY46" s="4">
        <f t="shared" si="70"/>
        <v>0</v>
      </c>
      <c r="MZ46" s="4">
        <f t="shared" si="71"/>
        <v>0</v>
      </c>
      <c r="NA46" s="92">
        <v>0</v>
      </c>
      <c r="NB46" s="329">
        <v>0</v>
      </c>
      <c r="NC46" s="4">
        <f t="shared" si="72"/>
        <v>0</v>
      </c>
      <c r="ND46" s="4">
        <f t="shared" si="73"/>
        <v>0</v>
      </c>
      <c r="NE46" s="294"/>
      <c r="NF46" s="294"/>
      <c r="NG46" s="294">
        <f t="shared" si="74"/>
        <v>0</v>
      </c>
      <c r="NH46" s="294">
        <f t="shared" si="75"/>
        <v>0</v>
      </c>
      <c r="NI46" s="294"/>
      <c r="NJ46" s="294"/>
      <c r="NK46" s="294">
        <f t="shared" si="76"/>
        <v>0</v>
      </c>
      <c r="NL46" s="294">
        <f t="shared" si="77"/>
        <v>0</v>
      </c>
      <c r="NM46" s="291"/>
      <c r="NN46" s="294"/>
      <c r="NO46" s="294">
        <f t="shared" si="78"/>
        <v>0</v>
      </c>
      <c r="NP46" s="294">
        <f t="shared" si="79"/>
        <v>0</v>
      </c>
      <c r="NQ46" s="74">
        <v>1.18</v>
      </c>
      <c r="NR46" s="74"/>
      <c r="NS46" s="74">
        <v>0</v>
      </c>
      <c r="NT46" s="74"/>
      <c r="NU46" s="74">
        <v>2</v>
      </c>
      <c r="NV46" s="74"/>
      <c r="NW46" s="335">
        <v>0.43</v>
      </c>
      <c r="NX46" s="335"/>
      <c r="NY46" s="335">
        <v>0.64</v>
      </c>
      <c r="NZ46" s="335"/>
      <c r="OA46" s="74">
        <f t="shared" si="80"/>
        <v>3.82</v>
      </c>
      <c r="OB46" s="74">
        <f t="shared" si="100"/>
        <v>0</v>
      </c>
      <c r="OC46" s="74">
        <v>4.7</v>
      </c>
      <c r="OD46" s="74"/>
      <c r="OE46" s="341">
        <v>0</v>
      </c>
      <c r="OF46" s="74"/>
      <c r="OG46" s="341">
        <v>0</v>
      </c>
      <c r="OH46" s="74"/>
      <c r="OI46" s="74">
        <v>0</v>
      </c>
      <c r="OJ46" s="74"/>
      <c r="OK46" s="74">
        <f t="shared" si="81"/>
        <v>4.7</v>
      </c>
      <c r="OL46" s="74">
        <f t="shared" si="82"/>
        <v>0</v>
      </c>
      <c r="OM46" s="196">
        <v>2.46</v>
      </c>
      <c r="ON46" s="196"/>
      <c r="OO46" s="334">
        <v>0.7</v>
      </c>
      <c r="OP46" s="196"/>
      <c r="OQ46" s="196">
        <v>0.76</v>
      </c>
      <c r="OR46" s="196"/>
      <c r="OS46" s="196">
        <f t="shared" si="106"/>
        <v>3.16</v>
      </c>
      <c r="OT46" s="196">
        <f t="shared" si="84"/>
        <v>0</v>
      </c>
      <c r="OU46" s="294"/>
      <c r="OV46" s="294"/>
      <c r="OW46" s="294">
        <f t="shared" si="101"/>
        <v>0</v>
      </c>
      <c r="OX46" s="294">
        <f t="shared" si="102"/>
        <v>0</v>
      </c>
    </row>
    <row r="47" spans="1:414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14"/>
      <c r="L47" s="314"/>
      <c r="M47" s="71"/>
      <c r="N47" s="71"/>
      <c r="O47" s="75">
        <v>0</v>
      </c>
      <c r="P47" s="71">
        <v>0</v>
      </c>
      <c r="Q47" s="122"/>
      <c r="R47" s="78"/>
      <c r="S47" s="314"/>
      <c r="T47" s="314"/>
      <c r="U47" s="78"/>
      <c r="V47" s="78"/>
      <c r="W47" s="78">
        <f t="shared" si="15"/>
        <v>0</v>
      </c>
      <c r="X47" s="78">
        <f t="shared" si="16"/>
        <v>0</v>
      </c>
      <c r="Y47" s="78"/>
      <c r="Z47" s="78"/>
      <c r="AA47" s="75"/>
      <c r="AB47" s="71"/>
      <c r="AC47" s="78">
        <f t="shared" si="17"/>
        <v>0</v>
      </c>
      <c r="AD47" s="78">
        <f t="shared" si="18"/>
        <v>0</v>
      </c>
      <c r="AE47" s="71"/>
      <c r="AF47" s="71"/>
      <c r="AG47" s="71"/>
      <c r="AH47" s="71"/>
      <c r="AI47" s="122"/>
      <c r="AJ47" s="122"/>
      <c r="AK47" s="343"/>
      <c r="AL47" s="344"/>
      <c r="AM47" s="346"/>
      <c r="AN47" s="346"/>
      <c r="AO47" s="347"/>
      <c r="AP47" s="347"/>
      <c r="AQ47" s="347"/>
      <c r="AR47" s="347"/>
      <c r="AS47" s="347"/>
      <c r="AT47" s="347"/>
      <c r="AU47" s="74">
        <f t="shared" si="89"/>
        <v>0</v>
      </c>
      <c r="AV47" s="74">
        <f t="shared" si="90"/>
        <v>0</v>
      </c>
      <c r="AW47" s="78"/>
      <c r="AX47" s="78"/>
      <c r="AY47" s="348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>
        <v>6</v>
      </c>
      <c r="BF47" s="78">
        <v>0.85440000000000005</v>
      </c>
      <c r="BG47" s="349">
        <v>7.5</v>
      </c>
      <c r="BH47" s="350">
        <v>1.0680000000000001</v>
      </c>
      <c r="BI47" s="349"/>
      <c r="BJ47" s="350"/>
      <c r="BK47" s="315">
        <v>6.5</v>
      </c>
      <c r="BL47" s="78">
        <v>0.92559999999999998</v>
      </c>
      <c r="BM47" s="78"/>
      <c r="BN47" s="78"/>
      <c r="BO47" s="78"/>
      <c r="BP47" s="78"/>
      <c r="BQ47" s="78"/>
      <c r="BR47" s="78"/>
      <c r="BS47" s="314">
        <f t="shared" si="20"/>
        <v>20</v>
      </c>
      <c r="BT47" s="78">
        <f t="shared" si="21"/>
        <v>2.8479999999999999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13"/>
      <c r="CI47" s="91"/>
      <c r="CJ47" s="313"/>
      <c r="CK47" s="323"/>
      <c r="CL47" s="323"/>
      <c r="CM47" s="314"/>
      <c r="CN47" s="315"/>
      <c r="CO47" s="78">
        <f t="shared" si="22"/>
        <v>0</v>
      </c>
      <c r="CP47" s="78">
        <f t="shared" si="23"/>
        <v>0</v>
      </c>
      <c r="CQ47" s="330">
        <v>247.40625</v>
      </c>
      <c r="CR47" s="330"/>
      <c r="CS47" s="330"/>
      <c r="CT47" s="340"/>
      <c r="CU47" s="331">
        <v>18.556701030927837</v>
      </c>
      <c r="CV47" s="196"/>
      <c r="CW47" s="332">
        <v>63.814432989690722</v>
      </c>
      <c r="CX47" s="340"/>
      <c r="CY47" s="340"/>
      <c r="CZ47" s="340"/>
      <c r="DA47" s="351">
        <f t="shared" si="103"/>
        <v>329.77738402061857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16">
        <v>41.103092783505154</v>
      </c>
      <c r="DL47" s="316">
        <v>13.701030927835051</v>
      </c>
      <c r="DM47" s="314">
        <f t="shared" si="28"/>
        <v>41.103092783505154</v>
      </c>
      <c r="DN47" s="314">
        <f t="shared" si="29"/>
        <v>13.701030927835051</v>
      </c>
      <c r="DO47" s="316">
        <v>39.869999999999997</v>
      </c>
      <c r="DP47" s="316">
        <v>13.29</v>
      </c>
      <c r="DQ47" s="317">
        <v>39.869999999999997</v>
      </c>
      <c r="DR47" s="317">
        <v>13.29</v>
      </c>
      <c r="DS47" s="78"/>
      <c r="DT47" s="78"/>
      <c r="DU47" s="320"/>
      <c r="DV47" s="352"/>
      <c r="DW47" s="352"/>
      <c r="DX47" s="352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18">
        <v>37.11</v>
      </c>
      <c r="EH47" s="319">
        <v>9.2774999999999999</v>
      </c>
      <c r="EI47" s="94">
        <v>159.42268041237114</v>
      </c>
      <c r="EJ47" s="94">
        <v>39.855670103092784</v>
      </c>
      <c r="EK47" s="314">
        <v>55.268041237113401</v>
      </c>
      <c r="EL47" s="320">
        <v>13.81701030927835</v>
      </c>
      <c r="EM47" s="321"/>
      <c r="EN47" s="321"/>
      <c r="EO47" s="321"/>
      <c r="EP47" s="321"/>
      <c r="EQ47" s="78">
        <f t="shared" si="31"/>
        <v>251.80072164948453</v>
      </c>
      <c r="ER47" s="78">
        <f t="shared" si="104"/>
        <v>62.950180412371132</v>
      </c>
      <c r="ES47" s="196"/>
      <c r="ET47" s="196"/>
      <c r="EU47" s="353"/>
      <c r="EV47" s="353"/>
      <c r="EW47" s="74">
        <f t="shared" si="33"/>
        <v>0</v>
      </c>
      <c r="EX47" s="74">
        <f t="shared" si="34"/>
        <v>0</v>
      </c>
      <c r="EY47" s="78"/>
      <c r="EZ47" s="78"/>
      <c r="FA47" s="345">
        <v>30</v>
      </c>
      <c r="FB47" s="322">
        <v>0</v>
      </c>
      <c r="FC47" s="114">
        <v>0</v>
      </c>
      <c r="FD47" s="315">
        <v>0</v>
      </c>
      <c r="FE47" s="78"/>
      <c r="FF47" s="78"/>
      <c r="FG47" s="354"/>
      <c r="FH47" s="355"/>
      <c r="FI47" s="78"/>
      <c r="FJ47" s="78"/>
      <c r="FK47" s="78"/>
      <c r="FL47" s="78"/>
      <c r="FM47" s="315"/>
      <c r="FN47" s="315"/>
      <c r="FO47" s="74"/>
      <c r="FP47" s="78"/>
      <c r="FQ47" s="356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57"/>
      <c r="GJ47" s="357"/>
      <c r="GK47" s="315">
        <v>6</v>
      </c>
      <c r="GL47" s="315">
        <v>0</v>
      </c>
      <c r="GM47" s="358">
        <v>0</v>
      </c>
      <c r="GN47" s="93">
        <v>0</v>
      </c>
      <c r="GO47" s="323">
        <v>3</v>
      </c>
      <c r="GP47" s="359">
        <v>0</v>
      </c>
      <c r="GQ47" s="359">
        <v>0</v>
      </c>
      <c r="GR47" s="359">
        <v>0</v>
      </c>
      <c r="GS47" s="93">
        <v>0</v>
      </c>
      <c r="GT47" s="93">
        <v>0</v>
      </c>
      <c r="GU47" s="93">
        <v>3</v>
      </c>
      <c r="GV47" s="93">
        <v>0</v>
      </c>
      <c r="GW47" s="93">
        <v>2</v>
      </c>
      <c r="GX47" s="93">
        <v>0</v>
      </c>
      <c r="GY47" s="93">
        <v>0</v>
      </c>
      <c r="GZ47" s="93">
        <v>0</v>
      </c>
      <c r="HA47" s="78">
        <f t="shared" si="39"/>
        <v>14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52"/>
      <c r="HO47" s="78">
        <f t="shared" si="41"/>
        <v>0</v>
      </c>
      <c r="HP47" s="78">
        <f t="shared" si="42"/>
        <v>0</v>
      </c>
      <c r="HQ47" s="91">
        <v>400</v>
      </c>
      <c r="HR47" s="71"/>
      <c r="HS47" s="91">
        <v>400</v>
      </c>
      <c r="HT47" s="78"/>
      <c r="HU47" s="78">
        <f t="shared" si="43"/>
        <v>400</v>
      </c>
      <c r="HV47" s="78">
        <f t="shared" si="44"/>
        <v>0</v>
      </c>
      <c r="HW47" s="78"/>
      <c r="HX47" s="78"/>
      <c r="HY47" s="369"/>
      <c r="HZ47" s="369"/>
      <c r="IA47" s="96"/>
      <c r="IB47" s="94"/>
      <c r="IC47" s="196">
        <v>2.5</v>
      </c>
      <c r="ID47" s="323">
        <v>0.625</v>
      </c>
      <c r="IE47" s="208"/>
      <c r="IF47" s="208"/>
      <c r="IG47" s="8">
        <f t="shared" si="45"/>
        <v>2.5</v>
      </c>
      <c r="IH47" s="8">
        <f t="shared" si="46"/>
        <v>0.625</v>
      </c>
      <c r="II47" s="78"/>
      <c r="IJ47" s="78"/>
      <c r="IK47" s="78"/>
      <c r="IL47" s="78"/>
      <c r="IM47" s="74"/>
      <c r="IN47" s="352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>
        <v>10.31</v>
      </c>
      <c r="IZ47" s="71">
        <v>0</v>
      </c>
      <c r="JA47" s="71">
        <v>0</v>
      </c>
      <c r="JB47" s="71">
        <v>0</v>
      </c>
      <c r="JC47" s="71"/>
      <c r="JD47" s="71"/>
      <c r="JE47" s="370"/>
      <c r="JF47" s="370"/>
      <c r="JG47" s="8">
        <f t="shared" si="47"/>
        <v>10.31</v>
      </c>
      <c r="JH47" s="8">
        <f t="shared" si="48"/>
        <v>0</v>
      </c>
      <c r="JI47" s="323">
        <v>6.5372000000000003</v>
      </c>
      <c r="JJ47" s="323">
        <v>1</v>
      </c>
      <c r="JK47" s="323">
        <v>6.5373000000000001</v>
      </c>
      <c r="JL47" s="323">
        <v>1</v>
      </c>
      <c r="JM47" s="323"/>
      <c r="JN47" s="323"/>
      <c r="JO47" s="91">
        <v>51.55</v>
      </c>
      <c r="JP47" s="323">
        <v>11</v>
      </c>
      <c r="JQ47" s="91">
        <v>0</v>
      </c>
      <c r="JR47" s="323">
        <v>0</v>
      </c>
      <c r="JS47" s="71"/>
      <c r="JT47" s="71"/>
      <c r="JU47" s="78"/>
      <c r="JV47" s="78"/>
      <c r="JW47" s="78">
        <f t="shared" si="85"/>
        <v>64.624499999999998</v>
      </c>
      <c r="JX47" s="78">
        <f t="shared" si="86"/>
        <v>13</v>
      </c>
      <c r="JY47" s="78"/>
      <c r="JZ47" s="78"/>
      <c r="KA47" s="71"/>
      <c r="KB47" s="71"/>
      <c r="KC47" s="78">
        <f t="shared" si="49"/>
        <v>0</v>
      </c>
      <c r="KD47" s="78">
        <f t="shared" si="50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1"/>
        <v>0</v>
      </c>
      <c r="KP47" s="74">
        <f t="shared" si="51"/>
        <v>0</v>
      </c>
      <c r="KQ47" s="314"/>
      <c r="KR47" s="74"/>
      <c r="KS47" s="74"/>
      <c r="KT47" s="74"/>
      <c r="KU47" s="122">
        <f t="shared" si="52"/>
        <v>0</v>
      </c>
      <c r="KV47" s="122">
        <f t="shared" si="53"/>
        <v>0</v>
      </c>
      <c r="KW47" s="74"/>
      <c r="KX47" s="74"/>
      <c r="KY47" s="74">
        <f t="shared" si="54"/>
        <v>0</v>
      </c>
      <c r="KZ47" s="74">
        <f t="shared" si="55"/>
        <v>0</v>
      </c>
      <c r="LA47" s="74"/>
      <c r="LB47" s="74"/>
      <c r="LC47" s="74"/>
      <c r="LD47" s="74"/>
      <c r="LE47" s="74">
        <f t="shared" si="56"/>
        <v>0</v>
      </c>
      <c r="LF47" s="74">
        <f t="shared" si="57"/>
        <v>0</v>
      </c>
      <c r="LG47" s="74"/>
      <c r="LH47" s="74"/>
      <c r="LI47" s="74">
        <f t="shared" si="58"/>
        <v>0</v>
      </c>
      <c r="LJ47" s="74">
        <f t="shared" si="59"/>
        <v>0</v>
      </c>
      <c r="LK47" s="71">
        <v>25</v>
      </c>
      <c r="LL47" s="323">
        <v>0</v>
      </c>
      <c r="LM47" s="79">
        <v>3.4</v>
      </c>
      <c r="LN47" s="342">
        <v>0</v>
      </c>
      <c r="LO47" s="79">
        <v>3.8730000000000002</v>
      </c>
      <c r="LP47" s="326">
        <v>0</v>
      </c>
      <c r="LQ47" s="75"/>
      <c r="LR47" s="336"/>
      <c r="LS47" s="336"/>
      <c r="LT47" s="336"/>
      <c r="LU47" s="74">
        <f t="shared" si="105"/>
        <v>32.272999999999996</v>
      </c>
      <c r="LV47" s="74">
        <f t="shared" si="61"/>
        <v>0</v>
      </c>
      <c r="LW47" s="149"/>
      <c r="LX47" s="74"/>
      <c r="LY47" s="74"/>
      <c r="LZ47" s="74"/>
      <c r="MA47" s="74">
        <f t="shared" si="62"/>
        <v>0</v>
      </c>
      <c r="MB47" s="74">
        <f t="shared" si="63"/>
        <v>0</v>
      </c>
      <c r="MC47" s="114"/>
      <c r="MD47" s="74"/>
      <c r="ME47" s="333"/>
      <c r="MF47" s="360"/>
      <c r="MG47" s="75"/>
      <c r="MH47" s="74"/>
      <c r="MI47" s="75"/>
      <c r="MJ47" s="74"/>
      <c r="MK47" s="74">
        <f t="shared" si="64"/>
        <v>0</v>
      </c>
      <c r="ML47" s="74">
        <f t="shared" si="65"/>
        <v>0</v>
      </c>
      <c r="MM47" s="327">
        <v>3.42</v>
      </c>
      <c r="MN47" s="92">
        <v>0</v>
      </c>
      <c r="MO47" s="114">
        <v>2.2800000000000002</v>
      </c>
      <c r="MP47" s="328">
        <v>0</v>
      </c>
      <c r="MQ47" s="74">
        <f t="shared" si="66"/>
        <v>5.7</v>
      </c>
      <c r="MR47" s="74">
        <f t="shared" si="67"/>
        <v>0</v>
      </c>
      <c r="MS47" s="74"/>
      <c r="MT47" s="74"/>
      <c r="MU47" s="74">
        <f t="shared" si="68"/>
        <v>0</v>
      </c>
      <c r="MV47" s="74">
        <f t="shared" si="69"/>
        <v>0</v>
      </c>
      <c r="MW47" s="74"/>
      <c r="MX47" s="74"/>
      <c r="MY47" s="74">
        <f t="shared" si="70"/>
        <v>0</v>
      </c>
      <c r="MZ47" s="74">
        <f t="shared" si="71"/>
        <v>0</v>
      </c>
      <c r="NA47" s="92">
        <v>0</v>
      </c>
      <c r="NB47" s="329">
        <v>0</v>
      </c>
      <c r="NC47" s="74">
        <f t="shared" si="72"/>
        <v>0</v>
      </c>
      <c r="ND47" s="74">
        <f t="shared" si="73"/>
        <v>0</v>
      </c>
      <c r="NE47" s="196"/>
      <c r="NF47" s="196"/>
      <c r="NG47" s="196">
        <f t="shared" si="74"/>
        <v>0</v>
      </c>
      <c r="NH47" s="196">
        <f t="shared" si="75"/>
        <v>0</v>
      </c>
      <c r="NI47" s="196"/>
      <c r="NJ47" s="196"/>
      <c r="NK47" s="196">
        <f t="shared" si="76"/>
        <v>0</v>
      </c>
      <c r="NL47" s="196">
        <f t="shared" si="77"/>
        <v>0</v>
      </c>
      <c r="NM47" s="315"/>
      <c r="NN47" s="196"/>
      <c r="NO47" s="196">
        <f t="shared" si="78"/>
        <v>0</v>
      </c>
      <c r="NP47" s="196">
        <f t="shared" si="79"/>
        <v>0</v>
      </c>
      <c r="NQ47" s="74">
        <v>1.27</v>
      </c>
      <c r="NR47" s="74"/>
      <c r="NS47" s="74">
        <v>0</v>
      </c>
      <c r="NT47" s="74"/>
      <c r="NU47" s="74">
        <v>2.14</v>
      </c>
      <c r="NV47" s="74"/>
      <c r="NW47" s="335">
        <v>0.46</v>
      </c>
      <c r="NX47" s="335"/>
      <c r="NY47" s="335">
        <v>0.69</v>
      </c>
      <c r="NZ47" s="335"/>
      <c r="OA47" s="74">
        <f t="shared" si="80"/>
        <v>4.0999999999999996</v>
      </c>
      <c r="OB47" s="74">
        <f t="shared" si="100"/>
        <v>0</v>
      </c>
      <c r="OC47" s="74">
        <v>5</v>
      </c>
      <c r="OD47" s="74"/>
      <c r="OE47" s="341">
        <v>0</v>
      </c>
      <c r="OF47" s="74"/>
      <c r="OG47" s="341">
        <v>0.03</v>
      </c>
      <c r="OH47" s="74"/>
      <c r="OI47" s="74">
        <v>0</v>
      </c>
      <c r="OJ47" s="74"/>
      <c r="OK47" s="74">
        <f t="shared" si="81"/>
        <v>5.03</v>
      </c>
      <c r="OL47" s="74">
        <f t="shared" si="82"/>
        <v>0</v>
      </c>
      <c r="OM47" s="196">
        <v>2.67</v>
      </c>
      <c r="ON47" s="196"/>
      <c r="OO47" s="334">
        <v>0.75</v>
      </c>
      <c r="OP47" s="196"/>
      <c r="OQ47" s="196">
        <v>0.82</v>
      </c>
      <c r="OR47" s="196"/>
      <c r="OS47" s="196">
        <f t="shared" si="106"/>
        <v>3.42</v>
      </c>
      <c r="OT47" s="196">
        <f t="shared" si="84"/>
        <v>0</v>
      </c>
      <c r="OU47" s="196"/>
      <c r="OV47" s="196"/>
      <c r="OW47" s="196">
        <f t="shared" si="101"/>
        <v>0</v>
      </c>
      <c r="OX47" s="196">
        <f t="shared" si="102"/>
        <v>0</v>
      </c>
    </row>
    <row r="48" spans="1:414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/>
      <c r="N48" s="71"/>
      <c r="O48" s="75">
        <v>0</v>
      </c>
      <c r="P48" s="71">
        <v>0</v>
      </c>
      <c r="Q48" s="122"/>
      <c r="R48" s="78"/>
      <c r="S48" s="314"/>
      <c r="T48" s="314"/>
      <c r="U48" s="78"/>
      <c r="V48" s="78"/>
      <c r="W48" s="78">
        <f t="shared" si="15"/>
        <v>0</v>
      </c>
      <c r="X48" s="78">
        <f t="shared" si="16"/>
        <v>0</v>
      </c>
      <c r="Y48" s="78"/>
      <c r="Z48" s="78"/>
      <c r="AA48" s="75"/>
      <c r="AB48" s="71"/>
      <c r="AC48" s="8">
        <f t="shared" si="17"/>
        <v>0</v>
      </c>
      <c r="AD48" s="8">
        <f t="shared" si="18"/>
        <v>0</v>
      </c>
      <c r="AE48" s="71"/>
      <c r="AF48" s="71"/>
      <c r="AG48" s="71"/>
      <c r="AH48" s="71"/>
      <c r="AI48" s="122"/>
      <c r="AJ48" s="122"/>
      <c r="AK48" s="343"/>
      <c r="AL48" s="344"/>
      <c r="AM48" s="287"/>
      <c r="AN48" s="287"/>
      <c r="AO48" s="288"/>
      <c r="AP48" s="288"/>
      <c r="AQ48" s="288"/>
      <c r="AR48" s="288"/>
      <c r="AS48" s="288"/>
      <c r="AT48" s="288"/>
      <c r="AU48" s="4">
        <f t="shared" si="89"/>
        <v>0</v>
      </c>
      <c r="AV48" s="4">
        <f t="shared" si="90"/>
        <v>0</v>
      </c>
      <c r="AW48" s="78"/>
      <c r="AX48" s="78"/>
      <c r="AY48" s="305"/>
      <c r="AZ48" s="8"/>
      <c r="BA48" s="8"/>
      <c r="BB48" s="8"/>
      <c r="BC48" s="8">
        <f t="shared" si="91"/>
        <v>0</v>
      </c>
      <c r="BD48" s="8">
        <f t="shared" si="92"/>
        <v>0</v>
      </c>
      <c r="BE48" s="78">
        <v>6</v>
      </c>
      <c r="BF48" s="78">
        <v>0.85440000000000005</v>
      </c>
      <c r="BG48" s="349">
        <v>7.5</v>
      </c>
      <c r="BH48" s="350">
        <v>1.0680000000000001</v>
      </c>
      <c r="BI48" s="289"/>
      <c r="BJ48" s="290"/>
      <c r="BK48" s="315">
        <v>6.5</v>
      </c>
      <c r="BL48" s="78">
        <v>0.92559999999999998</v>
      </c>
      <c r="BM48" s="8"/>
      <c r="BN48" s="8"/>
      <c r="BO48" s="8"/>
      <c r="BP48" s="8"/>
      <c r="BQ48" s="8"/>
      <c r="BR48" s="8"/>
      <c r="BS48" s="2">
        <f t="shared" si="20"/>
        <v>20</v>
      </c>
      <c r="BT48" s="8">
        <f t="shared" si="21"/>
        <v>2.8479999999999999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13"/>
      <c r="CI48" s="91"/>
      <c r="CJ48" s="313"/>
      <c r="CK48" s="292"/>
      <c r="CL48" s="292"/>
      <c r="CM48" s="314"/>
      <c r="CN48" s="315"/>
      <c r="CO48" s="8">
        <f t="shared" si="22"/>
        <v>0</v>
      </c>
      <c r="CP48" s="8">
        <f t="shared" si="23"/>
        <v>0</v>
      </c>
      <c r="CQ48" s="330">
        <v>247.40625</v>
      </c>
      <c r="CR48" s="330"/>
      <c r="CS48" s="330"/>
      <c r="CT48" s="340"/>
      <c r="CU48" s="331">
        <v>18.556701030927837</v>
      </c>
      <c r="CV48" s="196"/>
      <c r="CW48" s="332">
        <v>63.814432989690722</v>
      </c>
      <c r="CX48" s="340"/>
      <c r="CY48" s="340"/>
      <c r="CZ48" s="340"/>
      <c r="DA48" s="351">
        <f t="shared" si="103"/>
        <v>329.77738402061857</v>
      </c>
      <c r="DB48" s="7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16">
        <v>41.103092783505154</v>
      </c>
      <c r="DL48" s="316">
        <v>13.701030927835051</v>
      </c>
      <c r="DM48" s="314">
        <f t="shared" si="28"/>
        <v>41.103092783505154</v>
      </c>
      <c r="DN48" s="314">
        <f t="shared" si="29"/>
        <v>13.701030927835051</v>
      </c>
      <c r="DO48" s="316">
        <v>39.869999999999997</v>
      </c>
      <c r="DP48" s="316">
        <v>13.29</v>
      </c>
      <c r="DQ48" s="317">
        <v>39.869999999999997</v>
      </c>
      <c r="DR48" s="317">
        <v>13.29</v>
      </c>
      <c r="DS48" s="8"/>
      <c r="DT48" s="8"/>
      <c r="DU48" s="295"/>
      <c r="DV48" s="296"/>
      <c r="DW48" s="296"/>
      <c r="DX48" s="296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18">
        <v>37.11</v>
      </c>
      <c r="EH48" s="319">
        <v>9.2774999999999999</v>
      </c>
      <c r="EI48" s="94">
        <v>159.42268041237114</v>
      </c>
      <c r="EJ48" s="94">
        <v>39.855670103092784</v>
      </c>
      <c r="EK48" s="314">
        <v>55.268041237113401</v>
      </c>
      <c r="EL48" s="320">
        <v>13.81701030927835</v>
      </c>
      <c r="EM48" s="321"/>
      <c r="EN48" s="321"/>
      <c r="EO48" s="321"/>
      <c r="EP48" s="321"/>
      <c r="EQ48" s="8">
        <f t="shared" si="31"/>
        <v>251.80072164948453</v>
      </c>
      <c r="ER48" s="8">
        <f t="shared" si="104"/>
        <v>62.950180412371132</v>
      </c>
      <c r="ES48" s="294"/>
      <c r="ET48" s="294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45">
        <v>30</v>
      </c>
      <c r="FB48" s="322">
        <v>0</v>
      </c>
      <c r="FC48" s="114">
        <v>0</v>
      </c>
      <c r="FD48" s="315">
        <v>0</v>
      </c>
      <c r="FE48" s="8"/>
      <c r="FF48" s="8"/>
      <c r="FG48" s="298"/>
      <c r="FH48" s="299"/>
      <c r="FI48" s="8"/>
      <c r="FJ48" s="8"/>
      <c r="FK48" s="8"/>
      <c r="FL48" s="8"/>
      <c r="FM48" s="315"/>
      <c r="FN48" s="315"/>
      <c r="FO48" s="4"/>
      <c r="FP48" s="8"/>
      <c r="FQ48" s="300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1"/>
      <c r="GJ48" s="301"/>
      <c r="GK48" s="315">
        <v>6</v>
      </c>
      <c r="GL48" s="315">
        <v>0</v>
      </c>
      <c r="GM48" s="358">
        <v>0</v>
      </c>
      <c r="GN48" s="93">
        <v>0</v>
      </c>
      <c r="GO48" s="323">
        <v>3</v>
      </c>
      <c r="GP48" s="359">
        <v>0</v>
      </c>
      <c r="GQ48" s="359">
        <v>0</v>
      </c>
      <c r="GR48" s="359">
        <v>0</v>
      </c>
      <c r="GS48" s="93">
        <v>0</v>
      </c>
      <c r="GT48" s="93">
        <v>0</v>
      </c>
      <c r="GU48" s="93">
        <v>3</v>
      </c>
      <c r="GV48" s="93">
        <v>0</v>
      </c>
      <c r="GW48" s="93">
        <v>2</v>
      </c>
      <c r="GX48" s="93">
        <v>0</v>
      </c>
      <c r="GY48" s="93">
        <v>0</v>
      </c>
      <c r="GZ48" s="93">
        <v>0</v>
      </c>
      <c r="HA48" s="8">
        <f t="shared" si="39"/>
        <v>14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96"/>
      <c r="HO48" s="8">
        <f t="shared" si="41"/>
        <v>0</v>
      </c>
      <c r="HP48" s="8">
        <f t="shared" si="42"/>
        <v>0</v>
      </c>
      <c r="HQ48" s="91">
        <v>400</v>
      </c>
      <c r="HR48" s="71"/>
      <c r="HS48" s="91">
        <v>400</v>
      </c>
      <c r="HT48" s="78"/>
      <c r="HU48" s="78">
        <f t="shared" si="43"/>
        <v>400</v>
      </c>
      <c r="HV48" s="78">
        <f t="shared" si="44"/>
        <v>0</v>
      </c>
      <c r="HW48" s="8"/>
      <c r="HX48" s="8"/>
      <c r="HY48" s="368"/>
      <c r="HZ48" s="368"/>
      <c r="IA48" s="302"/>
      <c r="IB48" s="297"/>
      <c r="IC48" s="196">
        <v>2.5</v>
      </c>
      <c r="ID48" s="323">
        <v>0.625</v>
      </c>
      <c r="IE48" s="303"/>
      <c r="IF48" s="303"/>
      <c r="IG48" s="8">
        <f t="shared" si="45"/>
        <v>2.5</v>
      </c>
      <c r="IH48" s="8">
        <f t="shared" si="46"/>
        <v>0.625</v>
      </c>
      <c r="II48" s="8"/>
      <c r="IJ48" s="8"/>
      <c r="IK48" s="8"/>
      <c r="IL48" s="8"/>
      <c r="IM48" s="4"/>
      <c r="IN48" s="296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>
        <v>10.31</v>
      </c>
      <c r="IZ48" s="71">
        <v>0</v>
      </c>
      <c r="JA48" s="71">
        <v>0</v>
      </c>
      <c r="JB48" s="71">
        <v>0</v>
      </c>
      <c r="JC48" s="71"/>
      <c r="JD48" s="71"/>
      <c r="JE48" s="370"/>
      <c r="JF48" s="370"/>
      <c r="JG48" s="8">
        <f t="shared" si="47"/>
        <v>10.31</v>
      </c>
      <c r="JH48" s="8">
        <f t="shared" si="48"/>
        <v>0</v>
      </c>
      <c r="JI48" s="323">
        <v>6.5372000000000003</v>
      </c>
      <c r="JJ48" s="323">
        <v>1</v>
      </c>
      <c r="JK48" s="323">
        <v>6.5373000000000001</v>
      </c>
      <c r="JL48" s="323">
        <v>1</v>
      </c>
      <c r="JM48" s="323"/>
      <c r="JN48" s="323"/>
      <c r="JO48" s="91">
        <v>51.55</v>
      </c>
      <c r="JP48" s="323">
        <v>11</v>
      </c>
      <c r="JQ48" s="91">
        <v>0</v>
      </c>
      <c r="JR48" s="323">
        <v>0</v>
      </c>
      <c r="JS48" s="71"/>
      <c r="JT48" s="71"/>
      <c r="JU48" s="8"/>
      <c r="JV48" s="8"/>
      <c r="JW48" s="8">
        <f t="shared" si="85"/>
        <v>64.624499999999998</v>
      </c>
      <c r="JX48" s="8">
        <f t="shared" si="86"/>
        <v>13</v>
      </c>
      <c r="JY48" s="8"/>
      <c r="JZ48" s="8"/>
      <c r="KA48" s="282"/>
      <c r="KB48" s="282"/>
      <c r="KC48" s="8">
        <f t="shared" si="49"/>
        <v>0</v>
      </c>
      <c r="KD48" s="8">
        <f t="shared" si="50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1"/>
        <v>0</v>
      </c>
      <c r="KP48" s="4">
        <f t="shared" si="51"/>
        <v>0</v>
      </c>
      <c r="KQ48" s="314"/>
      <c r="KR48" s="4"/>
      <c r="KS48" s="4"/>
      <c r="KT48" s="4"/>
      <c r="KU48" s="1">
        <f t="shared" si="52"/>
        <v>0</v>
      </c>
      <c r="KV48" s="1">
        <f t="shared" si="53"/>
        <v>0</v>
      </c>
      <c r="KW48" s="4"/>
      <c r="KX48" s="4"/>
      <c r="KY48" s="4">
        <f t="shared" si="54"/>
        <v>0</v>
      </c>
      <c r="KZ48" s="4">
        <f t="shared" si="55"/>
        <v>0</v>
      </c>
      <c r="LA48" s="4"/>
      <c r="LB48" s="4"/>
      <c r="LC48" s="4"/>
      <c r="LD48" s="4"/>
      <c r="LE48" s="4">
        <f t="shared" si="56"/>
        <v>0</v>
      </c>
      <c r="LF48" s="4">
        <f t="shared" si="57"/>
        <v>0</v>
      </c>
      <c r="LG48" s="4"/>
      <c r="LH48" s="4"/>
      <c r="LI48" s="4">
        <f t="shared" si="58"/>
        <v>0</v>
      </c>
      <c r="LJ48" s="4">
        <f t="shared" si="59"/>
        <v>0</v>
      </c>
      <c r="LK48" s="71">
        <v>25</v>
      </c>
      <c r="LL48" s="323">
        <v>0</v>
      </c>
      <c r="LM48" s="79">
        <v>3.4</v>
      </c>
      <c r="LN48" s="342">
        <v>0</v>
      </c>
      <c r="LO48" s="79">
        <v>3.8730000000000002</v>
      </c>
      <c r="LP48" s="326">
        <v>0</v>
      </c>
      <c r="LQ48" s="75"/>
      <c r="LR48" s="336"/>
      <c r="LS48" s="311"/>
      <c r="LT48" s="311"/>
      <c r="LU48" s="4">
        <f t="shared" si="105"/>
        <v>32.272999999999996</v>
      </c>
      <c r="LV48" s="4">
        <f t="shared" si="61"/>
        <v>0</v>
      </c>
      <c r="LW48" s="312"/>
      <c r="LX48" s="4"/>
      <c r="LY48" s="4"/>
      <c r="LZ48" s="4"/>
      <c r="MA48" s="4">
        <f t="shared" si="62"/>
        <v>0</v>
      </c>
      <c r="MB48" s="4">
        <f t="shared" si="63"/>
        <v>0</v>
      </c>
      <c r="MC48" s="114"/>
      <c r="MD48" s="4"/>
      <c r="ME48" s="333"/>
      <c r="MF48" s="360"/>
      <c r="MG48" s="75"/>
      <c r="MH48" s="74"/>
      <c r="MI48" s="9"/>
      <c r="MJ48" s="4"/>
      <c r="MK48" s="4">
        <f t="shared" si="64"/>
        <v>0</v>
      </c>
      <c r="ML48" s="4">
        <f t="shared" si="65"/>
        <v>0</v>
      </c>
      <c r="MM48" s="327">
        <v>3.48</v>
      </c>
      <c r="MN48" s="92">
        <v>0</v>
      </c>
      <c r="MO48" s="114">
        <v>2.3199999999999998</v>
      </c>
      <c r="MP48" s="328">
        <v>0</v>
      </c>
      <c r="MQ48" s="4">
        <f t="shared" si="66"/>
        <v>5.8</v>
      </c>
      <c r="MR48" s="4">
        <f t="shared" si="67"/>
        <v>0</v>
      </c>
      <c r="MS48" s="4"/>
      <c r="MT48" s="4"/>
      <c r="MU48" s="4">
        <f t="shared" si="68"/>
        <v>0</v>
      </c>
      <c r="MV48" s="4">
        <f t="shared" si="69"/>
        <v>0</v>
      </c>
      <c r="MW48" s="4"/>
      <c r="MX48" s="4"/>
      <c r="MY48" s="4">
        <f t="shared" si="70"/>
        <v>0</v>
      </c>
      <c r="MZ48" s="4">
        <f t="shared" si="71"/>
        <v>0</v>
      </c>
      <c r="NA48" s="92">
        <v>0</v>
      </c>
      <c r="NB48" s="329">
        <v>0</v>
      </c>
      <c r="NC48" s="4">
        <f t="shared" si="72"/>
        <v>0</v>
      </c>
      <c r="ND48" s="4">
        <f t="shared" si="73"/>
        <v>0</v>
      </c>
      <c r="NE48" s="294"/>
      <c r="NF48" s="294"/>
      <c r="NG48" s="294">
        <f t="shared" si="74"/>
        <v>0</v>
      </c>
      <c r="NH48" s="294">
        <f t="shared" si="75"/>
        <v>0</v>
      </c>
      <c r="NI48" s="294"/>
      <c r="NJ48" s="294"/>
      <c r="NK48" s="294">
        <f t="shared" si="76"/>
        <v>0</v>
      </c>
      <c r="NL48" s="294">
        <f t="shared" si="77"/>
        <v>0</v>
      </c>
      <c r="NM48" s="291"/>
      <c r="NN48" s="294"/>
      <c r="NO48" s="294">
        <f t="shared" si="78"/>
        <v>0</v>
      </c>
      <c r="NP48" s="294">
        <f t="shared" si="79"/>
        <v>0</v>
      </c>
      <c r="NQ48" s="74">
        <v>2.2200000000000002</v>
      </c>
      <c r="NR48" s="74"/>
      <c r="NS48" s="74">
        <v>0</v>
      </c>
      <c r="NT48" s="74"/>
      <c r="NU48" s="74">
        <v>3.76</v>
      </c>
      <c r="NV48" s="74"/>
      <c r="NW48" s="335">
        <v>0.8</v>
      </c>
      <c r="NX48" s="335"/>
      <c r="NY48" s="335">
        <v>1.21</v>
      </c>
      <c r="NZ48" s="335"/>
      <c r="OA48" s="74">
        <f t="shared" si="80"/>
        <v>7.19</v>
      </c>
      <c r="OB48" s="74">
        <f t="shared" si="100"/>
        <v>0</v>
      </c>
      <c r="OC48" s="74">
        <v>5.0999999999999996</v>
      </c>
      <c r="OD48" s="74"/>
      <c r="OE48" s="341">
        <v>0</v>
      </c>
      <c r="OF48" s="74"/>
      <c r="OG48" s="341">
        <v>0.04</v>
      </c>
      <c r="OH48" s="74"/>
      <c r="OI48" s="74">
        <v>0</v>
      </c>
      <c r="OJ48" s="74"/>
      <c r="OK48" s="74">
        <f t="shared" si="81"/>
        <v>5.14</v>
      </c>
      <c r="OL48" s="74">
        <f t="shared" si="82"/>
        <v>0</v>
      </c>
      <c r="OM48" s="196">
        <v>2.84</v>
      </c>
      <c r="ON48" s="196"/>
      <c r="OO48" s="334">
        <v>0.8</v>
      </c>
      <c r="OP48" s="196"/>
      <c r="OQ48" s="196">
        <v>0.87</v>
      </c>
      <c r="OR48" s="196"/>
      <c r="OS48" s="196">
        <f t="shared" si="106"/>
        <v>3.6399999999999997</v>
      </c>
      <c r="OT48" s="196">
        <f t="shared" si="84"/>
        <v>0</v>
      </c>
      <c r="OU48" s="294"/>
      <c r="OV48" s="294"/>
      <c r="OW48" s="294">
        <f t="shared" si="101"/>
        <v>0</v>
      </c>
      <c r="OX48" s="294">
        <f t="shared" si="102"/>
        <v>0</v>
      </c>
    </row>
    <row r="49" spans="1:414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/>
      <c r="N49" s="71"/>
      <c r="O49" s="75">
        <v>0</v>
      </c>
      <c r="P49" s="71">
        <v>0</v>
      </c>
      <c r="Q49" s="122"/>
      <c r="R49" s="78"/>
      <c r="S49" s="314"/>
      <c r="T49" s="314"/>
      <c r="U49" s="78"/>
      <c r="V49" s="78"/>
      <c r="W49" s="78">
        <f t="shared" si="15"/>
        <v>0</v>
      </c>
      <c r="X49" s="78">
        <f t="shared" si="16"/>
        <v>0</v>
      </c>
      <c r="Y49" s="78"/>
      <c r="Z49" s="78"/>
      <c r="AA49" s="75"/>
      <c r="AB49" s="71"/>
      <c r="AC49" s="8">
        <f t="shared" si="17"/>
        <v>0</v>
      </c>
      <c r="AD49" s="8">
        <f t="shared" si="18"/>
        <v>0</v>
      </c>
      <c r="AE49" s="71"/>
      <c r="AF49" s="71"/>
      <c r="AG49" s="71"/>
      <c r="AH49" s="71"/>
      <c r="AI49" s="122"/>
      <c r="AJ49" s="122"/>
      <c r="AK49" s="343"/>
      <c r="AL49" s="344"/>
      <c r="AM49" s="287"/>
      <c r="AN49" s="287"/>
      <c r="AO49" s="288"/>
      <c r="AP49" s="288"/>
      <c r="AQ49" s="288"/>
      <c r="AR49" s="288"/>
      <c r="AS49" s="288"/>
      <c r="AT49" s="288"/>
      <c r="AU49" s="4">
        <f t="shared" si="89"/>
        <v>0</v>
      </c>
      <c r="AV49" s="4">
        <f t="shared" si="90"/>
        <v>0</v>
      </c>
      <c r="AW49" s="78"/>
      <c r="AX49" s="78"/>
      <c r="AY49" s="305"/>
      <c r="AZ49" s="8"/>
      <c r="BA49" s="8"/>
      <c r="BB49" s="8"/>
      <c r="BC49" s="8">
        <f t="shared" si="91"/>
        <v>0</v>
      </c>
      <c r="BD49" s="8">
        <f t="shared" si="92"/>
        <v>0</v>
      </c>
      <c r="BE49" s="78">
        <v>6</v>
      </c>
      <c r="BF49" s="78">
        <v>0.85440000000000005</v>
      </c>
      <c r="BG49" s="349">
        <v>7.5</v>
      </c>
      <c r="BH49" s="350">
        <v>1.0680000000000001</v>
      </c>
      <c r="BI49" s="289"/>
      <c r="BJ49" s="290"/>
      <c r="BK49" s="315">
        <v>6.5</v>
      </c>
      <c r="BL49" s="78">
        <v>0.92559999999999998</v>
      </c>
      <c r="BM49" s="8"/>
      <c r="BN49" s="8"/>
      <c r="BO49" s="8"/>
      <c r="BP49" s="8"/>
      <c r="BQ49" s="8"/>
      <c r="BR49" s="8"/>
      <c r="BS49" s="2">
        <f t="shared" si="20"/>
        <v>20</v>
      </c>
      <c r="BT49" s="8">
        <f t="shared" si="21"/>
        <v>2.8479999999999999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13"/>
      <c r="CI49" s="91"/>
      <c r="CJ49" s="313"/>
      <c r="CK49" s="292"/>
      <c r="CL49" s="292"/>
      <c r="CM49" s="314"/>
      <c r="CN49" s="315"/>
      <c r="CO49" s="8">
        <f t="shared" si="22"/>
        <v>0</v>
      </c>
      <c r="CP49" s="8">
        <f t="shared" si="23"/>
        <v>0</v>
      </c>
      <c r="CQ49" s="330">
        <v>247.40625</v>
      </c>
      <c r="CR49" s="330"/>
      <c r="CS49" s="330"/>
      <c r="CT49" s="340"/>
      <c r="CU49" s="331">
        <v>18.556701030927837</v>
      </c>
      <c r="CV49" s="196"/>
      <c r="CW49" s="332">
        <v>63.814432989690722</v>
      </c>
      <c r="CX49" s="340"/>
      <c r="CY49" s="340"/>
      <c r="CZ49" s="340"/>
      <c r="DA49" s="351">
        <f t="shared" si="103"/>
        <v>329.77738402061857</v>
      </c>
      <c r="DB49" s="7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16">
        <v>41.103092783505154</v>
      </c>
      <c r="DL49" s="316">
        <v>13.701030927835051</v>
      </c>
      <c r="DM49" s="314">
        <f t="shared" si="28"/>
        <v>41.103092783505154</v>
      </c>
      <c r="DN49" s="314">
        <f t="shared" si="29"/>
        <v>13.701030927835051</v>
      </c>
      <c r="DO49" s="316">
        <v>39.869999999999997</v>
      </c>
      <c r="DP49" s="316">
        <v>13.29</v>
      </c>
      <c r="DQ49" s="317">
        <v>39.869999999999997</v>
      </c>
      <c r="DR49" s="317">
        <v>13.29</v>
      </c>
      <c r="DS49" s="8"/>
      <c r="DT49" s="8"/>
      <c r="DU49" s="295"/>
      <c r="DV49" s="296"/>
      <c r="DW49" s="296"/>
      <c r="DX49" s="296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18">
        <v>37.11</v>
      </c>
      <c r="EH49" s="319">
        <v>9.2774999999999999</v>
      </c>
      <c r="EI49" s="94">
        <v>159.42268041237114</v>
      </c>
      <c r="EJ49" s="94">
        <v>39.855670103092784</v>
      </c>
      <c r="EK49" s="314">
        <v>55.268041237113401</v>
      </c>
      <c r="EL49" s="320">
        <v>13.81701030927835</v>
      </c>
      <c r="EM49" s="321"/>
      <c r="EN49" s="321"/>
      <c r="EO49" s="321"/>
      <c r="EP49" s="321"/>
      <c r="EQ49" s="8">
        <f t="shared" si="31"/>
        <v>251.80072164948453</v>
      </c>
      <c r="ER49" s="8">
        <f t="shared" si="104"/>
        <v>62.950180412371132</v>
      </c>
      <c r="ES49" s="294"/>
      <c r="ET49" s="294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45">
        <v>30</v>
      </c>
      <c r="FB49" s="322">
        <v>0</v>
      </c>
      <c r="FC49" s="114">
        <v>0</v>
      </c>
      <c r="FD49" s="315">
        <v>0</v>
      </c>
      <c r="FE49" s="8"/>
      <c r="FF49" s="8"/>
      <c r="FG49" s="298"/>
      <c r="FH49" s="299"/>
      <c r="FI49" s="8"/>
      <c r="FJ49" s="8"/>
      <c r="FK49" s="8"/>
      <c r="FL49" s="8"/>
      <c r="FM49" s="315"/>
      <c r="FN49" s="315"/>
      <c r="FO49" s="4"/>
      <c r="FP49" s="8"/>
      <c r="FQ49" s="300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1"/>
      <c r="GJ49" s="301"/>
      <c r="GK49" s="315">
        <v>6</v>
      </c>
      <c r="GL49" s="315">
        <v>0</v>
      </c>
      <c r="GM49" s="358">
        <v>0</v>
      </c>
      <c r="GN49" s="93">
        <v>0</v>
      </c>
      <c r="GO49" s="323">
        <v>3</v>
      </c>
      <c r="GP49" s="359">
        <v>0</v>
      </c>
      <c r="GQ49" s="359">
        <v>0</v>
      </c>
      <c r="GR49" s="359">
        <v>0</v>
      </c>
      <c r="GS49" s="93">
        <v>0</v>
      </c>
      <c r="GT49" s="93">
        <v>0</v>
      </c>
      <c r="GU49" s="93">
        <v>3</v>
      </c>
      <c r="GV49" s="93">
        <v>0</v>
      </c>
      <c r="GW49" s="93">
        <v>2</v>
      </c>
      <c r="GX49" s="93">
        <v>0</v>
      </c>
      <c r="GY49" s="93">
        <v>0</v>
      </c>
      <c r="GZ49" s="93">
        <v>0</v>
      </c>
      <c r="HA49" s="8">
        <f t="shared" si="39"/>
        <v>14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96"/>
      <c r="HO49" s="8">
        <f t="shared" si="41"/>
        <v>0</v>
      </c>
      <c r="HP49" s="8">
        <f t="shared" si="42"/>
        <v>0</v>
      </c>
      <c r="HQ49" s="91">
        <v>400</v>
      </c>
      <c r="HR49" s="71"/>
      <c r="HS49" s="91">
        <v>400</v>
      </c>
      <c r="HT49" s="78"/>
      <c r="HU49" s="78">
        <f t="shared" si="43"/>
        <v>400</v>
      </c>
      <c r="HV49" s="78">
        <f t="shared" si="44"/>
        <v>0</v>
      </c>
      <c r="HW49" s="8"/>
      <c r="HX49" s="8"/>
      <c r="HY49" s="368"/>
      <c r="HZ49" s="368"/>
      <c r="IA49" s="302"/>
      <c r="IB49" s="297"/>
      <c r="IC49" s="196">
        <v>2.5</v>
      </c>
      <c r="ID49" s="323">
        <v>0.625</v>
      </c>
      <c r="IE49" s="303"/>
      <c r="IF49" s="303"/>
      <c r="IG49" s="8">
        <f t="shared" si="45"/>
        <v>2.5</v>
      </c>
      <c r="IH49" s="8">
        <f t="shared" si="46"/>
        <v>0.625</v>
      </c>
      <c r="II49" s="8"/>
      <c r="IJ49" s="8"/>
      <c r="IK49" s="8"/>
      <c r="IL49" s="8"/>
      <c r="IM49" s="4"/>
      <c r="IN49" s="296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>
        <v>10.31</v>
      </c>
      <c r="IZ49" s="71">
        <v>0</v>
      </c>
      <c r="JA49" s="71">
        <v>0</v>
      </c>
      <c r="JB49" s="71">
        <v>0</v>
      </c>
      <c r="JC49" s="71"/>
      <c r="JD49" s="71"/>
      <c r="JE49" s="370"/>
      <c r="JF49" s="370"/>
      <c r="JG49" s="8">
        <f t="shared" si="47"/>
        <v>10.31</v>
      </c>
      <c r="JH49" s="8">
        <f t="shared" si="48"/>
        <v>0</v>
      </c>
      <c r="JI49" s="323">
        <v>6.5372000000000003</v>
      </c>
      <c r="JJ49" s="323">
        <v>1</v>
      </c>
      <c r="JK49" s="323">
        <v>6.5373000000000001</v>
      </c>
      <c r="JL49" s="323">
        <v>1</v>
      </c>
      <c r="JM49" s="323"/>
      <c r="JN49" s="323"/>
      <c r="JO49" s="91">
        <v>51.55</v>
      </c>
      <c r="JP49" s="323">
        <v>11</v>
      </c>
      <c r="JQ49" s="91">
        <v>0</v>
      </c>
      <c r="JR49" s="323">
        <v>0</v>
      </c>
      <c r="JS49" s="71"/>
      <c r="JT49" s="71"/>
      <c r="JU49" s="8"/>
      <c r="JV49" s="8"/>
      <c r="JW49" s="8">
        <f t="shared" si="85"/>
        <v>64.624499999999998</v>
      </c>
      <c r="JX49" s="8">
        <f t="shared" si="86"/>
        <v>13</v>
      </c>
      <c r="JY49" s="8"/>
      <c r="JZ49" s="8"/>
      <c r="KA49" s="282"/>
      <c r="KB49" s="282"/>
      <c r="KC49" s="8">
        <f t="shared" si="49"/>
        <v>0</v>
      </c>
      <c r="KD49" s="8">
        <f t="shared" si="50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1"/>
        <v>0</v>
      </c>
      <c r="KP49" s="4">
        <f t="shared" si="51"/>
        <v>0</v>
      </c>
      <c r="KQ49" s="314"/>
      <c r="KR49" s="4"/>
      <c r="KS49" s="4"/>
      <c r="KT49" s="4"/>
      <c r="KU49" s="1">
        <f t="shared" si="52"/>
        <v>0</v>
      </c>
      <c r="KV49" s="1">
        <f t="shared" si="53"/>
        <v>0</v>
      </c>
      <c r="KW49" s="4"/>
      <c r="KX49" s="4"/>
      <c r="KY49" s="4">
        <f t="shared" si="54"/>
        <v>0</v>
      </c>
      <c r="KZ49" s="4">
        <f t="shared" si="55"/>
        <v>0</v>
      </c>
      <c r="LA49" s="4"/>
      <c r="LB49" s="4"/>
      <c r="LC49" s="4"/>
      <c r="LD49" s="4"/>
      <c r="LE49" s="4">
        <f t="shared" si="56"/>
        <v>0</v>
      </c>
      <c r="LF49" s="4">
        <f t="shared" si="57"/>
        <v>0</v>
      </c>
      <c r="LG49" s="4"/>
      <c r="LH49" s="4"/>
      <c r="LI49" s="4">
        <f t="shared" si="58"/>
        <v>0</v>
      </c>
      <c r="LJ49" s="4">
        <f t="shared" si="59"/>
        <v>0</v>
      </c>
      <c r="LK49" s="71">
        <v>25</v>
      </c>
      <c r="LL49" s="323">
        <v>0</v>
      </c>
      <c r="LM49" s="79">
        <v>3.4</v>
      </c>
      <c r="LN49" s="342">
        <v>0</v>
      </c>
      <c r="LO49" s="79">
        <v>3.8730000000000002</v>
      </c>
      <c r="LP49" s="326">
        <v>0</v>
      </c>
      <c r="LQ49" s="75"/>
      <c r="LR49" s="336"/>
      <c r="LS49" s="311"/>
      <c r="LT49" s="311"/>
      <c r="LU49" s="4">
        <f t="shared" si="105"/>
        <v>32.272999999999996</v>
      </c>
      <c r="LV49" s="4">
        <f t="shared" si="61"/>
        <v>0</v>
      </c>
      <c r="LW49" s="312"/>
      <c r="LX49" s="4"/>
      <c r="LY49" s="4"/>
      <c r="LZ49" s="4"/>
      <c r="MA49" s="4">
        <f t="shared" si="62"/>
        <v>0</v>
      </c>
      <c r="MB49" s="4">
        <f t="shared" si="63"/>
        <v>0</v>
      </c>
      <c r="MC49" s="114"/>
      <c r="MD49" s="4"/>
      <c r="ME49" s="333"/>
      <c r="MF49" s="360"/>
      <c r="MG49" s="75"/>
      <c r="MH49" s="74"/>
      <c r="MI49" s="9"/>
      <c r="MJ49" s="4"/>
      <c r="MK49" s="4">
        <f t="shared" si="64"/>
        <v>0</v>
      </c>
      <c r="ML49" s="4">
        <f t="shared" si="65"/>
        <v>0</v>
      </c>
      <c r="MM49" s="327">
        <v>3.54</v>
      </c>
      <c r="MN49" s="92">
        <v>0</v>
      </c>
      <c r="MO49" s="114">
        <v>2.3600000000000003</v>
      </c>
      <c r="MP49" s="328">
        <v>0</v>
      </c>
      <c r="MQ49" s="4">
        <f t="shared" si="66"/>
        <v>5.9</v>
      </c>
      <c r="MR49" s="4">
        <f t="shared" si="67"/>
        <v>0</v>
      </c>
      <c r="MS49" s="4"/>
      <c r="MT49" s="4"/>
      <c r="MU49" s="4">
        <f t="shared" si="68"/>
        <v>0</v>
      </c>
      <c r="MV49" s="4">
        <f t="shared" si="69"/>
        <v>0</v>
      </c>
      <c r="MW49" s="4"/>
      <c r="MX49" s="4"/>
      <c r="MY49" s="4">
        <f t="shared" si="70"/>
        <v>0</v>
      </c>
      <c r="MZ49" s="4">
        <f t="shared" si="71"/>
        <v>0</v>
      </c>
      <c r="NA49" s="92">
        <v>0</v>
      </c>
      <c r="NB49" s="329">
        <v>0</v>
      </c>
      <c r="NC49" s="4">
        <f t="shared" si="72"/>
        <v>0</v>
      </c>
      <c r="ND49" s="4">
        <f t="shared" si="73"/>
        <v>0</v>
      </c>
      <c r="NE49" s="294"/>
      <c r="NF49" s="294"/>
      <c r="NG49" s="294">
        <f t="shared" si="74"/>
        <v>0</v>
      </c>
      <c r="NH49" s="294">
        <f t="shared" si="75"/>
        <v>0</v>
      </c>
      <c r="NI49" s="294"/>
      <c r="NJ49" s="294"/>
      <c r="NK49" s="294">
        <f t="shared" si="76"/>
        <v>0</v>
      </c>
      <c r="NL49" s="294">
        <f t="shared" si="77"/>
        <v>0</v>
      </c>
      <c r="NM49" s="291"/>
      <c r="NN49" s="294"/>
      <c r="NO49" s="294">
        <f t="shared" si="78"/>
        <v>0</v>
      </c>
      <c r="NP49" s="294">
        <f t="shared" si="79"/>
        <v>0</v>
      </c>
      <c r="NQ49" s="74">
        <v>2.2000000000000002</v>
      </c>
      <c r="NR49" s="74"/>
      <c r="NS49" s="74">
        <v>0</v>
      </c>
      <c r="NT49" s="74"/>
      <c r="NU49" s="74">
        <v>3.72</v>
      </c>
      <c r="NV49" s="74"/>
      <c r="NW49" s="335">
        <v>0.8</v>
      </c>
      <c r="NX49" s="335"/>
      <c r="NY49" s="335">
        <v>1.2</v>
      </c>
      <c r="NZ49" s="335"/>
      <c r="OA49" s="74">
        <f t="shared" si="80"/>
        <v>7.12</v>
      </c>
      <c r="OB49" s="74">
        <f t="shared" si="100"/>
        <v>0</v>
      </c>
      <c r="OC49" s="74">
        <v>7.4</v>
      </c>
      <c r="OD49" s="74"/>
      <c r="OE49" s="341">
        <v>0</v>
      </c>
      <c r="OF49" s="74"/>
      <c r="OG49" s="341">
        <v>0.05</v>
      </c>
      <c r="OH49" s="74"/>
      <c r="OI49" s="74">
        <v>0</v>
      </c>
      <c r="OJ49" s="74"/>
      <c r="OK49" s="74">
        <f t="shared" si="81"/>
        <v>7.45</v>
      </c>
      <c r="OL49" s="74">
        <f t="shared" si="82"/>
        <v>0</v>
      </c>
      <c r="OM49" s="196">
        <v>3.49</v>
      </c>
      <c r="ON49" s="196"/>
      <c r="OO49" s="334">
        <v>0.99</v>
      </c>
      <c r="OP49" s="196"/>
      <c r="OQ49" s="196">
        <v>1.07</v>
      </c>
      <c r="OR49" s="196"/>
      <c r="OS49" s="196">
        <f t="shared" si="106"/>
        <v>4.4800000000000004</v>
      </c>
      <c r="OT49" s="196">
        <f t="shared" si="84"/>
        <v>0</v>
      </c>
      <c r="OU49" s="294"/>
      <c r="OV49" s="294"/>
      <c r="OW49" s="294">
        <f t="shared" si="101"/>
        <v>0</v>
      </c>
      <c r="OX49" s="294">
        <f t="shared" si="102"/>
        <v>0</v>
      </c>
    </row>
    <row r="50" spans="1:414" s="97" customFormat="1" ht="12.75" customHeight="1">
      <c r="A50" s="129"/>
      <c r="B50" s="129">
        <v>40</v>
      </c>
      <c r="C50" s="78"/>
      <c r="D50" s="78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314"/>
      <c r="L50" s="314"/>
      <c r="M50" s="71"/>
      <c r="N50" s="71"/>
      <c r="O50" s="75">
        <v>0</v>
      </c>
      <c r="P50" s="71">
        <v>0</v>
      </c>
      <c r="Q50" s="122"/>
      <c r="R50" s="78"/>
      <c r="S50" s="314"/>
      <c r="T50" s="314"/>
      <c r="U50" s="78"/>
      <c r="V50" s="78"/>
      <c r="W50" s="78">
        <f t="shared" si="15"/>
        <v>0</v>
      </c>
      <c r="X50" s="78">
        <f t="shared" si="16"/>
        <v>0</v>
      </c>
      <c r="Y50" s="78"/>
      <c r="Z50" s="78"/>
      <c r="AA50" s="75"/>
      <c r="AB50" s="71"/>
      <c r="AC50" s="78">
        <f t="shared" si="17"/>
        <v>0</v>
      </c>
      <c r="AD50" s="78">
        <f t="shared" si="18"/>
        <v>0</v>
      </c>
      <c r="AE50" s="71"/>
      <c r="AF50" s="71"/>
      <c r="AG50" s="71"/>
      <c r="AH50" s="71"/>
      <c r="AI50" s="122"/>
      <c r="AJ50" s="122"/>
      <c r="AK50" s="343"/>
      <c r="AL50" s="344"/>
      <c r="AM50" s="346"/>
      <c r="AN50" s="346"/>
      <c r="AO50" s="347"/>
      <c r="AP50" s="347"/>
      <c r="AQ50" s="347"/>
      <c r="AR50" s="347"/>
      <c r="AS50" s="347"/>
      <c r="AT50" s="347"/>
      <c r="AU50" s="74">
        <f t="shared" si="89"/>
        <v>0</v>
      </c>
      <c r="AV50" s="74">
        <f t="shared" si="90"/>
        <v>0</v>
      </c>
      <c r="AW50" s="78"/>
      <c r="AX50" s="78"/>
      <c r="AY50" s="372"/>
      <c r="AZ50" s="78"/>
      <c r="BA50" s="78"/>
      <c r="BB50" s="78"/>
      <c r="BC50" s="78">
        <f t="shared" si="91"/>
        <v>0</v>
      </c>
      <c r="BD50" s="78">
        <f t="shared" si="92"/>
        <v>0</v>
      </c>
      <c r="BE50" s="78">
        <v>6</v>
      </c>
      <c r="BF50" s="78">
        <v>0.85440000000000005</v>
      </c>
      <c r="BG50" s="349">
        <v>7.5</v>
      </c>
      <c r="BH50" s="350">
        <v>1.0680000000000001</v>
      </c>
      <c r="BI50" s="349"/>
      <c r="BJ50" s="350"/>
      <c r="BK50" s="315">
        <v>6.5</v>
      </c>
      <c r="BL50" s="78">
        <v>0.92559999999999998</v>
      </c>
      <c r="BM50" s="78"/>
      <c r="BN50" s="78"/>
      <c r="BO50" s="78"/>
      <c r="BP50" s="78"/>
      <c r="BQ50" s="78"/>
      <c r="BR50" s="78"/>
      <c r="BS50" s="314">
        <f t="shared" si="20"/>
        <v>20</v>
      </c>
      <c r="BT50" s="78">
        <f t="shared" si="21"/>
        <v>2.8479999999999999</v>
      </c>
      <c r="BU50" s="78"/>
      <c r="BV50" s="78"/>
      <c r="BW50" s="74"/>
      <c r="BX50" s="74"/>
      <c r="BY50" s="74"/>
      <c r="BZ50" s="78"/>
      <c r="CA50" s="74"/>
      <c r="CB50" s="78"/>
      <c r="CC50" s="74">
        <f t="shared" si="93"/>
        <v>0</v>
      </c>
      <c r="CD50" s="74">
        <f t="shared" si="93"/>
        <v>0</v>
      </c>
      <c r="CE50" s="74"/>
      <c r="CF50" s="74"/>
      <c r="CG50" s="114"/>
      <c r="CH50" s="313"/>
      <c r="CI50" s="91"/>
      <c r="CJ50" s="313"/>
      <c r="CK50" s="323"/>
      <c r="CL50" s="323"/>
      <c r="CM50" s="314"/>
      <c r="CN50" s="315"/>
      <c r="CO50" s="78">
        <f t="shared" si="22"/>
        <v>0</v>
      </c>
      <c r="CP50" s="78">
        <f t="shared" si="23"/>
        <v>0</v>
      </c>
      <c r="CQ50" s="330">
        <v>247.40625</v>
      </c>
      <c r="CR50" s="330"/>
      <c r="CS50" s="330"/>
      <c r="CT50" s="340"/>
      <c r="CU50" s="331">
        <v>18.556701030927837</v>
      </c>
      <c r="CV50" s="196"/>
      <c r="CW50" s="332">
        <v>63.814432989690722</v>
      </c>
      <c r="CX50" s="340"/>
      <c r="CY50" s="340"/>
      <c r="CZ50" s="340"/>
      <c r="DA50" s="351">
        <f t="shared" si="103"/>
        <v>329.77738402061857</v>
      </c>
      <c r="DB50" s="74">
        <f t="shared" si="25"/>
        <v>0</v>
      </c>
      <c r="DC50" s="78"/>
      <c r="DD50" s="78"/>
      <c r="DE50" s="74"/>
      <c r="DF50" s="78"/>
      <c r="DG50" s="78"/>
      <c r="DH50" s="78"/>
      <c r="DI50" s="78">
        <f t="shared" si="26"/>
        <v>0</v>
      </c>
      <c r="DJ50" s="78">
        <f t="shared" si="27"/>
        <v>0</v>
      </c>
      <c r="DK50" s="316">
        <v>41.103092783505154</v>
      </c>
      <c r="DL50" s="316">
        <v>13.701030927835051</v>
      </c>
      <c r="DM50" s="314">
        <f t="shared" si="28"/>
        <v>41.103092783505154</v>
      </c>
      <c r="DN50" s="314">
        <f t="shared" si="29"/>
        <v>13.701030927835051</v>
      </c>
      <c r="DO50" s="316">
        <v>39.869999999999997</v>
      </c>
      <c r="DP50" s="316">
        <v>13.29</v>
      </c>
      <c r="DQ50" s="317">
        <v>39.869999999999997</v>
      </c>
      <c r="DR50" s="317">
        <v>13.29</v>
      </c>
      <c r="DS50" s="78"/>
      <c r="DT50" s="78"/>
      <c r="DU50" s="320"/>
      <c r="DV50" s="352"/>
      <c r="DW50" s="352"/>
      <c r="DX50" s="352"/>
      <c r="DY50" s="78"/>
      <c r="DZ50" s="78"/>
      <c r="EA50" s="74"/>
      <c r="EB50" s="78"/>
      <c r="EC50" s="78">
        <f t="shared" si="30"/>
        <v>0</v>
      </c>
      <c r="ED50" s="78">
        <f t="shared" si="30"/>
        <v>0</v>
      </c>
      <c r="EE50" s="74"/>
      <c r="EF50" s="74"/>
      <c r="EG50" s="318">
        <v>37.11</v>
      </c>
      <c r="EH50" s="319">
        <v>9.2774999999999999</v>
      </c>
      <c r="EI50" s="94">
        <v>159.42268041237114</v>
      </c>
      <c r="EJ50" s="94">
        <v>39.855670103092784</v>
      </c>
      <c r="EK50" s="314">
        <v>55.268041237113401</v>
      </c>
      <c r="EL50" s="320">
        <v>13.81701030927835</v>
      </c>
      <c r="EM50" s="321"/>
      <c r="EN50" s="321"/>
      <c r="EO50" s="321"/>
      <c r="EP50" s="321"/>
      <c r="EQ50" s="78">
        <f t="shared" si="31"/>
        <v>251.80072164948453</v>
      </c>
      <c r="ER50" s="78">
        <f t="shared" si="104"/>
        <v>62.950180412371132</v>
      </c>
      <c r="ES50" s="196"/>
      <c r="ET50" s="196"/>
      <c r="EU50" s="353"/>
      <c r="EV50" s="353"/>
      <c r="EW50" s="74">
        <f t="shared" si="33"/>
        <v>0</v>
      </c>
      <c r="EX50" s="74">
        <f t="shared" si="34"/>
        <v>0</v>
      </c>
      <c r="EY50" s="78"/>
      <c r="EZ50" s="78"/>
      <c r="FA50" s="345">
        <v>30</v>
      </c>
      <c r="FB50" s="322">
        <v>0</v>
      </c>
      <c r="FC50" s="114">
        <v>0</v>
      </c>
      <c r="FD50" s="315">
        <v>0</v>
      </c>
      <c r="FE50" s="78"/>
      <c r="FF50" s="78"/>
      <c r="FG50" s="354"/>
      <c r="FH50" s="355"/>
      <c r="FI50" s="78"/>
      <c r="FJ50" s="78"/>
      <c r="FK50" s="78"/>
      <c r="FL50" s="78"/>
      <c r="FM50" s="315"/>
      <c r="FN50" s="315"/>
      <c r="FO50" s="74"/>
      <c r="FP50" s="78"/>
      <c r="FQ50" s="356">
        <f t="shared" si="35"/>
        <v>0</v>
      </c>
      <c r="FR50" s="78">
        <f t="shared" si="36"/>
        <v>0</v>
      </c>
      <c r="FS50" s="74"/>
      <c r="FT50" s="74"/>
      <c r="FU50" s="78"/>
      <c r="FV50" s="78"/>
      <c r="FW50" s="78"/>
      <c r="FX50" s="78"/>
      <c r="FY50" s="78"/>
      <c r="FZ50" s="78"/>
      <c r="GA50" s="78"/>
      <c r="GB50" s="78"/>
      <c r="GC50" s="78"/>
      <c r="GD50" s="78"/>
      <c r="GE50" s="78"/>
      <c r="GF50" s="78"/>
      <c r="GG50" s="78">
        <f t="shared" si="37"/>
        <v>0</v>
      </c>
      <c r="GH50" s="78">
        <f t="shared" si="38"/>
        <v>0</v>
      </c>
      <c r="GI50" s="357"/>
      <c r="GJ50" s="357"/>
      <c r="GK50" s="315">
        <v>6</v>
      </c>
      <c r="GL50" s="315">
        <v>0</v>
      </c>
      <c r="GM50" s="358">
        <v>0</v>
      </c>
      <c r="GN50" s="93">
        <v>0</v>
      </c>
      <c r="GO50" s="323">
        <v>3</v>
      </c>
      <c r="GP50" s="359">
        <v>0</v>
      </c>
      <c r="GQ50" s="359">
        <v>0</v>
      </c>
      <c r="GR50" s="359">
        <v>0</v>
      </c>
      <c r="GS50" s="93">
        <v>0</v>
      </c>
      <c r="GT50" s="93">
        <v>0</v>
      </c>
      <c r="GU50" s="93">
        <v>3</v>
      </c>
      <c r="GV50" s="93">
        <v>0</v>
      </c>
      <c r="GW50" s="93">
        <v>2</v>
      </c>
      <c r="GX50" s="93">
        <v>0</v>
      </c>
      <c r="GY50" s="93">
        <v>0</v>
      </c>
      <c r="GZ50" s="93">
        <v>0</v>
      </c>
      <c r="HA50" s="78">
        <f t="shared" si="39"/>
        <v>14</v>
      </c>
      <c r="HB50" s="78">
        <f t="shared" si="40"/>
        <v>0</v>
      </c>
      <c r="HC50" s="74"/>
      <c r="HD50" s="74"/>
      <c r="HE50" s="74"/>
      <c r="HF50" s="74"/>
      <c r="HG50" s="74"/>
      <c r="HH50" s="74"/>
      <c r="HI50" s="74">
        <f t="shared" si="94"/>
        <v>0</v>
      </c>
      <c r="HJ50" s="74">
        <f t="shared" si="95"/>
        <v>0</v>
      </c>
      <c r="HK50" s="78"/>
      <c r="HL50" s="78"/>
      <c r="HM50" s="78"/>
      <c r="HN50" s="352"/>
      <c r="HO50" s="78">
        <f t="shared" si="41"/>
        <v>0</v>
      </c>
      <c r="HP50" s="78">
        <f t="shared" si="42"/>
        <v>0</v>
      </c>
      <c r="HQ50" s="91">
        <v>400</v>
      </c>
      <c r="HR50" s="71"/>
      <c r="HS50" s="91">
        <v>400</v>
      </c>
      <c r="HT50" s="78"/>
      <c r="HU50" s="78">
        <f t="shared" si="43"/>
        <v>400</v>
      </c>
      <c r="HV50" s="78">
        <f t="shared" si="44"/>
        <v>0</v>
      </c>
      <c r="HW50" s="78"/>
      <c r="HX50" s="78"/>
      <c r="HY50" s="379"/>
      <c r="HZ50" s="379"/>
      <c r="IA50" s="96"/>
      <c r="IB50" s="94"/>
      <c r="IC50" s="196">
        <v>2.5</v>
      </c>
      <c r="ID50" s="323">
        <v>0.625</v>
      </c>
      <c r="IE50" s="208"/>
      <c r="IF50" s="208"/>
      <c r="IG50" s="78">
        <f t="shared" si="45"/>
        <v>2.5</v>
      </c>
      <c r="IH50" s="78">
        <f t="shared" si="46"/>
        <v>0.625</v>
      </c>
      <c r="II50" s="78"/>
      <c r="IJ50" s="78"/>
      <c r="IK50" s="78"/>
      <c r="IL50" s="78"/>
      <c r="IM50" s="74"/>
      <c r="IN50" s="352"/>
      <c r="IO50" s="78"/>
      <c r="IP50" s="78"/>
      <c r="IQ50" s="78"/>
      <c r="IR50" s="78"/>
      <c r="IS50" s="78"/>
      <c r="IT50" s="78"/>
      <c r="IU50" s="78">
        <f t="shared" si="96"/>
        <v>0</v>
      </c>
      <c r="IV50" s="78">
        <f t="shared" si="97"/>
        <v>0</v>
      </c>
      <c r="IW50" s="78"/>
      <c r="IX50" s="78"/>
      <c r="IY50" s="71">
        <v>10.31</v>
      </c>
      <c r="IZ50" s="71">
        <v>0</v>
      </c>
      <c r="JA50" s="71">
        <v>0</v>
      </c>
      <c r="JB50" s="71">
        <v>0</v>
      </c>
      <c r="JC50" s="71"/>
      <c r="JD50" s="71"/>
      <c r="JE50" s="370"/>
      <c r="JF50" s="370"/>
      <c r="JG50" s="78">
        <f t="shared" si="47"/>
        <v>10.31</v>
      </c>
      <c r="JH50" s="78">
        <f t="shared" si="48"/>
        <v>0</v>
      </c>
      <c r="JI50" s="323">
        <v>6.5372000000000003</v>
      </c>
      <c r="JJ50" s="323">
        <v>1</v>
      </c>
      <c r="JK50" s="323">
        <v>6.5373000000000001</v>
      </c>
      <c r="JL50" s="323">
        <v>1</v>
      </c>
      <c r="JM50" s="323"/>
      <c r="JN50" s="323"/>
      <c r="JO50" s="91">
        <v>51.55</v>
      </c>
      <c r="JP50" s="323">
        <v>11</v>
      </c>
      <c r="JQ50" s="91">
        <v>0</v>
      </c>
      <c r="JR50" s="323">
        <v>0</v>
      </c>
      <c r="JS50" s="71"/>
      <c r="JT50" s="71"/>
      <c r="JU50" s="78"/>
      <c r="JV50" s="78"/>
      <c r="JW50" s="78">
        <f t="shared" si="85"/>
        <v>64.624499999999998</v>
      </c>
      <c r="JX50" s="78">
        <f t="shared" si="86"/>
        <v>13</v>
      </c>
      <c r="JY50" s="78"/>
      <c r="JZ50" s="78"/>
      <c r="KA50" s="71"/>
      <c r="KB50" s="71"/>
      <c r="KC50" s="78">
        <f t="shared" si="49"/>
        <v>0</v>
      </c>
      <c r="KD50" s="78">
        <f t="shared" si="50"/>
        <v>0</v>
      </c>
      <c r="KE50" s="74"/>
      <c r="KF50" s="74"/>
      <c r="KG50" s="74"/>
      <c r="KH50" s="74"/>
      <c r="KI50" s="74">
        <f t="shared" si="98"/>
        <v>0</v>
      </c>
      <c r="KJ50" s="74">
        <f t="shared" si="99"/>
        <v>0</v>
      </c>
      <c r="KK50" s="74"/>
      <c r="KL50" s="74"/>
      <c r="KM50" s="74"/>
      <c r="KN50" s="74"/>
      <c r="KO50" s="74">
        <f t="shared" si="51"/>
        <v>0</v>
      </c>
      <c r="KP50" s="74">
        <f t="shared" si="51"/>
        <v>0</v>
      </c>
      <c r="KQ50" s="314"/>
      <c r="KR50" s="74"/>
      <c r="KS50" s="74"/>
      <c r="KT50" s="74"/>
      <c r="KU50" s="122">
        <f t="shared" si="52"/>
        <v>0</v>
      </c>
      <c r="KV50" s="122">
        <f t="shared" si="53"/>
        <v>0</v>
      </c>
      <c r="KW50" s="74"/>
      <c r="KX50" s="74"/>
      <c r="KY50" s="74">
        <f t="shared" si="54"/>
        <v>0</v>
      </c>
      <c r="KZ50" s="74">
        <f t="shared" si="55"/>
        <v>0</v>
      </c>
      <c r="LA50" s="74"/>
      <c r="LB50" s="74"/>
      <c r="LC50" s="74"/>
      <c r="LD50" s="74"/>
      <c r="LE50" s="74">
        <f t="shared" si="56"/>
        <v>0</v>
      </c>
      <c r="LF50" s="74">
        <f t="shared" si="57"/>
        <v>0</v>
      </c>
      <c r="LG50" s="74"/>
      <c r="LH50" s="74"/>
      <c r="LI50" s="74">
        <f t="shared" si="58"/>
        <v>0</v>
      </c>
      <c r="LJ50" s="74">
        <f t="shared" si="59"/>
        <v>0</v>
      </c>
      <c r="LK50" s="71">
        <v>25</v>
      </c>
      <c r="LL50" s="323">
        <v>0</v>
      </c>
      <c r="LM50" s="79">
        <v>3.4</v>
      </c>
      <c r="LN50" s="342">
        <v>0</v>
      </c>
      <c r="LO50" s="79">
        <v>1.3</v>
      </c>
      <c r="LP50" s="326">
        <v>0</v>
      </c>
      <c r="LQ50" s="75"/>
      <c r="LR50" s="75"/>
      <c r="LS50" s="75"/>
      <c r="LT50" s="336"/>
      <c r="LU50" s="74">
        <f t="shared" si="105"/>
        <v>29.7</v>
      </c>
      <c r="LV50" s="74">
        <f t="shared" si="61"/>
        <v>0</v>
      </c>
      <c r="LW50" s="149"/>
      <c r="LX50" s="74"/>
      <c r="LY50" s="74"/>
      <c r="LZ50" s="74"/>
      <c r="MA50" s="74">
        <f t="shared" si="62"/>
        <v>0</v>
      </c>
      <c r="MB50" s="74">
        <f t="shared" si="63"/>
        <v>0</v>
      </c>
      <c r="MC50" s="114"/>
      <c r="MD50" s="74"/>
      <c r="ME50" s="333"/>
      <c r="MF50" s="360"/>
      <c r="MG50" s="75"/>
      <c r="MH50" s="74"/>
      <c r="MI50" s="75"/>
      <c r="MJ50" s="74"/>
      <c r="MK50" s="74">
        <f t="shared" si="64"/>
        <v>0</v>
      </c>
      <c r="ML50" s="74">
        <f t="shared" si="65"/>
        <v>0</v>
      </c>
      <c r="MM50" s="327">
        <v>3.6599999999999997</v>
      </c>
      <c r="MN50" s="92">
        <v>0</v>
      </c>
      <c r="MO50" s="114">
        <v>2.44</v>
      </c>
      <c r="MP50" s="328">
        <v>0</v>
      </c>
      <c r="MQ50" s="74">
        <f t="shared" si="66"/>
        <v>6.1</v>
      </c>
      <c r="MR50" s="74">
        <f t="shared" si="67"/>
        <v>0</v>
      </c>
      <c r="MS50" s="74"/>
      <c r="MT50" s="74"/>
      <c r="MU50" s="74">
        <f t="shared" si="68"/>
        <v>0</v>
      </c>
      <c r="MV50" s="74">
        <f t="shared" si="69"/>
        <v>0</v>
      </c>
      <c r="MW50" s="74"/>
      <c r="MX50" s="74"/>
      <c r="MY50" s="74">
        <f t="shared" si="70"/>
        <v>0</v>
      </c>
      <c r="MZ50" s="74">
        <f t="shared" si="71"/>
        <v>0</v>
      </c>
      <c r="NA50" s="92">
        <v>0</v>
      </c>
      <c r="NB50" s="329">
        <v>0</v>
      </c>
      <c r="NC50" s="74">
        <f t="shared" si="72"/>
        <v>0</v>
      </c>
      <c r="ND50" s="74">
        <f t="shared" si="73"/>
        <v>0</v>
      </c>
      <c r="NE50" s="196"/>
      <c r="NF50" s="196"/>
      <c r="NG50" s="196">
        <f t="shared" si="74"/>
        <v>0</v>
      </c>
      <c r="NH50" s="196">
        <f t="shared" si="75"/>
        <v>0</v>
      </c>
      <c r="NI50" s="196"/>
      <c r="NJ50" s="196"/>
      <c r="NK50" s="196">
        <f t="shared" si="76"/>
        <v>0</v>
      </c>
      <c r="NL50" s="196">
        <f t="shared" si="77"/>
        <v>0</v>
      </c>
      <c r="NM50" s="315"/>
      <c r="NN50" s="196"/>
      <c r="NO50" s="196">
        <f t="shared" si="78"/>
        <v>0</v>
      </c>
      <c r="NP50" s="196">
        <f t="shared" si="79"/>
        <v>0</v>
      </c>
      <c r="NQ50" s="74">
        <v>2.91</v>
      </c>
      <c r="NR50" s="74"/>
      <c r="NS50" s="74">
        <v>0</v>
      </c>
      <c r="NT50" s="74"/>
      <c r="NU50" s="74">
        <v>4.93</v>
      </c>
      <c r="NV50" s="74"/>
      <c r="NW50" s="335">
        <v>1.05</v>
      </c>
      <c r="NX50" s="335"/>
      <c r="NY50" s="335">
        <v>1.59</v>
      </c>
      <c r="NZ50" s="335"/>
      <c r="OA50" s="74">
        <f t="shared" si="80"/>
        <v>9.43</v>
      </c>
      <c r="OB50" s="74">
        <f t="shared" si="100"/>
        <v>0</v>
      </c>
      <c r="OC50" s="74">
        <v>10</v>
      </c>
      <c r="OD50" s="74"/>
      <c r="OE50" s="341">
        <v>0.48</v>
      </c>
      <c r="OF50" s="74"/>
      <c r="OG50" s="341">
        <v>2</v>
      </c>
      <c r="OH50" s="74"/>
      <c r="OI50" s="74">
        <v>0</v>
      </c>
      <c r="OJ50" s="74"/>
      <c r="OK50" s="74">
        <f t="shared" si="81"/>
        <v>12.48</v>
      </c>
      <c r="OL50" s="74">
        <f t="shared" si="82"/>
        <v>0</v>
      </c>
      <c r="OM50" s="196">
        <v>3.36</v>
      </c>
      <c r="ON50" s="196"/>
      <c r="OO50" s="334">
        <v>0.95</v>
      </c>
      <c r="OP50" s="196"/>
      <c r="OQ50" s="196">
        <v>1.03</v>
      </c>
      <c r="OR50" s="196"/>
      <c r="OS50" s="196">
        <f t="shared" si="106"/>
        <v>4.3099999999999996</v>
      </c>
      <c r="OT50" s="196">
        <f t="shared" si="84"/>
        <v>0</v>
      </c>
      <c r="OU50" s="196"/>
      <c r="OV50" s="196"/>
      <c r="OW50" s="196">
        <f t="shared" si="101"/>
        <v>0</v>
      </c>
      <c r="OX50" s="196">
        <f t="shared" si="102"/>
        <v>0</v>
      </c>
    </row>
    <row r="51" spans="1:414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/>
      <c r="N51" s="71"/>
      <c r="O51" s="75">
        <v>0</v>
      </c>
      <c r="P51" s="71">
        <v>0</v>
      </c>
      <c r="Q51" s="122"/>
      <c r="R51" s="78"/>
      <c r="S51" s="314"/>
      <c r="T51" s="314"/>
      <c r="U51" s="78"/>
      <c r="V51" s="78"/>
      <c r="W51" s="78">
        <f t="shared" si="15"/>
        <v>0</v>
      </c>
      <c r="X51" s="78">
        <f t="shared" si="16"/>
        <v>0</v>
      </c>
      <c r="Y51" s="78"/>
      <c r="Z51" s="78"/>
      <c r="AA51" s="75"/>
      <c r="AB51" s="71"/>
      <c r="AC51" s="8">
        <f t="shared" si="17"/>
        <v>0</v>
      </c>
      <c r="AD51" s="8">
        <f t="shared" si="18"/>
        <v>0</v>
      </c>
      <c r="AE51" s="71"/>
      <c r="AF51" s="71"/>
      <c r="AG51" s="71"/>
      <c r="AH51" s="71"/>
      <c r="AI51" s="122"/>
      <c r="AJ51" s="122"/>
      <c r="AK51" s="343"/>
      <c r="AL51" s="344"/>
      <c r="AM51" s="287"/>
      <c r="AN51" s="287"/>
      <c r="AO51" s="288"/>
      <c r="AP51" s="288"/>
      <c r="AQ51" s="288"/>
      <c r="AR51" s="288"/>
      <c r="AS51" s="288"/>
      <c r="AT51" s="288"/>
      <c r="AU51" s="4">
        <f t="shared" si="89"/>
        <v>0</v>
      </c>
      <c r="AV51" s="4">
        <f t="shared" si="90"/>
        <v>0</v>
      </c>
      <c r="AW51" s="78"/>
      <c r="AX51" s="78"/>
      <c r="AY51" s="305"/>
      <c r="AZ51" s="8"/>
      <c r="BA51" s="8"/>
      <c r="BB51" s="8"/>
      <c r="BC51" s="8">
        <f t="shared" si="91"/>
        <v>0</v>
      </c>
      <c r="BD51" s="8">
        <f t="shared" si="92"/>
        <v>0</v>
      </c>
      <c r="BE51" s="78">
        <v>6</v>
      </c>
      <c r="BF51" s="78">
        <v>0.85440000000000005</v>
      </c>
      <c r="BG51" s="349">
        <v>7.5</v>
      </c>
      <c r="BH51" s="350">
        <v>1.0680000000000001</v>
      </c>
      <c r="BI51" s="289"/>
      <c r="BJ51" s="290"/>
      <c r="BK51" s="315">
        <v>6.5</v>
      </c>
      <c r="BL51" s="78">
        <v>0.92559999999999998</v>
      </c>
      <c r="BM51" s="8"/>
      <c r="BN51" s="8"/>
      <c r="BO51" s="8"/>
      <c r="BP51" s="8"/>
      <c r="BQ51" s="8"/>
      <c r="BR51" s="8"/>
      <c r="BS51" s="2">
        <f t="shared" si="20"/>
        <v>20</v>
      </c>
      <c r="BT51" s="8">
        <f t="shared" si="21"/>
        <v>2.8479999999999999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13"/>
      <c r="CI51" s="91"/>
      <c r="CJ51" s="313"/>
      <c r="CK51" s="292"/>
      <c r="CL51" s="292"/>
      <c r="CM51" s="314"/>
      <c r="CN51" s="315"/>
      <c r="CO51" s="8">
        <f t="shared" si="22"/>
        <v>0</v>
      </c>
      <c r="CP51" s="8">
        <f t="shared" si="23"/>
        <v>0</v>
      </c>
      <c r="CQ51" s="330">
        <v>247.40625</v>
      </c>
      <c r="CR51" s="330"/>
      <c r="CS51" s="330"/>
      <c r="CT51" s="340"/>
      <c r="CU51" s="331">
        <v>18.556701030927837</v>
      </c>
      <c r="CV51" s="196"/>
      <c r="CW51" s="332">
        <v>63.814432989690722</v>
      </c>
      <c r="CX51" s="340"/>
      <c r="CY51" s="340"/>
      <c r="CZ51" s="340"/>
      <c r="DA51" s="351">
        <f t="shared" si="103"/>
        <v>329.77738402061857</v>
      </c>
      <c r="DB51" s="7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16">
        <v>41.103092783505154</v>
      </c>
      <c r="DL51" s="316">
        <v>13.701030927835051</v>
      </c>
      <c r="DM51" s="314">
        <f t="shared" si="28"/>
        <v>41.103092783505154</v>
      </c>
      <c r="DN51" s="314">
        <f t="shared" si="29"/>
        <v>13.701030927835051</v>
      </c>
      <c r="DO51" s="316">
        <v>39.869999999999997</v>
      </c>
      <c r="DP51" s="316">
        <v>13.29</v>
      </c>
      <c r="DQ51" s="317">
        <v>39.869999999999997</v>
      </c>
      <c r="DR51" s="317">
        <v>13.29</v>
      </c>
      <c r="DS51" s="8"/>
      <c r="DT51" s="8"/>
      <c r="DU51" s="295"/>
      <c r="DV51" s="296"/>
      <c r="DW51" s="296"/>
      <c r="DX51" s="296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18">
        <v>37.11</v>
      </c>
      <c r="EH51" s="319">
        <v>9.2774999999999999</v>
      </c>
      <c r="EI51" s="94">
        <v>159.42268041237114</v>
      </c>
      <c r="EJ51" s="94">
        <v>39.855670103092784</v>
      </c>
      <c r="EK51" s="314">
        <v>55.268041237113401</v>
      </c>
      <c r="EL51" s="320">
        <v>13.81701030927835</v>
      </c>
      <c r="EM51" s="321"/>
      <c r="EN51" s="321"/>
      <c r="EO51" s="321"/>
      <c r="EP51" s="321"/>
      <c r="EQ51" s="8">
        <f t="shared" si="31"/>
        <v>251.80072164948453</v>
      </c>
      <c r="ER51" s="8">
        <f t="shared" si="104"/>
        <v>62.950180412371132</v>
      </c>
      <c r="ES51" s="294"/>
      <c r="ET51" s="294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45">
        <v>30</v>
      </c>
      <c r="FB51" s="322">
        <v>0</v>
      </c>
      <c r="FC51" s="114">
        <v>0</v>
      </c>
      <c r="FD51" s="315">
        <v>0</v>
      </c>
      <c r="FE51" s="8"/>
      <c r="FF51" s="8"/>
      <c r="FG51" s="298"/>
      <c r="FH51" s="299"/>
      <c r="FI51" s="8"/>
      <c r="FJ51" s="8"/>
      <c r="FK51" s="8"/>
      <c r="FL51" s="8"/>
      <c r="FM51" s="315"/>
      <c r="FN51" s="315"/>
      <c r="FO51" s="4"/>
      <c r="FP51" s="8"/>
      <c r="FQ51" s="300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1"/>
      <c r="GJ51" s="301"/>
      <c r="GK51" s="315">
        <v>6</v>
      </c>
      <c r="GL51" s="315">
        <v>0</v>
      </c>
      <c r="GM51" s="358">
        <v>0</v>
      </c>
      <c r="GN51" s="93">
        <v>0</v>
      </c>
      <c r="GO51" s="323">
        <v>3</v>
      </c>
      <c r="GP51" s="359">
        <v>0</v>
      </c>
      <c r="GQ51" s="359">
        <v>0</v>
      </c>
      <c r="GR51" s="359">
        <v>0</v>
      </c>
      <c r="GS51" s="93">
        <v>0</v>
      </c>
      <c r="GT51" s="93">
        <v>0</v>
      </c>
      <c r="GU51" s="93">
        <v>3</v>
      </c>
      <c r="GV51" s="93">
        <v>0</v>
      </c>
      <c r="GW51" s="93">
        <v>2</v>
      </c>
      <c r="GX51" s="93">
        <v>0</v>
      </c>
      <c r="GY51" s="93">
        <v>0</v>
      </c>
      <c r="GZ51" s="93">
        <v>0</v>
      </c>
      <c r="HA51" s="8">
        <f t="shared" si="39"/>
        <v>14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96"/>
      <c r="HO51" s="8">
        <f t="shared" si="41"/>
        <v>0</v>
      </c>
      <c r="HP51" s="8">
        <f t="shared" si="42"/>
        <v>0</v>
      </c>
      <c r="HQ51" s="91">
        <v>400</v>
      </c>
      <c r="HR51" s="71"/>
      <c r="HS51" s="91">
        <v>400</v>
      </c>
      <c r="HT51" s="78"/>
      <c r="HU51" s="78">
        <f t="shared" si="43"/>
        <v>400</v>
      </c>
      <c r="HV51" s="78">
        <f t="shared" si="44"/>
        <v>0</v>
      </c>
      <c r="HW51" s="8"/>
      <c r="HX51" s="8"/>
      <c r="HY51" s="368"/>
      <c r="HZ51" s="368"/>
      <c r="IA51" s="302"/>
      <c r="IB51" s="297"/>
      <c r="IC51" s="196">
        <v>2.5</v>
      </c>
      <c r="ID51" s="323">
        <v>0.625</v>
      </c>
      <c r="IE51" s="303"/>
      <c r="IF51" s="303"/>
      <c r="IG51" s="8">
        <f t="shared" si="45"/>
        <v>2.5</v>
      </c>
      <c r="IH51" s="8">
        <f t="shared" si="46"/>
        <v>0.625</v>
      </c>
      <c r="II51" s="8"/>
      <c r="IJ51" s="8"/>
      <c r="IK51" s="8"/>
      <c r="IL51" s="8"/>
      <c r="IM51" s="4"/>
      <c r="IN51" s="296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>
        <v>10.31</v>
      </c>
      <c r="IZ51" s="71">
        <v>0</v>
      </c>
      <c r="JA51" s="71">
        <v>0</v>
      </c>
      <c r="JB51" s="71">
        <v>0</v>
      </c>
      <c r="JC51" s="71"/>
      <c r="JD51" s="71"/>
      <c r="JE51" s="370"/>
      <c r="JF51" s="370"/>
      <c r="JG51" s="8">
        <f t="shared" si="47"/>
        <v>10.31</v>
      </c>
      <c r="JH51" s="8">
        <f t="shared" si="48"/>
        <v>0</v>
      </c>
      <c r="JI51" s="323">
        <v>5.8342999999999998</v>
      </c>
      <c r="JJ51" s="323">
        <v>1</v>
      </c>
      <c r="JK51" s="323">
        <v>5.8342999999999998</v>
      </c>
      <c r="JL51" s="323">
        <v>1</v>
      </c>
      <c r="JM51" s="323"/>
      <c r="JN51" s="323"/>
      <c r="JO51" s="91">
        <v>51.55</v>
      </c>
      <c r="JP51" s="323">
        <v>11</v>
      </c>
      <c r="JQ51" s="91">
        <v>0</v>
      </c>
      <c r="JR51" s="323">
        <v>0</v>
      </c>
      <c r="JS51" s="71"/>
      <c r="JT51" s="71"/>
      <c r="JU51" s="8"/>
      <c r="JV51" s="8"/>
      <c r="JW51" s="8">
        <f t="shared" si="85"/>
        <v>63.218599999999995</v>
      </c>
      <c r="JX51" s="8">
        <f t="shared" si="86"/>
        <v>13</v>
      </c>
      <c r="JY51" s="8"/>
      <c r="JZ51" s="8"/>
      <c r="KA51" s="282"/>
      <c r="KB51" s="282"/>
      <c r="KC51" s="8">
        <f t="shared" si="49"/>
        <v>0</v>
      </c>
      <c r="KD51" s="8">
        <f t="shared" si="50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1"/>
        <v>0</v>
      </c>
      <c r="KP51" s="4">
        <f t="shared" si="51"/>
        <v>0</v>
      </c>
      <c r="KQ51" s="314"/>
      <c r="KR51" s="4"/>
      <c r="KS51" s="4"/>
      <c r="KT51" s="4"/>
      <c r="KU51" s="1">
        <f t="shared" si="52"/>
        <v>0</v>
      </c>
      <c r="KV51" s="1">
        <f t="shared" si="53"/>
        <v>0</v>
      </c>
      <c r="KW51" s="4"/>
      <c r="KX51" s="4"/>
      <c r="KY51" s="4">
        <f t="shared" si="54"/>
        <v>0</v>
      </c>
      <c r="KZ51" s="4">
        <f t="shared" si="55"/>
        <v>0</v>
      </c>
      <c r="LA51" s="4"/>
      <c r="LB51" s="4"/>
      <c r="LC51" s="4"/>
      <c r="LD51" s="4"/>
      <c r="LE51" s="4">
        <f t="shared" si="56"/>
        <v>0</v>
      </c>
      <c r="LF51" s="4">
        <f t="shared" si="57"/>
        <v>0</v>
      </c>
      <c r="LG51" s="4"/>
      <c r="LH51" s="4"/>
      <c r="LI51" s="4">
        <f t="shared" si="58"/>
        <v>0</v>
      </c>
      <c r="LJ51" s="4">
        <f t="shared" si="59"/>
        <v>0</v>
      </c>
      <c r="LK51" s="375">
        <v>25</v>
      </c>
      <c r="LL51" s="374">
        <v>0</v>
      </c>
      <c r="LM51" s="376">
        <v>3.4</v>
      </c>
      <c r="LN51" s="377">
        <v>0</v>
      </c>
      <c r="LO51" s="376">
        <v>1.3</v>
      </c>
      <c r="LP51" s="326">
        <v>0</v>
      </c>
      <c r="LQ51" s="75"/>
      <c r="LR51" s="336"/>
      <c r="LS51" s="311"/>
      <c r="LT51" s="311"/>
      <c r="LU51" s="4">
        <f t="shared" si="105"/>
        <v>29.7</v>
      </c>
      <c r="LV51" s="4">
        <f t="shared" si="61"/>
        <v>0</v>
      </c>
      <c r="LW51" s="312"/>
      <c r="LX51" s="4"/>
      <c r="LY51" s="4"/>
      <c r="LZ51" s="4"/>
      <c r="MA51" s="4">
        <f t="shared" si="62"/>
        <v>0</v>
      </c>
      <c r="MB51" s="4">
        <f t="shared" si="63"/>
        <v>0</v>
      </c>
      <c r="MC51" s="114"/>
      <c r="MD51" s="4"/>
      <c r="ME51" s="333"/>
      <c r="MF51" s="360"/>
      <c r="MG51" s="75"/>
      <c r="MH51" s="74"/>
      <c r="MI51" s="9"/>
      <c r="MJ51" s="4"/>
      <c r="MK51" s="4">
        <f t="shared" si="64"/>
        <v>0</v>
      </c>
      <c r="ML51" s="4">
        <f t="shared" si="65"/>
        <v>0</v>
      </c>
      <c r="MM51" s="327">
        <v>3.78</v>
      </c>
      <c r="MN51" s="92">
        <v>0</v>
      </c>
      <c r="MO51" s="114">
        <v>2.52</v>
      </c>
      <c r="MP51" s="328">
        <v>0</v>
      </c>
      <c r="MQ51" s="4">
        <f t="shared" si="66"/>
        <v>6.3</v>
      </c>
      <c r="MR51" s="4">
        <f t="shared" si="67"/>
        <v>0</v>
      </c>
      <c r="MS51" s="4"/>
      <c r="MT51" s="4"/>
      <c r="MU51" s="4">
        <f t="shared" si="68"/>
        <v>0</v>
      </c>
      <c r="MV51" s="4">
        <f t="shared" si="69"/>
        <v>0</v>
      </c>
      <c r="MW51" s="4"/>
      <c r="MX51" s="4"/>
      <c r="MY51" s="4">
        <f t="shared" si="70"/>
        <v>0</v>
      </c>
      <c r="MZ51" s="4">
        <f t="shared" si="71"/>
        <v>0</v>
      </c>
      <c r="NA51" s="92">
        <v>0</v>
      </c>
      <c r="NB51" s="329">
        <v>0</v>
      </c>
      <c r="NC51" s="4">
        <f t="shared" si="72"/>
        <v>0</v>
      </c>
      <c r="ND51" s="4">
        <f t="shared" si="73"/>
        <v>0</v>
      </c>
      <c r="NE51" s="294"/>
      <c r="NF51" s="294"/>
      <c r="NG51" s="294">
        <f t="shared" si="74"/>
        <v>0</v>
      </c>
      <c r="NH51" s="294">
        <f t="shared" si="75"/>
        <v>0</v>
      </c>
      <c r="NI51" s="294"/>
      <c r="NJ51" s="294"/>
      <c r="NK51" s="294">
        <f t="shared" si="76"/>
        <v>0</v>
      </c>
      <c r="NL51" s="294">
        <f t="shared" si="77"/>
        <v>0</v>
      </c>
      <c r="NM51" s="291"/>
      <c r="NN51" s="294"/>
      <c r="NO51" s="294">
        <f t="shared" si="78"/>
        <v>0</v>
      </c>
      <c r="NP51" s="294">
        <f t="shared" si="79"/>
        <v>0</v>
      </c>
      <c r="NQ51" s="74">
        <v>2.96</v>
      </c>
      <c r="NR51" s="74"/>
      <c r="NS51" s="74">
        <v>0</v>
      </c>
      <c r="NT51" s="74"/>
      <c r="NU51" s="74">
        <v>5.01</v>
      </c>
      <c r="NV51" s="74"/>
      <c r="NW51" s="335">
        <v>1.07</v>
      </c>
      <c r="NX51" s="335"/>
      <c r="NY51" s="335">
        <v>1.61</v>
      </c>
      <c r="NZ51" s="335"/>
      <c r="OA51" s="74">
        <f t="shared" si="80"/>
        <v>9.58</v>
      </c>
      <c r="OB51" s="74">
        <f t="shared" si="100"/>
        <v>0</v>
      </c>
      <c r="OC51" s="74">
        <v>10</v>
      </c>
      <c r="OD51" s="74"/>
      <c r="OE51" s="341">
        <v>1.17</v>
      </c>
      <c r="OF51" s="74"/>
      <c r="OG51" s="341">
        <v>2</v>
      </c>
      <c r="OH51" s="74"/>
      <c r="OI51" s="74">
        <v>0</v>
      </c>
      <c r="OJ51" s="74"/>
      <c r="OK51" s="74">
        <f t="shared" si="81"/>
        <v>13.17</v>
      </c>
      <c r="OL51" s="74">
        <f t="shared" si="82"/>
        <v>0</v>
      </c>
      <c r="OM51" s="196">
        <v>3.64</v>
      </c>
      <c r="ON51" s="196"/>
      <c r="OO51" s="334">
        <v>1.02</v>
      </c>
      <c r="OP51" s="196"/>
      <c r="OQ51" s="196">
        <v>1.1200000000000001</v>
      </c>
      <c r="OR51" s="196"/>
      <c r="OS51" s="196">
        <f t="shared" si="106"/>
        <v>4.66</v>
      </c>
      <c r="OT51" s="196">
        <f t="shared" si="84"/>
        <v>0</v>
      </c>
      <c r="OU51" s="294"/>
      <c r="OV51" s="294"/>
      <c r="OW51" s="294">
        <f t="shared" si="101"/>
        <v>0</v>
      </c>
      <c r="OX51" s="294">
        <f t="shared" si="102"/>
        <v>0</v>
      </c>
    </row>
    <row r="52" spans="1:414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/>
      <c r="N52" s="71"/>
      <c r="O52" s="75">
        <v>0</v>
      </c>
      <c r="P52" s="71">
        <v>0</v>
      </c>
      <c r="Q52" s="122"/>
      <c r="R52" s="78"/>
      <c r="S52" s="314"/>
      <c r="T52" s="314"/>
      <c r="U52" s="78"/>
      <c r="V52" s="78"/>
      <c r="W52" s="78">
        <f t="shared" si="15"/>
        <v>0</v>
      </c>
      <c r="X52" s="78">
        <f t="shared" si="16"/>
        <v>0</v>
      </c>
      <c r="Y52" s="78"/>
      <c r="Z52" s="78"/>
      <c r="AA52" s="75"/>
      <c r="AB52" s="71"/>
      <c r="AC52" s="8">
        <f t="shared" si="17"/>
        <v>0</v>
      </c>
      <c r="AD52" s="8">
        <f t="shared" si="18"/>
        <v>0</v>
      </c>
      <c r="AE52" s="71"/>
      <c r="AF52" s="71"/>
      <c r="AG52" s="71"/>
      <c r="AH52" s="71"/>
      <c r="AI52" s="122"/>
      <c r="AJ52" s="122"/>
      <c r="AK52" s="343"/>
      <c r="AL52" s="344"/>
      <c r="AM52" s="287"/>
      <c r="AN52" s="287"/>
      <c r="AO52" s="288"/>
      <c r="AP52" s="288"/>
      <c r="AQ52" s="288"/>
      <c r="AR52" s="288"/>
      <c r="AS52" s="288"/>
      <c r="AT52" s="288"/>
      <c r="AU52" s="4">
        <f t="shared" si="89"/>
        <v>0</v>
      </c>
      <c r="AV52" s="4">
        <f t="shared" si="90"/>
        <v>0</v>
      </c>
      <c r="AW52" s="78"/>
      <c r="AX52" s="78"/>
      <c r="AY52" s="305"/>
      <c r="AZ52" s="8"/>
      <c r="BA52" s="8"/>
      <c r="BB52" s="8"/>
      <c r="BC52" s="8">
        <f t="shared" si="91"/>
        <v>0</v>
      </c>
      <c r="BD52" s="8">
        <f t="shared" si="92"/>
        <v>0</v>
      </c>
      <c r="BE52" s="78">
        <v>6</v>
      </c>
      <c r="BF52" s="78">
        <v>0.85440000000000005</v>
      </c>
      <c r="BG52" s="349">
        <v>7.5</v>
      </c>
      <c r="BH52" s="350">
        <v>1.0680000000000001</v>
      </c>
      <c r="BI52" s="289"/>
      <c r="BJ52" s="290"/>
      <c r="BK52" s="315">
        <v>6.5</v>
      </c>
      <c r="BL52" s="78">
        <v>0.92559999999999998</v>
      </c>
      <c r="BM52" s="8"/>
      <c r="BN52" s="8"/>
      <c r="BO52" s="8"/>
      <c r="BP52" s="8"/>
      <c r="BQ52" s="8"/>
      <c r="BR52" s="8"/>
      <c r="BS52" s="2">
        <f t="shared" si="20"/>
        <v>20</v>
      </c>
      <c r="BT52" s="8">
        <f t="shared" si="21"/>
        <v>2.8479999999999999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13"/>
      <c r="CI52" s="91"/>
      <c r="CJ52" s="313"/>
      <c r="CK52" s="292"/>
      <c r="CL52" s="292"/>
      <c r="CM52" s="314"/>
      <c r="CN52" s="315"/>
      <c r="CO52" s="8">
        <f t="shared" si="22"/>
        <v>0</v>
      </c>
      <c r="CP52" s="8">
        <f t="shared" si="23"/>
        <v>0</v>
      </c>
      <c r="CQ52" s="330">
        <v>247.40625</v>
      </c>
      <c r="CR52" s="330"/>
      <c r="CS52" s="330"/>
      <c r="CT52" s="340"/>
      <c r="CU52" s="331">
        <v>18.556701030927837</v>
      </c>
      <c r="CV52" s="196"/>
      <c r="CW52" s="332">
        <v>63.814432989690722</v>
      </c>
      <c r="CX52" s="340"/>
      <c r="CY52" s="340"/>
      <c r="CZ52" s="340"/>
      <c r="DA52" s="351">
        <f t="shared" si="103"/>
        <v>329.77738402061857</v>
      </c>
      <c r="DB52" s="7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16">
        <v>41.103092783505154</v>
      </c>
      <c r="DL52" s="316">
        <v>13.701030927835051</v>
      </c>
      <c r="DM52" s="314">
        <f t="shared" si="28"/>
        <v>41.103092783505154</v>
      </c>
      <c r="DN52" s="314">
        <f t="shared" si="29"/>
        <v>13.701030927835051</v>
      </c>
      <c r="DO52" s="316">
        <v>39.869999999999997</v>
      </c>
      <c r="DP52" s="316">
        <v>13.29</v>
      </c>
      <c r="DQ52" s="317">
        <v>39.869999999999997</v>
      </c>
      <c r="DR52" s="317">
        <v>13.29</v>
      </c>
      <c r="DS52" s="8"/>
      <c r="DT52" s="8"/>
      <c r="DU52" s="295"/>
      <c r="DV52" s="296"/>
      <c r="DW52" s="296"/>
      <c r="DX52" s="296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18">
        <v>37.11</v>
      </c>
      <c r="EH52" s="319">
        <v>9.2774999999999999</v>
      </c>
      <c r="EI52" s="94">
        <v>159.42268041237114</v>
      </c>
      <c r="EJ52" s="94">
        <v>39.855670103092784</v>
      </c>
      <c r="EK52" s="314">
        <v>55.268041237113401</v>
      </c>
      <c r="EL52" s="320">
        <v>13.81701030927835</v>
      </c>
      <c r="EM52" s="321"/>
      <c r="EN52" s="321"/>
      <c r="EO52" s="321"/>
      <c r="EP52" s="321"/>
      <c r="EQ52" s="8">
        <f t="shared" si="31"/>
        <v>251.80072164948453</v>
      </c>
      <c r="ER52" s="8">
        <f t="shared" si="104"/>
        <v>62.950180412371132</v>
      </c>
      <c r="ES52" s="294"/>
      <c r="ET52" s="294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45">
        <v>30</v>
      </c>
      <c r="FB52" s="322">
        <v>0</v>
      </c>
      <c r="FC52" s="114">
        <v>0</v>
      </c>
      <c r="FD52" s="315">
        <v>0</v>
      </c>
      <c r="FE52" s="8"/>
      <c r="FF52" s="8"/>
      <c r="FG52" s="298"/>
      <c r="FH52" s="299"/>
      <c r="FI52" s="8"/>
      <c r="FJ52" s="8"/>
      <c r="FK52" s="8"/>
      <c r="FL52" s="8"/>
      <c r="FM52" s="315"/>
      <c r="FN52" s="315"/>
      <c r="FO52" s="4"/>
      <c r="FP52" s="8"/>
      <c r="FQ52" s="300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1"/>
      <c r="GJ52" s="301"/>
      <c r="GK52" s="315">
        <v>6</v>
      </c>
      <c r="GL52" s="315">
        <v>0</v>
      </c>
      <c r="GM52" s="358">
        <v>0</v>
      </c>
      <c r="GN52" s="93">
        <v>0</v>
      </c>
      <c r="GO52" s="323">
        <v>3</v>
      </c>
      <c r="GP52" s="359">
        <v>0</v>
      </c>
      <c r="GQ52" s="359">
        <v>0</v>
      </c>
      <c r="GR52" s="359">
        <v>0</v>
      </c>
      <c r="GS52" s="93">
        <v>0</v>
      </c>
      <c r="GT52" s="93">
        <v>0</v>
      </c>
      <c r="GU52" s="93">
        <v>3</v>
      </c>
      <c r="GV52" s="93">
        <v>0</v>
      </c>
      <c r="GW52" s="93">
        <v>2</v>
      </c>
      <c r="GX52" s="93">
        <v>0</v>
      </c>
      <c r="GY52" s="93">
        <v>0</v>
      </c>
      <c r="GZ52" s="93">
        <v>0</v>
      </c>
      <c r="HA52" s="8">
        <f t="shared" si="39"/>
        <v>14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96"/>
      <c r="HO52" s="8">
        <f t="shared" si="41"/>
        <v>0</v>
      </c>
      <c r="HP52" s="8">
        <f t="shared" si="42"/>
        <v>0</v>
      </c>
      <c r="HQ52" s="91">
        <v>400</v>
      </c>
      <c r="HR52" s="71"/>
      <c r="HS52" s="91">
        <v>400</v>
      </c>
      <c r="HT52" s="78"/>
      <c r="HU52" s="78">
        <f t="shared" si="43"/>
        <v>400</v>
      </c>
      <c r="HV52" s="78">
        <f t="shared" si="44"/>
        <v>0</v>
      </c>
      <c r="HW52" s="8"/>
      <c r="HX52" s="8"/>
      <c r="HY52" s="368"/>
      <c r="HZ52" s="368"/>
      <c r="IA52" s="302"/>
      <c r="IB52" s="297"/>
      <c r="IC52" s="196">
        <v>2.5</v>
      </c>
      <c r="ID52" s="323">
        <v>0.625</v>
      </c>
      <c r="IE52" s="303"/>
      <c r="IF52" s="303"/>
      <c r="IG52" s="8">
        <f t="shared" si="45"/>
        <v>2.5</v>
      </c>
      <c r="IH52" s="8">
        <f t="shared" si="46"/>
        <v>0.625</v>
      </c>
      <c r="II52" s="8"/>
      <c r="IJ52" s="8"/>
      <c r="IK52" s="8"/>
      <c r="IL52" s="8"/>
      <c r="IM52" s="4"/>
      <c r="IN52" s="296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>
        <v>10.31</v>
      </c>
      <c r="IZ52" s="71">
        <v>0</v>
      </c>
      <c r="JA52" s="71">
        <v>0</v>
      </c>
      <c r="JB52" s="71">
        <v>0</v>
      </c>
      <c r="JC52" s="71"/>
      <c r="JD52" s="71"/>
      <c r="JE52" s="370"/>
      <c r="JF52" s="370"/>
      <c r="JG52" s="8">
        <f t="shared" si="47"/>
        <v>10.31</v>
      </c>
      <c r="JH52" s="8">
        <f t="shared" si="48"/>
        <v>0</v>
      </c>
      <c r="JI52" s="323">
        <v>4.7801999999999998</v>
      </c>
      <c r="JJ52" s="323">
        <v>1</v>
      </c>
      <c r="JK52" s="323">
        <v>4.7801999999999998</v>
      </c>
      <c r="JL52" s="323">
        <v>1</v>
      </c>
      <c r="JM52" s="323"/>
      <c r="JN52" s="323"/>
      <c r="JO52" s="91">
        <v>51.55</v>
      </c>
      <c r="JP52" s="323">
        <v>11</v>
      </c>
      <c r="JQ52" s="91">
        <v>0</v>
      </c>
      <c r="JR52" s="323">
        <v>0</v>
      </c>
      <c r="JS52" s="71"/>
      <c r="JT52" s="71"/>
      <c r="JU52" s="8"/>
      <c r="JV52" s="8"/>
      <c r="JW52" s="8">
        <f t="shared" si="85"/>
        <v>61.110399999999998</v>
      </c>
      <c r="JX52" s="8">
        <f t="shared" si="86"/>
        <v>13</v>
      </c>
      <c r="JY52" s="8"/>
      <c r="JZ52" s="8"/>
      <c r="KA52" s="282"/>
      <c r="KB52" s="282"/>
      <c r="KC52" s="8">
        <f t="shared" si="49"/>
        <v>0</v>
      </c>
      <c r="KD52" s="8">
        <f t="shared" si="50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1"/>
        <v>0</v>
      </c>
      <c r="KP52" s="4">
        <f t="shared" si="51"/>
        <v>0</v>
      </c>
      <c r="KQ52" s="314"/>
      <c r="KR52" s="4"/>
      <c r="KS52" s="4"/>
      <c r="KT52" s="4"/>
      <c r="KU52" s="1">
        <f t="shared" si="52"/>
        <v>0</v>
      </c>
      <c r="KV52" s="1">
        <f t="shared" si="53"/>
        <v>0</v>
      </c>
      <c r="KW52" s="4"/>
      <c r="KX52" s="4"/>
      <c r="KY52" s="4">
        <f t="shared" si="54"/>
        <v>0</v>
      </c>
      <c r="KZ52" s="4">
        <f t="shared" si="55"/>
        <v>0</v>
      </c>
      <c r="LA52" s="4"/>
      <c r="LB52" s="4"/>
      <c r="LC52" s="4"/>
      <c r="LD52" s="4"/>
      <c r="LE52" s="4">
        <f t="shared" si="56"/>
        <v>0</v>
      </c>
      <c r="LF52" s="4">
        <f t="shared" si="57"/>
        <v>0</v>
      </c>
      <c r="LG52" s="4"/>
      <c r="LH52" s="4"/>
      <c r="LI52" s="4">
        <f t="shared" si="58"/>
        <v>0</v>
      </c>
      <c r="LJ52" s="4">
        <f t="shared" si="59"/>
        <v>0</v>
      </c>
      <c r="LK52" s="375">
        <v>25</v>
      </c>
      <c r="LL52" s="374">
        <v>0</v>
      </c>
      <c r="LM52" s="376">
        <v>3.4</v>
      </c>
      <c r="LN52" s="377">
        <v>0</v>
      </c>
      <c r="LO52" s="376">
        <v>1.3</v>
      </c>
      <c r="LP52" s="326">
        <v>0</v>
      </c>
      <c r="LQ52" s="75"/>
      <c r="LR52" s="336"/>
      <c r="LS52" s="311"/>
      <c r="LT52" s="311"/>
      <c r="LU52" s="4">
        <f t="shared" si="105"/>
        <v>29.7</v>
      </c>
      <c r="LV52" s="4">
        <f t="shared" si="61"/>
        <v>0</v>
      </c>
      <c r="LW52" s="312"/>
      <c r="LX52" s="4"/>
      <c r="LY52" s="4"/>
      <c r="LZ52" s="4"/>
      <c r="MA52" s="4">
        <f t="shared" si="62"/>
        <v>0</v>
      </c>
      <c r="MB52" s="4">
        <f t="shared" si="63"/>
        <v>0</v>
      </c>
      <c r="MC52" s="114"/>
      <c r="MD52" s="4"/>
      <c r="ME52" s="333"/>
      <c r="MF52" s="360"/>
      <c r="MG52" s="75"/>
      <c r="MH52" s="74"/>
      <c r="MI52" s="9"/>
      <c r="MJ52" s="4"/>
      <c r="MK52" s="4">
        <f t="shared" si="64"/>
        <v>0</v>
      </c>
      <c r="ML52" s="4">
        <f t="shared" si="65"/>
        <v>0</v>
      </c>
      <c r="MM52" s="327">
        <v>4.2</v>
      </c>
      <c r="MN52" s="92">
        <v>0</v>
      </c>
      <c r="MO52" s="114">
        <v>2.8000000000000003</v>
      </c>
      <c r="MP52" s="328">
        <v>0</v>
      </c>
      <c r="MQ52" s="4">
        <f t="shared" si="66"/>
        <v>7</v>
      </c>
      <c r="MR52" s="4">
        <f t="shared" si="67"/>
        <v>0</v>
      </c>
      <c r="MS52" s="4"/>
      <c r="MT52" s="4"/>
      <c r="MU52" s="4">
        <f t="shared" si="68"/>
        <v>0</v>
      </c>
      <c r="MV52" s="4">
        <f t="shared" si="69"/>
        <v>0</v>
      </c>
      <c r="MW52" s="4"/>
      <c r="MX52" s="4"/>
      <c r="MY52" s="4">
        <f t="shared" si="70"/>
        <v>0</v>
      </c>
      <c r="MZ52" s="4">
        <f t="shared" si="71"/>
        <v>0</v>
      </c>
      <c r="NA52" s="92">
        <v>0</v>
      </c>
      <c r="NB52" s="329">
        <v>0</v>
      </c>
      <c r="NC52" s="4">
        <f t="shared" si="72"/>
        <v>0</v>
      </c>
      <c r="ND52" s="4">
        <f t="shared" si="73"/>
        <v>0</v>
      </c>
      <c r="NE52" s="294"/>
      <c r="NF52" s="294"/>
      <c r="NG52" s="294">
        <f t="shared" si="74"/>
        <v>0</v>
      </c>
      <c r="NH52" s="294">
        <f t="shared" si="75"/>
        <v>0</v>
      </c>
      <c r="NI52" s="294"/>
      <c r="NJ52" s="294"/>
      <c r="NK52" s="294">
        <f t="shared" si="76"/>
        <v>0</v>
      </c>
      <c r="NL52" s="294">
        <f t="shared" si="77"/>
        <v>0</v>
      </c>
      <c r="NM52" s="291"/>
      <c r="NN52" s="294"/>
      <c r="NO52" s="294">
        <f t="shared" si="78"/>
        <v>0</v>
      </c>
      <c r="NP52" s="294">
        <f t="shared" si="79"/>
        <v>0</v>
      </c>
      <c r="NQ52" s="74">
        <v>2.93</v>
      </c>
      <c r="NR52" s="74"/>
      <c r="NS52" s="74">
        <v>0</v>
      </c>
      <c r="NT52" s="74"/>
      <c r="NU52" s="74">
        <v>4.95</v>
      </c>
      <c r="NV52" s="74"/>
      <c r="NW52" s="335">
        <v>1.06</v>
      </c>
      <c r="NX52" s="335"/>
      <c r="NY52" s="335">
        <v>1.59</v>
      </c>
      <c r="NZ52" s="335"/>
      <c r="OA52" s="74">
        <f t="shared" si="80"/>
        <v>9.4700000000000006</v>
      </c>
      <c r="OB52" s="74">
        <f t="shared" si="100"/>
        <v>0</v>
      </c>
      <c r="OC52" s="74">
        <v>10</v>
      </c>
      <c r="OD52" s="74"/>
      <c r="OE52" s="341">
        <v>0</v>
      </c>
      <c r="OF52" s="74"/>
      <c r="OG52" s="341">
        <v>0.44</v>
      </c>
      <c r="OH52" s="74"/>
      <c r="OI52" s="74">
        <v>0</v>
      </c>
      <c r="OJ52" s="74"/>
      <c r="OK52" s="74">
        <f t="shared" si="81"/>
        <v>10.44</v>
      </c>
      <c r="OL52" s="74">
        <f t="shared" si="82"/>
        <v>0</v>
      </c>
      <c r="OM52" s="196">
        <v>4.08</v>
      </c>
      <c r="ON52" s="196"/>
      <c r="OO52" s="334">
        <v>1.1499999999999999</v>
      </c>
      <c r="OP52" s="196"/>
      <c r="OQ52" s="196">
        <v>1.26</v>
      </c>
      <c r="OR52" s="196"/>
      <c r="OS52" s="196">
        <f t="shared" si="106"/>
        <v>5.23</v>
      </c>
      <c r="OT52" s="196">
        <f t="shared" si="84"/>
        <v>0</v>
      </c>
      <c r="OU52" s="294"/>
      <c r="OV52" s="294"/>
      <c r="OW52" s="294">
        <f t="shared" si="101"/>
        <v>0</v>
      </c>
      <c r="OX52" s="294">
        <f t="shared" si="102"/>
        <v>0</v>
      </c>
    </row>
    <row r="53" spans="1:414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/>
      <c r="N53" s="71"/>
      <c r="O53" s="75">
        <v>0</v>
      </c>
      <c r="P53" s="71">
        <v>0</v>
      </c>
      <c r="Q53" s="122"/>
      <c r="R53" s="78"/>
      <c r="S53" s="314"/>
      <c r="T53" s="314"/>
      <c r="U53" s="78"/>
      <c r="V53" s="78"/>
      <c r="W53" s="78">
        <f t="shared" si="15"/>
        <v>0</v>
      </c>
      <c r="X53" s="78">
        <f t="shared" si="16"/>
        <v>0</v>
      </c>
      <c r="Y53" s="78"/>
      <c r="Z53" s="78"/>
      <c r="AA53" s="75"/>
      <c r="AB53" s="71"/>
      <c r="AC53" s="8">
        <f t="shared" si="17"/>
        <v>0</v>
      </c>
      <c r="AD53" s="8">
        <f t="shared" si="18"/>
        <v>0</v>
      </c>
      <c r="AE53" s="71"/>
      <c r="AF53" s="71"/>
      <c r="AG53" s="71"/>
      <c r="AH53" s="71"/>
      <c r="AI53" s="122"/>
      <c r="AJ53" s="122"/>
      <c r="AK53" s="343"/>
      <c r="AL53" s="344"/>
      <c r="AM53" s="287"/>
      <c r="AN53" s="287"/>
      <c r="AO53" s="288"/>
      <c r="AP53" s="288"/>
      <c r="AQ53" s="288"/>
      <c r="AR53" s="288"/>
      <c r="AS53" s="288"/>
      <c r="AT53" s="288"/>
      <c r="AU53" s="4">
        <f t="shared" si="89"/>
        <v>0</v>
      </c>
      <c r="AV53" s="4">
        <f t="shared" si="90"/>
        <v>0</v>
      </c>
      <c r="AW53" s="78"/>
      <c r="AX53" s="78"/>
      <c r="AY53" s="305"/>
      <c r="AZ53" s="8"/>
      <c r="BA53" s="8"/>
      <c r="BB53" s="8"/>
      <c r="BC53" s="8">
        <f t="shared" si="91"/>
        <v>0</v>
      </c>
      <c r="BD53" s="8">
        <f t="shared" si="92"/>
        <v>0</v>
      </c>
      <c r="BE53" s="78">
        <v>6</v>
      </c>
      <c r="BF53" s="78">
        <v>0.85440000000000005</v>
      </c>
      <c r="BG53" s="349">
        <v>7.5</v>
      </c>
      <c r="BH53" s="350">
        <v>1.0680000000000001</v>
      </c>
      <c r="BI53" s="289"/>
      <c r="BJ53" s="290"/>
      <c r="BK53" s="315">
        <v>6.5</v>
      </c>
      <c r="BL53" s="78">
        <v>0.92559999999999998</v>
      </c>
      <c r="BM53" s="8"/>
      <c r="BN53" s="8"/>
      <c r="BO53" s="8"/>
      <c r="BP53" s="8"/>
      <c r="BQ53" s="8"/>
      <c r="BR53" s="8"/>
      <c r="BS53" s="2">
        <f t="shared" si="20"/>
        <v>20</v>
      </c>
      <c r="BT53" s="8">
        <f t="shared" si="21"/>
        <v>2.8479999999999999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13"/>
      <c r="CI53" s="91"/>
      <c r="CJ53" s="313"/>
      <c r="CK53" s="292"/>
      <c r="CL53" s="292"/>
      <c r="CM53" s="314"/>
      <c r="CN53" s="315"/>
      <c r="CO53" s="8">
        <f t="shared" si="22"/>
        <v>0</v>
      </c>
      <c r="CP53" s="8">
        <f t="shared" si="23"/>
        <v>0</v>
      </c>
      <c r="CQ53" s="330">
        <v>247.40625</v>
      </c>
      <c r="CR53" s="330"/>
      <c r="CS53" s="330"/>
      <c r="CT53" s="340"/>
      <c r="CU53" s="331">
        <v>18.556701030927837</v>
      </c>
      <c r="CV53" s="196"/>
      <c r="CW53" s="332">
        <v>63.814432989690722</v>
      </c>
      <c r="CX53" s="340"/>
      <c r="CY53" s="340"/>
      <c r="CZ53" s="340"/>
      <c r="DA53" s="351">
        <f t="shared" si="103"/>
        <v>329.77738402061857</v>
      </c>
      <c r="DB53" s="7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16">
        <v>41.103092783505154</v>
      </c>
      <c r="DL53" s="316">
        <v>13.701030927835051</v>
      </c>
      <c r="DM53" s="314">
        <f t="shared" si="28"/>
        <v>41.103092783505154</v>
      </c>
      <c r="DN53" s="314">
        <f t="shared" si="29"/>
        <v>13.701030927835051</v>
      </c>
      <c r="DO53" s="316">
        <v>39.869999999999997</v>
      </c>
      <c r="DP53" s="316">
        <v>13.29</v>
      </c>
      <c r="DQ53" s="317">
        <v>39.869999999999997</v>
      </c>
      <c r="DR53" s="317">
        <v>13.29</v>
      </c>
      <c r="DS53" s="8"/>
      <c r="DT53" s="8"/>
      <c r="DU53" s="295"/>
      <c r="DV53" s="296"/>
      <c r="DW53" s="296"/>
      <c r="DX53" s="296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18">
        <v>37.11</v>
      </c>
      <c r="EH53" s="319">
        <v>9.2774999999999999</v>
      </c>
      <c r="EI53" s="94">
        <v>159.42268041237114</v>
      </c>
      <c r="EJ53" s="94">
        <v>39.855670103092784</v>
      </c>
      <c r="EK53" s="314">
        <v>55.268041237113401</v>
      </c>
      <c r="EL53" s="320">
        <v>13.81701030927835</v>
      </c>
      <c r="EM53" s="321"/>
      <c r="EN53" s="321"/>
      <c r="EO53" s="321"/>
      <c r="EP53" s="321"/>
      <c r="EQ53" s="8">
        <f t="shared" si="31"/>
        <v>251.80072164948453</v>
      </c>
      <c r="ER53" s="8">
        <f t="shared" si="104"/>
        <v>62.950180412371132</v>
      </c>
      <c r="ES53" s="294"/>
      <c r="ET53" s="294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45">
        <v>30</v>
      </c>
      <c r="FB53" s="322">
        <v>0</v>
      </c>
      <c r="FC53" s="114">
        <v>0</v>
      </c>
      <c r="FD53" s="315">
        <v>0</v>
      </c>
      <c r="FE53" s="8"/>
      <c r="FF53" s="8"/>
      <c r="FG53" s="298"/>
      <c r="FH53" s="299"/>
      <c r="FI53" s="8"/>
      <c r="FJ53" s="8"/>
      <c r="FK53" s="8"/>
      <c r="FL53" s="8"/>
      <c r="FM53" s="315"/>
      <c r="FN53" s="315"/>
      <c r="FO53" s="4"/>
      <c r="FP53" s="8"/>
      <c r="FQ53" s="300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1"/>
      <c r="GJ53" s="301"/>
      <c r="GK53" s="315">
        <v>6</v>
      </c>
      <c r="GL53" s="315">
        <v>0</v>
      </c>
      <c r="GM53" s="358">
        <v>0</v>
      </c>
      <c r="GN53" s="93">
        <v>0</v>
      </c>
      <c r="GO53" s="323">
        <v>3</v>
      </c>
      <c r="GP53" s="359">
        <v>0</v>
      </c>
      <c r="GQ53" s="359">
        <v>0</v>
      </c>
      <c r="GR53" s="359">
        <v>0</v>
      </c>
      <c r="GS53" s="93">
        <v>0</v>
      </c>
      <c r="GT53" s="93">
        <v>0</v>
      </c>
      <c r="GU53" s="93">
        <v>3</v>
      </c>
      <c r="GV53" s="93">
        <v>0</v>
      </c>
      <c r="GW53" s="93">
        <v>2</v>
      </c>
      <c r="GX53" s="93">
        <v>0</v>
      </c>
      <c r="GY53" s="93">
        <v>0</v>
      </c>
      <c r="GZ53" s="93">
        <v>0</v>
      </c>
      <c r="HA53" s="8">
        <f t="shared" si="39"/>
        <v>14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96"/>
      <c r="HO53" s="8">
        <f t="shared" si="41"/>
        <v>0</v>
      </c>
      <c r="HP53" s="8">
        <f t="shared" si="42"/>
        <v>0</v>
      </c>
      <c r="HQ53" s="91">
        <v>400</v>
      </c>
      <c r="HR53" s="71"/>
      <c r="HS53" s="91">
        <v>400</v>
      </c>
      <c r="HT53" s="78"/>
      <c r="HU53" s="78">
        <f t="shared" si="43"/>
        <v>400</v>
      </c>
      <c r="HV53" s="78">
        <f t="shared" si="44"/>
        <v>0</v>
      </c>
      <c r="HW53" s="8"/>
      <c r="HX53" s="8"/>
      <c r="HY53" s="368"/>
      <c r="HZ53" s="368"/>
      <c r="IA53" s="302"/>
      <c r="IB53" s="297"/>
      <c r="IC53" s="196">
        <v>2.5</v>
      </c>
      <c r="ID53" s="323">
        <v>0.625</v>
      </c>
      <c r="IE53" s="303"/>
      <c r="IF53" s="303"/>
      <c r="IG53" s="8">
        <f t="shared" si="45"/>
        <v>2.5</v>
      </c>
      <c r="IH53" s="8">
        <f t="shared" si="46"/>
        <v>0.625</v>
      </c>
      <c r="II53" s="8"/>
      <c r="IJ53" s="8"/>
      <c r="IK53" s="8"/>
      <c r="IL53" s="8"/>
      <c r="IM53" s="4"/>
      <c r="IN53" s="296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>
        <v>10.31</v>
      </c>
      <c r="IZ53" s="71">
        <v>0</v>
      </c>
      <c r="JA53" s="71">
        <v>0</v>
      </c>
      <c r="JB53" s="71">
        <v>0</v>
      </c>
      <c r="JC53" s="71"/>
      <c r="JD53" s="71"/>
      <c r="JE53" s="370"/>
      <c r="JF53" s="370"/>
      <c r="JG53" s="8">
        <f t="shared" si="47"/>
        <v>10.31</v>
      </c>
      <c r="JH53" s="8">
        <f t="shared" si="48"/>
        <v>0</v>
      </c>
      <c r="JI53" s="323">
        <v>4.7801999999999998</v>
      </c>
      <c r="JJ53" s="323">
        <v>1</v>
      </c>
      <c r="JK53" s="323">
        <v>4.7801999999999998</v>
      </c>
      <c r="JL53" s="323">
        <v>1</v>
      </c>
      <c r="JM53" s="323"/>
      <c r="JN53" s="323"/>
      <c r="JO53" s="91">
        <v>51.55</v>
      </c>
      <c r="JP53" s="323">
        <v>11</v>
      </c>
      <c r="JQ53" s="91">
        <v>0</v>
      </c>
      <c r="JR53" s="323">
        <v>0</v>
      </c>
      <c r="JS53" s="71"/>
      <c r="JT53" s="71"/>
      <c r="JU53" s="8"/>
      <c r="JV53" s="8"/>
      <c r="JW53" s="8">
        <f t="shared" si="85"/>
        <v>61.110399999999998</v>
      </c>
      <c r="JX53" s="8">
        <f t="shared" si="86"/>
        <v>13</v>
      </c>
      <c r="JY53" s="8"/>
      <c r="JZ53" s="8"/>
      <c r="KA53" s="282"/>
      <c r="KB53" s="282"/>
      <c r="KC53" s="8">
        <f t="shared" si="49"/>
        <v>0</v>
      </c>
      <c r="KD53" s="8">
        <f t="shared" si="50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1"/>
        <v>0</v>
      </c>
      <c r="KP53" s="4">
        <f t="shared" si="51"/>
        <v>0</v>
      </c>
      <c r="KQ53" s="314"/>
      <c r="KR53" s="4"/>
      <c r="KS53" s="4"/>
      <c r="KT53" s="4"/>
      <c r="KU53" s="1">
        <f t="shared" si="52"/>
        <v>0</v>
      </c>
      <c r="KV53" s="1">
        <f t="shared" si="53"/>
        <v>0</v>
      </c>
      <c r="KW53" s="4"/>
      <c r="KX53" s="4"/>
      <c r="KY53" s="4">
        <f t="shared" si="54"/>
        <v>0</v>
      </c>
      <c r="KZ53" s="4">
        <f t="shared" si="55"/>
        <v>0</v>
      </c>
      <c r="LA53" s="4"/>
      <c r="LB53" s="4"/>
      <c r="LC53" s="4"/>
      <c r="LD53" s="4"/>
      <c r="LE53" s="4">
        <f t="shared" si="56"/>
        <v>0</v>
      </c>
      <c r="LF53" s="4">
        <f t="shared" si="57"/>
        <v>0</v>
      </c>
      <c r="LG53" s="4"/>
      <c r="LH53" s="4"/>
      <c r="LI53" s="4">
        <f t="shared" si="58"/>
        <v>0</v>
      </c>
      <c r="LJ53" s="4">
        <f t="shared" si="59"/>
        <v>0</v>
      </c>
      <c r="LK53" s="375">
        <v>25</v>
      </c>
      <c r="LL53" s="374">
        <v>0</v>
      </c>
      <c r="LM53" s="376">
        <v>3.4</v>
      </c>
      <c r="LN53" s="377">
        <v>0</v>
      </c>
      <c r="LO53" s="376">
        <v>1.3</v>
      </c>
      <c r="LP53" s="326">
        <v>0</v>
      </c>
      <c r="LQ53" s="75"/>
      <c r="LR53" s="336"/>
      <c r="LS53" s="311"/>
      <c r="LT53" s="311"/>
      <c r="LU53" s="4">
        <f t="shared" si="105"/>
        <v>29.7</v>
      </c>
      <c r="LV53" s="4">
        <f t="shared" si="61"/>
        <v>0</v>
      </c>
      <c r="LW53" s="312"/>
      <c r="LX53" s="4"/>
      <c r="LY53" s="4"/>
      <c r="LZ53" s="4"/>
      <c r="MA53" s="4">
        <f t="shared" si="62"/>
        <v>0</v>
      </c>
      <c r="MB53" s="4">
        <f t="shared" si="63"/>
        <v>0</v>
      </c>
      <c r="MC53" s="114"/>
      <c r="MD53" s="4"/>
      <c r="ME53" s="333"/>
      <c r="MF53" s="360"/>
      <c r="MG53" s="75"/>
      <c r="MH53" s="74"/>
      <c r="MI53" s="9"/>
      <c r="MJ53" s="4"/>
      <c r="MK53" s="4">
        <f t="shared" si="64"/>
        <v>0</v>
      </c>
      <c r="ML53" s="4">
        <f t="shared" si="65"/>
        <v>0</v>
      </c>
      <c r="MM53" s="327">
        <v>5.3550000000000004</v>
      </c>
      <c r="MN53" s="92">
        <v>0</v>
      </c>
      <c r="MO53" s="114">
        <v>3.1449999999999996</v>
      </c>
      <c r="MP53" s="328">
        <v>0</v>
      </c>
      <c r="MQ53" s="4">
        <f t="shared" si="66"/>
        <v>8.5</v>
      </c>
      <c r="MR53" s="4">
        <f t="shared" si="67"/>
        <v>0</v>
      </c>
      <c r="MS53" s="4"/>
      <c r="MT53" s="4"/>
      <c r="MU53" s="4">
        <f t="shared" si="68"/>
        <v>0</v>
      </c>
      <c r="MV53" s="4">
        <f t="shared" si="69"/>
        <v>0</v>
      </c>
      <c r="MW53" s="4"/>
      <c r="MX53" s="4"/>
      <c r="MY53" s="4">
        <f t="shared" si="70"/>
        <v>0</v>
      </c>
      <c r="MZ53" s="4">
        <f t="shared" si="71"/>
        <v>0</v>
      </c>
      <c r="NA53" s="92">
        <v>0</v>
      </c>
      <c r="NB53" s="329">
        <v>0</v>
      </c>
      <c r="NC53" s="4">
        <f t="shared" si="72"/>
        <v>0</v>
      </c>
      <c r="ND53" s="4">
        <f t="shared" si="73"/>
        <v>0</v>
      </c>
      <c r="NE53" s="294"/>
      <c r="NF53" s="294"/>
      <c r="NG53" s="294">
        <f t="shared" si="74"/>
        <v>0</v>
      </c>
      <c r="NH53" s="294">
        <f t="shared" si="75"/>
        <v>0</v>
      </c>
      <c r="NI53" s="294"/>
      <c r="NJ53" s="294"/>
      <c r="NK53" s="294">
        <f t="shared" si="76"/>
        <v>0</v>
      </c>
      <c r="NL53" s="294">
        <f t="shared" si="77"/>
        <v>0</v>
      </c>
      <c r="NM53" s="291"/>
      <c r="NN53" s="294"/>
      <c r="NO53" s="294">
        <f t="shared" si="78"/>
        <v>0</v>
      </c>
      <c r="NP53" s="294">
        <f t="shared" si="79"/>
        <v>0</v>
      </c>
      <c r="NQ53" s="74">
        <v>3.67</v>
      </c>
      <c r="NR53" s="74"/>
      <c r="NS53" s="74">
        <v>0</v>
      </c>
      <c r="NT53" s="74"/>
      <c r="NU53" s="74">
        <v>6.2</v>
      </c>
      <c r="NV53" s="74"/>
      <c r="NW53" s="335">
        <v>1.33</v>
      </c>
      <c r="NX53" s="335"/>
      <c r="NY53" s="335">
        <v>2</v>
      </c>
      <c r="NZ53" s="335"/>
      <c r="OA53" s="74">
        <f t="shared" si="80"/>
        <v>11.870000000000001</v>
      </c>
      <c r="OB53" s="74">
        <f t="shared" si="100"/>
        <v>0</v>
      </c>
      <c r="OC53" s="74">
        <v>10</v>
      </c>
      <c r="OD53" s="74"/>
      <c r="OE53" s="341">
        <v>0</v>
      </c>
      <c r="OF53" s="74"/>
      <c r="OG53" s="341">
        <v>0.38</v>
      </c>
      <c r="OH53" s="74"/>
      <c r="OI53" s="74">
        <v>0</v>
      </c>
      <c r="OJ53" s="74"/>
      <c r="OK53" s="74">
        <f t="shared" si="81"/>
        <v>10.38</v>
      </c>
      <c r="OL53" s="74">
        <f t="shared" si="82"/>
        <v>0</v>
      </c>
      <c r="OM53" s="196">
        <v>4.41</v>
      </c>
      <c r="ON53" s="196"/>
      <c r="OO53" s="334">
        <v>1.25</v>
      </c>
      <c r="OP53" s="196"/>
      <c r="OQ53" s="196">
        <v>1.36</v>
      </c>
      <c r="OR53" s="196"/>
      <c r="OS53" s="196">
        <f t="shared" si="106"/>
        <v>5.66</v>
      </c>
      <c r="OT53" s="196">
        <f t="shared" si="84"/>
        <v>0</v>
      </c>
      <c r="OU53" s="294"/>
      <c r="OV53" s="294"/>
      <c r="OW53" s="294">
        <f t="shared" si="101"/>
        <v>0</v>
      </c>
      <c r="OX53" s="294">
        <f t="shared" si="102"/>
        <v>0</v>
      </c>
    </row>
    <row r="54" spans="1:414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/>
      <c r="N54" s="71"/>
      <c r="O54" s="75">
        <v>0</v>
      </c>
      <c r="P54" s="71">
        <v>0</v>
      </c>
      <c r="Q54" s="122"/>
      <c r="R54" s="78"/>
      <c r="S54" s="314"/>
      <c r="T54" s="314"/>
      <c r="U54" s="78"/>
      <c r="V54" s="78"/>
      <c r="W54" s="78">
        <f t="shared" si="15"/>
        <v>0</v>
      </c>
      <c r="X54" s="78">
        <f t="shared" si="16"/>
        <v>0</v>
      </c>
      <c r="Y54" s="78"/>
      <c r="Z54" s="78"/>
      <c r="AA54" s="75"/>
      <c r="AB54" s="71"/>
      <c r="AC54" s="8">
        <f t="shared" si="17"/>
        <v>0</v>
      </c>
      <c r="AD54" s="8">
        <f t="shared" si="18"/>
        <v>0</v>
      </c>
      <c r="AE54" s="71"/>
      <c r="AF54" s="71"/>
      <c r="AG54" s="71"/>
      <c r="AH54" s="71"/>
      <c r="AI54" s="122"/>
      <c r="AJ54" s="122"/>
      <c r="AK54" s="343"/>
      <c r="AL54" s="344"/>
      <c r="AM54" s="287"/>
      <c r="AN54" s="287"/>
      <c r="AO54" s="288"/>
      <c r="AP54" s="288"/>
      <c r="AQ54" s="288"/>
      <c r="AR54" s="288"/>
      <c r="AS54" s="288"/>
      <c r="AT54" s="288"/>
      <c r="AU54" s="4">
        <f t="shared" si="89"/>
        <v>0</v>
      </c>
      <c r="AV54" s="4">
        <f t="shared" si="90"/>
        <v>0</v>
      </c>
      <c r="AW54" s="78"/>
      <c r="AX54" s="78"/>
      <c r="AY54" s="305"/>
      <c r="AZ54" s="8"/>
      <c r="BA54" s="8"/>
      <c r="BB54" s="8"/>
      <c r="BC54" s="8">
        <f t="shared" si="91"/>
        <v>0</v>
      </c>
      <c r="BD54" s="8">
        <f t="shared" si="92"/>
        <v>0</v>
      </c>
      <c r="BE54" s="78">
        <v>6</v>
      </c>
      <c r="BF54" s="78">
        <v>0.85440000000000005</v>
      </c>
      <c r="BG54" s="349">
        <v>7.5</v>
      </c>
      <c r="BH54" s="350">
        <v>1.0680000000000001</v>
      </c>
      <c r="BI54" s="289"/>
      <c r="BJ54" s="290"/>
      <c r="BK54" s="315">
        <v>6.5</v>
      </c>
      <c r="BL54" s="78">
        <v>0.92559999999999998</v>
      </c>
      <c r="BM54" s="8"/>
      <c r="BN54" s="8"/>
      <c r="BO54" s="8"/>
      <c r="BP54" s="8"/>
      <c r="BQ54" s="8"/>
      <c r="BR54" s="8"/>
      <c r="BS54" s="2">
        <f t="shared" si="20"/>
        <v>20</v>
      </c>
      <c r="BT54" s="8">
        <f t="shared" si="21"/>
        <v>2.8479999999999999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13"/>
      <c r="CI54" s="91"/>
      <c r="CJ54" s="313"/>
      <c r="CK54" s="292"/>
      <c r="CL54" s="292"/>
      <c r="CM54" s="314"/>
      <c r="CN54" s="315"/>
      <c r="CO54" s="8">
        <f t="shared" si="22"/>
        <v>0</v>
      </c>
      <c r="CP54" s="8">
        <f t="shared" si="23"/>
        <v>0</v>
      </c>
      <c r="CQ54" s="330">
        <v>247.40625</v>
      </c>
      <c r="CR54" s="330"/>
      <c r="CS54" s="330"/>
      <c r="CT54" s="340"/>
      <c r="CU54" s="331">
        <v>18.556701030927837</v>
      </c>
      <c r="CV54" s="196"/>
      <c r="CW54" s="332">
        <v>63.814432989690722</v>
      </c>
      <c r="CX54" s="340"/>
      <c r="CY54" s="340"/>
      <c r="CZ54" s="340"/>
      <c r="DA54" s="351">
        <f t="shared" si="103"/>
        <v>329.77738402061857</v>
      </c>
      <c r="DB54" s="7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16">
        <v>41.103092783505154</v>
      </c>
      <c r="DL54" s="316">
        <v>13.701030927835051</v>
      </c>
      <c r="DM54" s="314">
        <f t="shared" si="28"/>
        <v>41.103092783505154</v>
      </c>
      <c r="DN54" s="314">
        <f t="shared" si="29"/>
        <v>13.701030927835051</v>
      </c>
      <c r="DO54" s="316">
        <v>39.869999999999997</v>
      </c>
      <c r="DP54" s="316">
        <v>13.29</v>
      </c>
      <c r="DQ54" s="317">
        <v>39.869999999999997</v>
      </c>
      <c r="DR54" s="317">
        <v>13.29</v>
      </c>
      <c r="DS54" s="8"/>
      <c r="DT54" s="8"/>
      <c r="DU54" s="295"/>
      <c r="DV54" s="296"/>
      <c r="DW54" s="296"/>
      <c r="DX54" s="296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18">
        <v>37.11</v>
      </c>
      <c r="EH54" s="319">
        <v>9.2774999999999999</v>
      </c>
      <c r="EI54" s="94">
        <v>159.42268041237114</v>
      </c>
      <c r="EJ54" s="94">
        <v>39.855670103092784</v>
      </c>
      <c r="EK54" s="314">
        <v>55.268041237113401</v>
      </c>
      <c r="EL54" s="320">
        <v>13.81701030927835</v>
      </c>
      <c r="EM54" s="321"/>
      <c r="EN54" s="321"/>
      <c r="EO54" s="321"/>
      <c r="EP54" s="321"/>
      <c r="EQ54" s="8">
        <f t="shared" si="31"/>
        <v>251.80072164948453</v>
      </c>
      <c r="ER54" s="8">
        <f t="shared" si="104"/>
        <v>62.950180412371132</v>
      </c>
      <c r="ES54" s="294"/>
      <c r="ET54" s="294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45">
        <v>30</v>
      </c>
      <c r="FB54" s="322">
        <v>0</v>
      </c>
      <c r="FC54" s="114">
        <v>0</v>
      </c>
      <c r="FD54" s="315">
        <v>0</v>
      </c>
      <c r="FE54" s="8"/>
      <c r="FF54" s="8"/>
      <c r="FG54" s="298"/>
      <c r="FH54" s="299"/>
      <c r="FI54" s="8"/>
      <c r="FJ54" s="8"/>
      <c r="FK54" s="8"/>
      <c r="FL54" s="8"/>
      <c r="FM54" s="315"/>
      <c r="FN54" s="315"/>
      <c r="FO54" s="4"/>
      <c r="FP54" s="8"/>
      <c r="FQ54" s="300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1"/>
      <c r="GJ54" s="301"/>
      <c r="GK54" s="315">
        <v>6</v>
      </c>
      <c r="GL54" s="315">
        <v>0</v>
      </c>
      <c r="GM54" s="358">
        <v>0</v>
      </c>
      <c r="GN54" s="93">
        <v>0</v>
      </c>
      <c r="GO54" s="323">
        <v>3</v>
      </c>
      <c r="GP54" s="359">
        <v>0</v>
      </c>
      <c r="GQ54" s="359">
        <v>0</v>
      </c>
      <c r="GR54" s="359">
        <v>0</v>
      </c>
      <c r="GS54" s="93">
        <v>0</v>
      </c>
      <c r="GT54" s="93">
        <v>0</v>
      </c>
      <c r="GU54" s="93">
        <v>3</v>
      </c>
      <c r="GV54" s="93">
        <v>0</v>
      </c>
      <c r="GW54" s="93">
        <v>2</v>
      </c>
      <c r="GX54" s="93">
        <v>0</v>
      </c>
      <c r="GY54" s="93">
        <v>0</v>
      </c>
      <c r="GZ54" s="93">
        <v>0</v>
      </c>
      <c r="HA54" s="8">
        <f t="shared" si="39"/>
        <v>14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96"/>
      <c r="HO54" s="8">
        <f t="shared" si="41"/>
        <v>0</v>
      </c>
      <c r="HP54" s="8">
        <f t="shared" si="42"/>
        <v>0</v>
      </c>
      <c r="HQ54" s="91">
        <v>400</v>
      </c>
      <c r="HR54" s="71"/>
      <c r="HS54" s="91">
        <v>400</v>
      </c>
      <c r="HT54" s="78"/>
      <c r="HU54" s="78">
        <f t="shared" si="43"/>
        <v>400</v>
      </c>
      <c r="HV54" s="78">
        <f t="shared" si="44"/>
        <v>0</v>
      </c>
      <c r="HW54" s="8"/>
      <c r="HX54" s="8"/>
      <c r="HY54" s="368"/>
      <c r="HZ54" s="368"/>
      <c r="IA54" s="302"/>
      <c r="IB54" s="297"/>
      <c r="IC54" s="196">
        <v>2.5</v>
      </c>
      <c r="ID54" s="323">
        <v>0.625</v>
      </c>
      <c r="IE54" s="303"/>
      <c r="IF54" s="303"/>
      <c r="IG54" s="8">
        <f t="shared" si="45"/>
        <v>2.5</v>
      </c>
      <c r="IH54" s="8">
        <f t="shared" si="46"/>
        <v>0.625</v>
      </c>
      <c r="II54" s="8"/>
      <c r="IJ54" s="8"/>
      <c r="IK54" s="8"/>
      <c r="IL54" s="8"/>
      <c r="IM54" s="4"/>
      <c r="IN54" s="296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>
        <v>10.31</v>
      </c>
      <c r="IZ54" s="71">
        <v>0</v>
      </c>
      <c r="JA54" s="71">
        <v>0</v>
      </c>
      <c r="JB54" s="71">
        <v>0</v>
      </c>
      <c r="JC54" s="71"/>
      <c r="JD54" s="71"/>
      <c r="JE54" s="370"/>
      <c r="JF54" s="370"/>
      <c r="JG54" s="8">
        <f t="shared" si="47"/>
        <v>10.31</v>
      </c>
      <c r="JH54" s="8">
        <f t="shared" si="48"/>
        <v>0</v>
      </c>
      <c r="JI54" s="323">
        <v>4.7801999999999998</v>
      </c>
      <c r="JJ54" s="323">
        <v>1</v>
      </c>
      <c r="JK54" s="323">
        <v>4.7801999999999998</v>
      </c>
      <c r="JL54" s="323">
        <v>1</v>
      </c>
      <c r="JM54" s="323"/>
      <c r="JN54" s="323"/>
      <c r="JO54" s="91">
        <v>51.55</v>
      </c>
      <c r="JP54" s="323">
        <v>11</v>
      </c>
      <c r="JQ54" s="91">
        <v>0</v>
      </c>
      <c r="JR54" s="323">
        <v>0</v>
      </c>
      <c r="JS54" s="71"/>
      <c r="JT54" s="71"/>
      <c r="JU54" s="8"/>
      <c r="JV54" s="8"/>
      <c r="JW54" s="8">
        <f t="shared" si="85"/>
        <v>61.110399999999998</v>
      </c>
      <c r="JX54" s="8">
        <f t="shared" si="86"/>
        <v>13</v>
      </c>
      <c r="JY54" s="8"/>
      <c r="JZ54" s="8"/>
      <c r="KA54" s="282"/>
      <c r="KB54" s="282"/>
      <c r="KC54" s="8">
        <f t="shared" si="49"/>
        <v>0</v>
      </c>
      <c r="KD54" s="8">
        <f t="shared" si="50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1"/>
        <v>0</v>
      </c>
      <c r="KP54" s="4">
        <f t="shared" si="51"/>
        <v>0</v>
      </c>
      <c r="KQ54" s="314"/>
      <c r="KR54" s="4"/>
      <c r="KS54" s="4"/>
      <c r="KT54" s="4"/>
      <c r="KU54" s="1">
        <f t="shared" si="52"/>
        <v>0</v>
      </c>
      <c r="KV54" s="1">
        <f t="shared" si="53"/>
        <v>0</v>
      </c>
      <c r="KW54" s="4"/>
      <c r="KX54" s="4"/>
      <c r="KY54" s="4">
        <f t="shared" si="54"/>
        <v>0</v>
      </c>
      <c r="KZ54" s="4">
        <f t="shared" si="55"/>
        <v>0</v>
      </c>
      <c r="LA54" s="4"/>
      <c r="LB54" s="4"/>
      <c r="LC54" s="4"/>
      <c r="LD54" s="4"/>
      <c r="LE54" s="4">
        <f t="shared" si="56"/>
        <v>0</v>
      </c>
      <c r="LF54" s="4">
        <f t="shared" si="57"/>
        <v>0</v>
      </c>
      <c r="LG54" s="4"/>
      <c r="LH54" s="4"/>
      <c r="LI54" s="4">
        <f t="shared" si="58"/>
        <v>0</v>
      </c>
      <c r="LJ54" s="4">
        <f t="shared" si="59"/>
        <v>0</v>
      </c>
      <c r="LK54" s="375">
        <v>25</v>
      </c>
      <c r="LL54" s="374">
        <v>0</v>
      </c>
      <c r="LM54" s="376">
        <v>3.4</v>
      </c>
      <c r="LN54" s="377">
        <v>0</v>
      </c>
      <c r="LO54" s="376">
        <v>1.3</v>
      </c>
      <c r="LP54" s="326">
        <v>0</v>
      </c>
      <c r="LQ54" s="75"/>
      <c r="LR54" s="336"/>
      <c r="LS54" s="311"/>
      <c r="LT54" s="311"/>
      <c r="LU54" s="4">
        <f t="shared" si="105"/>
        <v>29.7</v>
      </c>
      <c r="LV54" s="4">
        <f t="shared" si="61"/>
        <v>0</v>
      </c>
      <c r="LW54" s="312"/>
      <c r="LX54" s="4"/>
      <c r="LY54" s="4"/>
      <c r="LZ54" s="4"/>
      <c r="MA54" s="4">
        <f t="shared" si="62"/>
        <v>0</v>
      </c>
      <c r="MB54" s="4">
        <f t="shared" si="63"/>
        <v>0</v>
      </c>
      <c r="MC54" s="114"/>
      <c r="MD54" s="4"/>
      <c r="ME54" s="333"/>
      <c r="MF54" s="360"/>
      <c r="MG54" s="75"/>
      <c r="MH54" s="74"/>
      <c r="MI54" s="9"/>
      <c r="MJ54" s="4"/>
      <c r="MK54" s="4">
        <f t="shared" si="64"/>
        <v>0</v>
      </c>
      <c r="ML54" s="4">
        <f t="shared" si="65"/>
        <v>0</v>
      </c>
      <c r="MM54" s="327">
        <v>6.2370000000000001</v>
      </c>
      <c r="MN54" s="92">
        <v>0</v>
      </c>
      <c r="MO54" s="114">
        <v>3.6630000000000003</v>
      </c>
      <c r="MP54" s="328">
        <v>0</v>
      </c>
      <c r="MQ54" s="4">
        <f t="shared" si="66"/>
        <v>9.9</v>
      </c>
      <c r="MR54" s="4">
        <f t="shared" si="67"/>
        <v>0</v>
      </c>
      <c r="MS54" s="4"/>
      <c r="MT54" s="4"/>
      <c r="MU54" s="4">
        <f t="shared" si="68"/>
        <v>0</v>
      </c>
      <c r="MV54" s="4">
        <f t="shared" si="69"/>
        <v>0</v>
      </c>
      <c r="MW54" s="4"/>
      <c r="MX54" s="4"/>
      <c r="MY54" s="4">
        <f t="shared" si="70"/>
        <v>0</v>
      </c>
      <c r="MZ54" s="4">
        <f t="shared" si="71"/>
        <v>0</v>
      </c>
      <c r="NA54" s="92">
        <v>0</v>
      </c>
      <c r="NB54" s="329">
        <v>0</v>
      </c>
      <c r="NC54" s="4">
        <f t="shared" si="72"/>
        <v>0</v>
      </c>
      <c r="ND54" s="4">
        <f t="shared" si="73"/>
        <v>0</v>
      </c>
      <c r="NE54" s="294"/>
      <c r="NF54" s="294"/>
      <c r="NG54" s="294">
        <f t="shared" si="74"/>
        <v>0</v>
      </c>
      <c r="NH54" s="294">
        <f t="shared" si="75"/>
        <v>0</v>
      </c>
      <c r="NI54" s="294"/>
      <c r="NJ54" s="294"/>
      <c r="NK54" s="294">
        <f t="shared" si="76"/>
        <v>0</v>
      </c>
      <c r="NL54" s="294">
        <f t="shared" si="77"/>
        <v>0</v>
      </c>
      <c r="NM54" s="291"/>
      <c r="NN54" s="294"/>
      <c r="NO54" s="294">
        <f t="shared" si="78"/>
        <v>0</v>
      </c>
      <c r="NP54" s="294">
        <f t="shared" si="79"/>
        <v>0</v>
      </c>
      <c r="NQ54" s="74">
        <v>3.67</v>
      </c>
      <c r="NR54" s="74"/>
      <c r="NS54" s="74">
        <v>0</v>
      </c>
      <c r="NT54" s="74"/>
      <c r="NU54" s="74">
        <v>6.2</v>
      </c>
      <c r="NV54" s="74"/>
      <c r="NW54" s="335">
        <v>1.33</v>
      </c>
      <c r="NX54" s="335"/>
      <c r="NY54" s="335">
        <v>2</v>
      </c>
      <c r="NZ54" s="335"/>
      <c r="OA54" s="74">
        <f t="shared" si="80"/>
        <v>11.870000000000001</v>
      </c>
      <c r="OB54" s="74">
        <f t="shared" si="100"/>
        <v>0</v>
      </c>
      <c r="OC54" s="74">
        <v>9.6</v>
      </c>
      <c r="OD54" s="74"/>
      <c r="OE54" s="341">
        <v>0</v>
      </c>
      <c r="OF54" s="74"/>
      <c r="OG54" s="341">
        <v>0.03</v>
      </c>
      <c r="OH54" s="74"/>
      <c r="OI54" s="74">
        <v>0</v>
      </c>
      <c r="OJ54" s="74"/>
      <c r="OK54" s="74">
        <f t="shared" si="81"/>
        <v>9.629999999999999</v>
      </c>
      <c r="OL54" s="74">
        <f t="shared" si="82"/>
        <v>0</v>
      </c>
      <c r="OM54" s="196">
        <v>4.9000000000000004</v>
      </c>
      <c r="ON54" s="196"/>
      <c r="OO54" s="334">
        <v>1.39</v>
      </c>
      <c r="OP54" s="196"/>
      <c r="OQ54" s="196">
        <v>1.51</v>
      </c>
      <c r="OR54" s="196"/>
      <c r="OS54" s="196">
        <f t="shared" si="106"/>
        <v>6.29</v>
      </c>
      <c r="OT54" s="196">
        <f t="shared" si="84"/>
        <v>0</v>
      </c>
      <c r="OU54" s="294"/>
      <c r="OV54" s="294"/>
      <c r="OW54" s="294">
        <f t="shared" si="101"/>
        <v>0</v>
      </c>
      <c r="OX54" s="294">
        <f t="shared" si="102"/>
        <v>0</v>
      </c>
    </row>
    <row r="55" spans="1:414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/>
      <c r="N55" s="71"/>
      <c r="O55" s="75">
        <v>0</v>
      </c>
      <c r="P55" s="71">
        <v>0</v>
      </c>
      <c r="Q55" s="122"/>
      <c r="R55" s="78"/>
      <c r="S55" s="314"/>
      <c r="T55" s="314"/>
      <c r="U55" s="78"/>
      <c r="V55" s="78"/>
      <c r="W55" s="78">
        <f t="shared" si="15"/>
        <v>0</v>
      </c>
      <c r="X55" s="78">
        <f t="shared" si="16"/>
        <v>0</v>
      </c>
      <c r="Y55" s="78"/>
      <c r="Z55" s="78"/>
      <c r="AA55" s="75"/>
      <c r="AB55" s="71"/>
      <c r="AC55" s="8">
        <f t="shared" si="17"/>
        <v>0</v>
      </c>
      <c r="AD55" s="8">
        <f t="shared" si="18"/>
        <v>0</v>
      </c>
      <c r="AE55" s="71"/>
      <c r="AF55" s="71"/>
      <c r="AG55" s="71"/>
      <c r="AH55" s="71"/>
      <c r="AI55" s="122"/>
      <c r="AJ55" s="122"/>
      <c r="AK55" s="343"/>
      <c r="AL55" s="344"/>
      <c r="AM55" s="287"/>
      <c r="AN55" s="287"/>
      <c r="AO55" s="288"/>
      <c r="AP55" s="288"/>
      <c r="AQ55" s="288"/>
      <c r="AR55" s="288"/>
      <c r="AS55" s="288"/>
      <c r="AT55" s="288"/>
      <c r="AU55" s="4">
        <f t="shared" si="89"/>
        <v>0</v>
      </c>
      <c r="AV55" s="4">
        <f t="shared" si="90"/>
        <v>0</v>
      </c>
      <c r="AW55" s="78"/>
      <c r="AX55" s="78"/>
      <c r="AY55" s="305"/>
      <c r="AZ55" s="8"/>
      <c r="BA55" s="8"/>
      <c r="BB55" s="8"/>
      <c r="BC55" s="8">
        <f t="shared" si="91"/>
        <v>0</v>
      </c>
      <c r="BD55" s="8">
        <f t="shared" si="92"/>
        <v>0</v>
      </c>
      <c r="BE55" s="78">
        <v>6</v>
      </c>
      <c r="BF55" s="78">
        <v>0.85440000000000005</v>
      </c>
      <c r="BG55" s="349">
        <v>7.5</v>
      </c>
      <c r="BH55" s="350">
        <v>1.0680000000000001</v>
      </c>
      <c r="BI55" s="289"/>
      <c r="BJ55" s="290"/>
      <c r="BK55" s="315">
        <v>6.5</v>
      </c>
      <c r="BL55" s="78">
        <v>0.92559999999999998</v>
      </c>
      <c r="BM55" s="8"/>
      <c r="BN55" s="8"/>
      <c r="BO55" s="8"/>
      <c r="BP55" s="8"/>
      <c r="BQ55" s="8"/>
      <c r="BR55" s="8"/>
      <c r="BS55" s="2">
        <f t="shared" si="20"/>
        <v>20</v>
      </c>
      <c r="BT55" s="8">
        <f t="shared" si="21"/>
        <v>2.8479999999999999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13"/>
      <c r="CI55" s="91"/>
      <c r="CJ55" s="313"/>
      <c r="CK55" s="292"/>
      <c r="CL55" s="292"/>
      <c r="CM55" s="314"/>
      <c r="CN55" s="315"/>
      <c r="CO55" s="8">
        <f t="shared" si="22"/>
        <v>0</v>
      </c>
      <c r="CP55" s="8">
        <f t="shared" si="23"/>
        <v>0</v>
      </c>
      <c r="CQ55" s="330">
        <v>247.40625</v>
      </c>
      <c r="CR55" s="330"/>
      <c r="CS55" s="330"/>
      <c r="CT55" s="340"/>
      <c r="CU55" s="331">
        <v>18.556701030927837</v>
      </c>
      <c r="CV55" s="196"/>
      <c r="CW55" s="332">
        <v>63.814432989690722</v>
      </c>
      <c r="CX55" s="340"/>
      <c r="CY55" s="340"/>
      <c r="CZ55" s="340"/>
      <c r="DA55" s="351">
        <f t="shared" si="103"/>
        <v>329.77738402061857</v>
      </c>
      <c r="DB55" s="7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16">
        <v>41.103092783505154</v>
      </c>
      <c r="DL55" s="316">
        <v>13.701030927835051</v>
      </c>
      <c r="DM55" s="314">
        <f t="shared" si="28"/>
        <v>41.103092783505154</v>
      </c>
      <c r="DN55" s="314">
        <f t="shared" si="29"/>
        <v>13.701030927835051</v>
      </c>
      <c r="DO55" s="316">
        <v>39.869999999999997</v>
      </c>
      <c r="DP55" s="316">
        <v>13.29</v>
      </c>
      <c r="DQ55" s="317">
        <v>39.869999999999997</v>
      </c>
      <c r="DR55" s="317">
        <v>13.29</v>
      </c>
      <c r="DS55" s="8"/>
      <c r="DT55" s="8"/>
      <c r="DU55" s="295"/>
      <c r="DV55" s="296"/>
      <c r="DW55" s="296"/>
      <c r="DX55" s="296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18">
        <v>37.11</v>
      </c>
      <c r="EH55" s="319">
        <v>9.2774999999999999</v>
      </c>
      <c r="EI55" s="94">
        <v>159.42268041237114</v>
      </c>
      <c r="EJ55" s="94">
        <v>39.855670103092784</v>
      </c>
      <c r="EK55" s="314">
        <v>55.268041237113401</v>
      </c>
      <c r="EL55" s="320">
        <v>13.81701030927835</v>
      </c>
      <c r="EM55" s="321"/>
      <c r="EN55" s="321"/>
      <c r="EO55" s="321"/>
      <c r="EP55" s="321"/>
      <c r="EQ55" s="8">
        <f t="shared" si="31"/>
        <v>251.80072164948453</v>
      </c>
      <c r="ER55" s="8">
        <f t="shared" si="104"/>
        <v>62.950180412371132</v>
      </c>
      <c r="ES55" s="294"/>
      <c r="ET55" s="294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45">
        <v>30</v>
      </c>
      <c r="FB55" s="322">
        <v>0</v>
      </c>
      <c r="FC55" s="114">
        <v>0</v>
      </c>
      <c r="FD55" s="315">
        <v>0</v>
      </c>
      <c r="FE55" s="8"/>
      <c r="FF55" s="8"/>
      <c r="FG55" s="298"/>
      <c r="FH55" s="299"/>
      <c r="FI55" s="8"/>
      <c r="FJ55" s="8"/>
      <c r="FK55" s="8"/>
      <c r="FL55" s="8"/>
      <c r="FM55" s="315"/>
      <c r="FN55" s="315"/>
      <c r="FO55" s="4"/>
      <c r="FP55" s="8"/>
      <c r="FQ55" s="300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1"/>
      <c r="GJ55" s="301"/>
      <c r="GK55" s="315">
        <v>6</v>
      </c>
      <c r="GL55" s="315">
        <v>0</v>
      </c>
      <c r="GM55" s="358">
        <v>0</v>
      </c>
      <c r="GN55" s="93">
        <v>0</v>
      </c>
      <c r="GO55" s="323">
        <v>3</v>
      </c>
      <c r="GP55" s="359">
        <v>0</v>
      </c>
      <c r="GQ55" s="359">
        <v>0</v>
      </c>
      <c r="GR55" s="359">
        <v>0</v>
      </c>
      <c r="GS55" s="93">
        <v>0</v>
      </c>
      <c r="GT55" s="93">
        <v>0</v>
      </c>
      <c r="GU55" s="93">
        <v>3</v>
      </c>
      <c r="GV55" s="93">
        <v>0</v>
      </c>
      <c r="GW55" s="93">
        <v>2</v>
      </c>
      <c r="GX55" s="93">
        <v>0</v>
      </c>
      <c r="GY55" s="93">
        <v>0</v>
      </c>
      <c r="GZ55" s="93">
        <v>0</v>
      </c>
      <c r="HA55" s="8">
        <f t="shared" si="39"/>
        <v>14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96"/>
      <c r="HO55" s="8">
        <f t="shared" si="41"/>
        <v>0</v>
      </c>
      <c r="HP55" s="8">
        <f t="shared" si="42"/>
        <v>0</v>
      </c>
      <c r="HQ55" s="91">
        <v>400</v>
      </c>
      <c r="HR55" s="71"/>
      <c r="HS55" s="91">
        <v>400</v>
      </c>
      <c r="HT55" s="78"/>
      <c r="HU55" s="78">
        <f t="shared" si="43"/>
        <v>400</v>
      </c>
      <c r="HV55" s="78">
        <f t="shared" si="44"/>
        <v>0</v>
      </c>
      <c r="HW55" s="8"/>
      <c r="HX55" s="8"/>
      <c r="HY55" s="368"/>
      <c r="HZ55" s="368"/>
      <c r="IA55" s="302"/>
      <c r="IB55" s="297"/>
      <c r="IC55" s="196">
        <v>2.5</v>
      </c>
      <c r="ID55" s="323">
        <v>0.625</v>
      </c>
      <c r="IE55" s="303"/>
      <c r="IF55" s="303"/>
      <c r="IG55" s="8">
        <f t="shared" si="45"/>
        <v>2.5</v>
      </c>
      <c r="IH55" s="8">
        <f t="shared" si="46"/>
        <v>0.625</v>
      </c>
      <c r="II55" s="8"/>
      <c r="IJ55" s="8"/>
      <c r="IK55" s="8"/>
      <c r="IL55" s="8"/>
      <c r="IM55" s="4"/>
      <c r="IN55" s="296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>
        <v>10.31</v>
      </c>
      <c r="IZ55" s="71">
        <v>0</v>
      </c>
      <c r="JA55" s="71">
        <v>0</v>
      </c>
      <c r="JB55" s="71">
        <v>0</v>
      </c>
      <c r="JC55" s="71"/>
      <c r="JD55" s="71"/>
      <c r="JE55" s="370"/>
      <c r="JF55" s="370"/>
      <c r="JG55" s="8">
        <f t="shared" si="47"/>
        <v>10.31</v>
      </c>
      <c r="JH55" s="8">
        <f t="shared" si="48"/>
        <v>0</v>
      </c>
      <c r="JI55" s="323">
        <v>4.7801999999999998</v>
      </c>
      <c r="JJ55" s="323">
        <v>1</v>
      </c>
      <c r="JK55" s="323">
        <v>4.7801999999999998</v>
      </c>
      <c r="JL55" s="323">
        <v>1</v>
      </c>
      <c r="JM55" s="323"/>
      <c r="JN55" s="323"/>
      <c r="JO55" s="91">
        <v>51.55</v>
      </c>
      <c r="JP55" s="323">
        <v>11</v>
      </c>
      <c r="JQ55" s="91">
        <v>0</v>
      </c>
      <c r="JR55" s="323">
        <v>0</v>
      </c>
      <c r="JS55" s="71"/>
      <c r="JT55" s="71"/>
      <c r="JU55" s="8"/>
      <c r="JV55" s="8"/>
      <c r="JW55" s="8">
        <f t="shared" si="85"/>
        <v>61.110399999999998</v>
      </c>
      <c r="JX55" s="8">
        <f t="shared" si="86"/>
        <v>13</v>
      </c>
      <c r="JY55" s="8"/>
      <c r="JZ55" s="8"/>
      <c r="KA55" s="282"/>
      <c r="KB55" s="282"/>
      <c r="KC55" s="8">
        <f t="shared" si="49"/>
        <v>0</v>
      </c>
      <c r="KD55" s="8">
        <f t="shared" si="50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1"/>
        <v>0</v>
      </c>
      <c r="KP55" s="4">
        <f t="shared" si="51"/>
        <v>0</v>
      </c>
      <c r="KQ55" s="314"/>
      <c r="KR55" s="4"/>
      <c r="KS55" s="4"/>
      <c r="KT55" s="4"/>
      <c r="KU55" s="1">
        <f t="shared" si="52"/>
        <v>0</v>
      </c>
      <c r="KV55" s="1">
        <f t="shared" si="53"/>
        <v>0</v>
      </c>
      <c r="KW55" s="4"/>
      <c r="KX55" s="4"/>
      <c r="KY55" s="4">
        <f t="shared" si="54"/>
        <v>0</v>
      </c>
      <c r="KZ55" s="4">
        <f t="shared" si="55"/>
        <v>0</v>
      </c>
      <c r="LA55" s="4"/>
      <c r="LB55" s="4"/>
      <c r="LC55" s="4"/>
      <c r="LD55" s="4"/>
      <c r="LE55" s="4">
        <f t="shared" si="56"/>
        <v>0</v>
      </c>
      <c r="LF55" s="4">
        <f t="shared" si="57"/>
        <v>0</v>
      </c>
      <c r="LG55" s="4"/>
      <c r="LH55" s="4"/>
      <c r="LI55" s="4">
        <f t="shared" si="58"/>
        <v>0</v>
      </c>
      <c r="LJ55" s="4">
        <f t="shared" si="59"/>
        <v>0</v>
      </c>
      <c r="LK55" s="375">
        <v>25</v>
      </c>
      <c r="LL55" s="374">
        <v>0</v>
      </c>
      <c r="LM55" s="376">
        <v>3.4</v>
      </c>
      <c r="LN55" s="377">
        <v>0</v>
      </c>
      <c r="LO55" s="376">
        <v>1.3</v>
      </c>
      <c r="LP55" s="326">
        <v>0</v>
      </c>
      <c r="LQ55" s="75"/>
      <c r="LR55" s="336"/>
      <c r="LS55" s="311"/>
      <c r="LT55" s="311"/>
      <c r="LU55" s="4">
        <f t="shared" si="105"/>
        <v>29.7</v>
      </c>
      <c r="LV55" s="4">
        <f t="shared" si="61"/>
        <v>0</v>
      </c>
      <c r="LW55" s="312"/>
      <c r="LX55" s="4"/>
      <c r="LY55" s="4"/>
      <c r="LZ55" s="4"/>
      <c r="MA55" s="4">
        <f t="shared" si="62"/>
        <v>0</v>
      </c>
      <c r="MB55" s="4">
        <f t="shared" si="63"/>
        <v>0</v>
      </c>
      <c r="MC55" s="114"/>
      <c r="MD55" s="4"/>
      <c r="ME55" s="333"/>
      <c r="MF55" s="360"/>
      <c r="MG55" s="75"/>
      <c r="MH55" s="74"/>
      <c r="MI55" s="9"/>
      <c r="MJ55" s="4"/>
      <c r="MK55" s="4">
        <f t="shared" si="64"/>
        <v>0</v>
      </c>
      <c r="ML55" s="4">
        <f t="shared" si="65"/>
        <v>0</v>
      </c>
      <c r="MM55" s="327">
        <v>7.4340000000000002</v>
      </c>
      <c r="MN55" s="92">
        <v>0</v>
      </c>
      <c r="MO55" s="114">
        <v>4.3660000000000005</v>
      </c>
      <c r="MP55" s="328">
        <v>0</v>
      </c>
      <c r="MQ55" s="4">
        <f t="shared" si="66"/>
        <v>11.8</v>
      </c>
      <c r="MR55" s="4">
        <f t="shared" si="67"/>
        <v>0</v>
      </c>
      <c r="MS55" s="4"/>
      <c r="MT55" s="4"/>
      <c r="MU55" s="4">
        <f t="shared" si="68"/>
        <v>0</v>
      </c>
      <c r="MV55" s="4">
        <f t="shared" si="69"/>
        <v>0</v>
      </c>
      <c r="MW55" s="4"/>
      <c r="MX55" s="4"/>
      <c r="MY55" s="4">
        <f t="shared" si="70"/>
        <v>0</v>
      </c>
      <c r="MZ55" s="4">
        <f t="shared" si="71"/>
        <v>0</v>
      </c>
      <c r="NA55" s="92">
        <v>0</v>
      </c>
      <c r="NB55" s="329">
        <v>0</v>
      </c>
      <c r="NC55" s="4">
        <f t="shared" si="72"/>
        <v>0</v>
      </c>
      <c r="ND55" s="4">
        <f t="shared" si="73"/>
        <v>0</v>
      </c>
      <c r="NE55" s="294"/>
      <c r="NF55" s="294"/>
      <c r="NG55" s="294">
        <f t="shared" si="74"/>
        <v>0</v>
      </c>
      <c r="NH55" s="294">
        <f t="shared" si="75"/>
        <v>0</v>
      </c>
      <c r="NI55" s="294"/>
      <c r="NJ55" s="294"/>
      <c r="NK55" s="294">
        <f t="shared" si="76"/>
        <v>0</v>
      </c>
      <c r="NL55" s="294">
        <f t="shared" si="77"/>
        <v>0</v>
      </c>
      <c r="NM55" s="291"/>
      <c r="NN55" s="294"/>
      <c r="NO55" s="294">
        <f t="shared" si="78"/>
        <v>0</v>
      </c>
      <c r="NP55" s="294">
        <f t="shared" si="79"/>
        <v>0</v>
      </c>
      <c r="NQ55" s="74">
        <v>3.67</v>
      </c>
      <c r="NR55" s="74"/>
      <c r="NS55" s="74">
        <v>0</v>
      </c>
      <c r="NT55" s="74"/>
      <c r="NU55" s="74">
        <v>6.2</v>
      </c>
      <c r="NV55" s="74"/>
      <c r="NW55" s="335">
        <v>1.33</v>
      </c>
      <c r="NX55" s="335"/>
      <c r="NY55" s="335">
        <v>2</v>
      </c>
      <c r="NZ55" s="335"/>
      <c r="OA55" s="74">
        <f t="shared" si="80"/>
        <v>11.870000000000001</v>
      </c>
      <c r="OB55" s="74">
        <f t="shared" si="100"/>
        <v>0</v>
      </c>
      <c r="OC55" s="74">
        <v>10</v>
      </c>
      <c r="OD55" s="74"/>
      <c r="OE55" s="341">
        <v>0</v>
      </c>
      <c r="OF55" s="74"/>
      <c r="OG55" s="341">
        <v>1.55</v>
      </c>
      <c r="OH55" s="74"/>
      <c r="OI55" s="74">
        <v>0</v>
      </c>
      <c r="OJ55" s="74"/>
      <c r="OK55" s="74">
        <f t="shared" si="81"/>
        <v>11.55</v>
      </c>
      <c r="OL55" s="74">
        <f t="shared" si="82"/>
        <v>0</v>
      </c>
      <c r="OM55" s="196">
        <v>5.4</v>
      </c>
      <c r="ON55" s="196"/>
      <c r="OO55" s="334">
        <v>1.53</v>
      </c>
      <c r="OP55" s="196"/>
      <c r="OQ55" s="196">
        <v>1.66</v>
      </c>
      <c r="OR55" s="196"/>
      <c r="OS55" s="196">
        <f t="shared" si="106"/>
        <v>6.9300000000000006</v>
      </c>
      <c r="OT55" s="196">
        <f t="shared" si="84"/>
        <v>0</v>
      </c>
      <c r="OU55" s="294"/>
      <c r="OV55" s="294"/>
      <c r="OW55" s="294">
        <f t="shared" si="101"/>
        <v>0</v>
      </c>
      <c r="OX55" s="294">
        <f t="shared" si="102"/>
        <v>0</v>
      </c>
    </row>
    <row r="56" spans="1:414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/>
      <c r="N56" s="71"/>
      <c r="O56" s="75">
        <v>0</v>
      </c>
      <c r="P56" s="71">
        <v>0</v>
      </c>
      <c r="Q56" s="122"/>
      <c r="R56" s="78"/>
      <c r="S56" s="314"/>
      <c r="T56" s="314"/>
      <c r="U56" s="78"/>
      <c r="V56" s="78"/>
      <c r="W56" s="78">
        <f t="shared" si="15"/>
        <v>0</v>
      </c>
      <c r="X56" s="78">
        <f t="shared" si="16"/>
        <v>0</v>
      </c>
      <c r="Y56" s="78"/>
      <c r="Z56" s="78"/>
      <c r="AA56" s="75"/>
      <c r="AB56" s="71"/>
      <c r="AC56" s="8">
        <f t="shared" si="17"/>
        <v>0</v>
      </c>
      <c r="AD56" s="8">
        <f t="shared" si="18"/>
        <v>0</v>
      </c>
      <c r="AE56" s="71"/>
      <c r="AF56" s="71"/>
      <c r="AG56" s="71"/>
      <c r="AH56" s="71"/>
      <c r="AI56" s="122"/>
      <c r="AJ56" s="122"/>
      <c r="AK56" s="343"/>
      <c r="AL56" s="344"/>
      <c r="AM56" s="287"/>
      <c r="AN56" s="287"/>
      <c r="AO56" s="288"/>
      <c r="AP56" s="288"/>
      <c r="AQ56" s="288"/>
      <c r="AR56" s="288"/>
      <c r="AS56" s="288"/>
      <c r="AT56" s="288"/>
      <c r="AU56" s="4">
        <f t="shared" si="89"/>
        <v>0</v>
      </c>
      <c r="AV56" s="4">
        <f t="shared" si="90"/>
        <v>0</v>
      </c>
      <c r="AW56" s="78"/>
      <c r="AX56" s="78"/>
      <c r="AY56" s="305"/>
      <c r="AZ56" s="8"/>
      <c r="BA56" s="8"/>
      <c r="BB56" s="8"/>
      <c r="BC56" s="8">
        <f t="shared" si="91"/>
        <v>0</v>
      </c>
      <c r="BD56" s="8">
        <f t="shared" si="92"/>
        <v>0</v>
      </c>
      <c r="BE56" s="78">
        <v>6</v>
      </c>
      <c r="BF56" s="78">
        <v>0.85440000000000005</v>
      </c>
      <c r="BG56" s="349">
        <v>7.5</v>
      </c>
      <c r="BH56" s="350">
        <v>1.0680000000000001</v>
      </c>
      <c r="BI56" s="289"/>
      <c r="BJ56" s="290"/>
      <c r="BK56" s="315">
        <v>6.5</v>
      </c>
      <c r="BL56" s="78">
        <v>0.92559999999999998</v>
      </c>
      <c r="BM56" s="8"/>
      <c r="BN56" s="8"/>
      <c r="BO56" s="8"/>
      <c r="BP56" s="8"/>
      <c r="BQ56" s="8"/>
      <c r="BR56" s="8"/>
      <c r="BS56" s="2">
        <f t="shared" si="20"/>
        <v>20</v>
      </c>
      <c r="BT56" s="8">
        <f t="shared" si="21"/>
        <v>2.8479999999999999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13"/>
      <c r="CI56" s="91"/>
      <c r="CJ56" s="313"/>
      <c r="CK56" s="292"/>
      <c r="CL56" s="292"/>
      <c r="CM56" s="314"/>
      <c r="CN56" s="315"/>
      <c r="CO56" s="8">
        <f t="shared" si="22"/>
        <v>0</v>
      </c>
      <c r="CP56" s="8">
        <f t="shared" si="23"/>
        <v>0</v>
      </c>
      <c r="CQ56" s="330">
        <v>247.40625</v>
      </c>
      <c r="CR56" s="330"/>
      <c r="CS56" s="330"/>
      <c r="CT56" s="340"/>
      <c r="CU56" s="331">
        <v>18.556701030927837</v>
      </c>
      <c r="CV56" s="196"/>
      <c r="CW56" s="332">
        <v>63.814432989690722</v>
      </c>
      <c r="CX56" s="340"/>
      <c r="CY56" s="340"/>
      <c r="CZ56" s="340"/>
      <c r="DA56" s="351">
        <f t="shared" si="103"/>
        <v>329.77738402061857</v>
      </c>
      <c r="DB56" s="7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16">
        <v>41.103092783505154</v>
      </c>
      <c r="DL56" s="316">
        <v>13.701030927835051</v>
      </c>
      <c r="DM56" s="314">
        <f t="shared" si="28"/>
        <v>41.103092783505154</v>
      </c>
      <c r="DN56" s="314">
        <f t="shared" si="29"/>
        <v>13.701030927835051</v>
      </c>
      <c r="DO56" s="316">
        <v>39.869999999999997</v>
      </c>
      <c r="DP56" s="316">
        <v>13.29</v>
      </c>
      <c r="DQ56" s="317">
        <v>39.869999999999997</v>
      </c>
      <c r="DR56" s="317">
        <v>13.29</v>
      </c>
      <c r="DS56" s="8"/>
      <c r="DT56" s="8"/>
      <c r="DU56" s="295"/>
      <c r="DV56" s="296"/>
      <c r="DW56" s="296"/>
      <c r="DX56" s="296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18">
        <v>37.11</v>
      </c>
      <c r="EH56" s="319">
        <v>9.2774999999999999</v>
      </c>
      <c r="EI56" s="94">
        <v>159.42268041237114</v>
      </c>
      <c r="EJ56" s="94">
        <v>39.855670103092784</v>
      </c>
      <c r="EK56" s="314">
        <v>55.268041237113401</v>
      </c>
      <c r="EL56" s="320">
        <v>13.81701030927835</v>
      </c>
      <c r="EM56" s="321"/>
      <c r="EN56" s="321"/>
      <c r="EO56" s="321"/>
      <c r="EP56" s="321"/>
      <c r="EQ56" s="8">
        <f t="shared" si="31"/>
        <v>251.80072164948453</v>
      </c>
      <c r="ER56" s="8">
        <f t="shared" si="104"/>
        <v>62.950180412371132</v>
      </c>
      <c r="ES56" s="294"/>
      <c r="ET56" s="294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45">
        <v>30</v>
      </c>
      <c r="FB56" s="322">
        <v>0</v>
      </c>
      <c r="FC56" s="114">
        <v>0</v>
      </c>
      <c r="FD56" s="315">
        <v>0</v>
      </c>
      <c r="FE56" s="8"/>
      <c r="FF56" s="8"/>
      <c r="FG56" s="298"/>
      <c r="FH56" s="299"/>
      <c r="FI56" s="8"/>
      <c r="FJ56" s="8"/>
      <c r="FK56" s="8"/>
      <c r="FL56" s="8"/>
      <c r="FM56" s="315"/>
      <c r="FN56" s="315"/>
      <c r="FO56" s="4"/>
      <c r="FP56" s="8"/>
      <c r="FQ56" s="300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1"/>
      <c r="GJ56" s="301"/>
      <c r="GK56" s="315">
        <v>6</v>
      </c>
      <c r="GL56" s="315">
        <v>0</v>
      </c>
      <c r="GM56" s="358">
        <v>0</v>
      </c>
      <c r="GN56" s="93">
        <v>0</v>
      </c>
      <c r="GO56" s="323">
        <v>3</v>
      </c>
      <c r="GP56" s="359">
        <v>0</v>
      </c>
      <c r="GQ56" s="359">
        <v>0</v>
      </c>
      <c r="GR56" s="359">
        <v>0</v>
      </c>
      <c r="GS56" s="93">
        <v>0</v>
      </c>
      <c r="GT56" s="93">
        <v>0</v>
      </c>
      <c r="GU56" s="93">
        <v>3</v>
      </c>
      <c r="GV56" s="93">
        <v>0</v>
      </c>
      <c r="GW56" s="93">
        <v>2</v>
      </c>
      <c r="GX56" s="93">
        <v>0</v>
      </c>
      <c r="GY56" s="93">
        <v>0</v>
      </c>
      <c r="GZ56" s="93">
        <v>0</v>
      </c>
      <c r="HA56" s="8">
        <f t="shared" si="39"/>
        <v>14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96"/>
      <c r="HO56" s="8">
        <f t="shared" si="41"/>
        <v>0</v>
      </c>
      <c r="HP56" s="8">
        <f t="shared" si="42"/>
        <v>0</v>
      </c>
      <c r="HQ56" s="91">
        <v>400</v>
      </c>
      <c r="HR56" s="71"/>
      <c r="HS56" s="91">
        <v>400</v>
      </c>
      <c r="HT56" s="78"/>
      <c r="HU56" s="78">
        <f t="shared" si="43"/>
        <v>400</v>
      </c>
      <c r="HV56" s="78">
        <f t="shared" si="44"/>
        <v>0</v>
      </c>
      <c r="HW56" s="8"/>
      <c r="HX56" s="8"/>
      <c r="HY56" s="368"/>
      <c r="HZ56" s="368"/>
      <c r="IA56" s="302"/>
      <c r="IB56" s="297"/>
      <c r="IC56" s="196">
        <v>2.5</v>
      </c>
      <c r="ID56" s="323">
        <v>0.625</v>
      </c>
      <c r="IE56" s="303"/>
      <c r="IF56" s="303"/>
      <c r="IG56" s="8">
        <f t="shared" si="45"/>
        <v>2.5</v>
      </c>
      <c r="IH56" s="8">
        <f t="shared" si="46"/>
        <v>0.625</v>
      </c>
      <c r="II56" s="8"/>
      <c r="IJ56" s="8"/>
      <c r="IK56" s="8"/>
      <c r="IL56" s="8"/>
      <c r="IM56" s="4"/>
      <c r="IN56" s="296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>
        <v>10.31</v>
      </c>
      <c r="IZ56" s="71">
        <v>0</v>
      </c>
      <c r="JA56" s="71">
        <v>0</v>
      </c>
      <c r="JB56" s="71">
        <v>0</v>
      </c>
      <c r="JC56" s="71"/>
      <c r="JD56" s="71"/>
      <c r="JE56" s="370"/>
      <c r="JF56" s="370"/>
      <c r="JG56" s="8">
        <f t="shared" si="47"/>
        <v>10.31</v>
      </c>
      <c r="JH56" s="8">
        <f t="shared" si="48"/>
        <v>0</v>
      </c>
      <c r="JI56" s="323">
        <v>4.7801999999999998</v>
      </c>
      <c r="JJ56" s="323">
        <v>1</v>
      </c>
      <c r="JK56" s="323">
        <v>4.7801999999999998</v>
      </c>
      <c r="JL56" s="323">
        <v>1</v>
      </c>
      <c r="JM56" s="323"/>
      <c r="JN56" s="323"/>
      <c r="JO56" s="91">
        <v>51.55</v>
      </c>
      <c r="JP56" s="323">
        <v>11</v>
      </c>
      <c r="JQ56" s="91">
        <v>0</v>
      </c>
      <c r="JR56" s="323">
        <v>0</v>
      </c>
      <c r="JS56" s="71"/>
      <c r="JT56" s="71"/>
      <c r="JU56" s="8"/>
      <c r="JV56" s="8"/>
      <c r="JW56" s="8">
        <f t="shared" si="85"/>
        <v>61.110399999999998</v>
      </c>
      <c r="JX56" s="8">
        <f t="shared" si="86"/>
        <v>13</v>
      </c>
      <c r="JY56" s="8"/>
      <c r="JZ56" s="8"/>
      <c r="KA56" s="282"/>
      <c r="KB56" s="282"/>
      <c r="KC56" s="8">
        <f t="shared" si="49"/>
        <v>0</v>
      </c>
      <c r="KD56" s="8">
        <f t="shared" si="50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1"/>
        <v>0</v>
      </c>
      <c r="KP56" s="4">
        <f t="shared" si="51"/>
        <v>0</v>
      </c>
      <c r="KQ56" s="314"/>
      <c r="KR56" s="4"/>
      <c r="KS56" s="4"/>
      <c r="KT56" s="4"/>
      <c r="KU56" s="1">
        <f t="shared" si="52"/>
        <v>0</v>
      </c>
      <c r="KV56" s="1">
        <f t="shared" si="53"/>
        <v>0</v>
      </c>
      <c r="KW56" s="4"/>
      <c r="KX56" s="4"/>
      <c r="KY56" s="4">
        <f t="shared" si="54"/>
        <v>0</v>
      </c>
      <c r="KZ56" s="4">
        <f t="shared" si="55"/>
        <v>0</v>
      </c>
      <c r="LA56" s="4"/>
      <c r="LB56" s="4"/>
      <c r="LC56" s="4"/>
      <c r="LD56" s="4"/>
      <c r="LE56" s="4">
        <f t="shared" si="56"/>
        <v>0</v>
      </c>
      <c r="LF56" s="4">
        <f t="shared" si="57"/>
        <v>0</v>
      </c>
      <c r="LG56" s="4"/>
      <c r="LH56" s="4"/>
      <c r="LI56" s="4">
        <f t="shared" si="58"/>
        <v>0</v>
      </c>
      <c r="LJ56" s="4">
        <f t="shared" si="59"/>
        <v>0</v>
      </c>
      <c r="LK56" s="375">
        <v>25</v>
      </c>
      <c r="LL56" s="374">
        <v>0</v>
      </c>
      <c r="LM56" s="376">
        <v>3.4</v>
      </c>
      <c r="LN56" s="377">
        <v>0</v>
      </c>
      <c r="LO56" s="376">
        <v>1.3</v>
      </c>
      <c r="LP56" s="326">
        <v>0</v>
      </c>
      <c r="LQ56" s="75"/>
      <c r="LR56" s="336"/>
      <c r="LS56" s="311"/>
      <c r="LT56" s="311"/>
      <c r="LU56" s="4">
        <f t="shared" si="105"/>
        <v>29.7</v>
      </c>
      <c r="LV56" s="4">
        <f t="shared" si="61"/>
        <v>0</v>
      </c>
      <c r="LW56" s="312"/>
      <c r="LX56" s="4"/>
      <c r="LY56" s="4"/>
      <c r="LZ56" s="4"/>
      <c r="MA56" s="4">
        <f t="shared" si="62"/>
        <v>0</v>
      </c>
      <c r="MB56" s="4">
        <f t="shared" si="63"/>
        <v>0</v>
      </c>
      <c r="MC56" s="114"/>
      <c r="MD56" s="4"/>
      <c r="ME56" s="333"/>
      <c r="MF56" s="360"/>
      <c r="MG56" s="75"/>
      <c r="MH56" s="74"/>
      <c r="MI56" s="9"/>
      <c r="MJ56" s="4"/>
      <c r="MK56" s="4">
        <f t="shared" si="64"/>
        <v>0</v>
      </c>
      <c r="ML56" s="4">
        <f t="shared" si="65"/>
        <v>0</v>
      </c>
      <c r="MM56" s="327">
        <v>7.6859999999999999</v>
      </c>
      <c r="MN56" s="92">
        <v>0</v>
      </c>
      <c r="MO56" s="114">
        <v>4.5139999999999993</v>
      </c>
      <c r="MP56" s="328">
        <v>0</v>
      </c>
      <c r="MQ56" s="4">
        <f t="shared" si="66"/>
        <v>12.2</v>
      </c>
      <c r="MR56" s="4">
        <f t="shared" si="67"/>
        <v>0</v>
      </c>
      <c r="MS56" s="4"/>
      <c r="MT56" s="4"/>
      <c r="MU56" s="4">
        <f t="shared" si="68"/>
        <v>0</v>
      </c>
      <c r="MV56" s="4">
        <f t="shared" si="69"/>
        <v>0</v>
      </c>
      <c r="MW56" s="4"/>
      <c r="MX56" s="4"/>
      <c r="MY56" s="4">
        <f t="shared" si="70"/>
        <v>0</v>
      </c>
      <c r="MZ56" s="4">
        <f t="shared" si="71"/>
        <v>0</v>
      </c>
      <c r="NA56" s="92">
        <v>0</v>
      </c>
      <c r="NB56" s="329">
        <v>0</v>
      </c>
      <c r="NC56" s="4">
        <f t="shared" si="72"/>
        <v>0</v>
      </c>
      <c r="ND56" s="4">
        <f t="shared" si="73"/>
        <v>0</v>
      </c>
      <c r="NE56" s="294"/>
      <c r="NF56" s="294"/>
      <c r="NG56" s="294">
        <f t="shared" si="74"/>
        <v>0</v>
      </c>
      <c r="NH56" s="294">
        <f t="shared" si="75"/>
        <v>0</v>
      </c>
      <c r="NI56" s="294"/>
      <c r="NJ56" s="294"/>
      <c r="NK56" s="294">
        <f t="shared" si="76"/>
        <v>0</v>
      </c>
      <c r="NL56" s="294">
        <f t="shared" si="77"/>
        <v>0</v>
      </c>
      <c r="NM56" s="291"/>
      <c r="NN56" s="294"/>
      <c r="NO56" s="294">
        <f t="shared" si="78"/>
        <v>0</v>
      </c>
      <c r="NP56" s="294">
        <f t="shared" si="79"/>
        <v>0</v>
      </c>
      <c r="NQ56" s="74">
        <v>3.21</v>
      </c>
      <c r="NR56" s="74"/>
      <c r="NS56" s="74">
        <v>0</v>
      </c>
      <c r="NT56" s="74"/>
      <c r="NU56" s="74">
        <v>5.42</v>
      </c>
      <c r="NV56" s="74"/>
      <c r="NW56" s="335">
        <v>1.1599999999999999</v>
      </c>
      <c r="NX56" s="335"/>
      <c r="NY56" s="335">
        <v>1.75</v>
      </c>
      <c r="NZ56" s="335"/>
      <c r="OA56" s="74">
        <f t="shared" si="80"/>
        <v>10.379999999999999</v>
      </c>
      <c r="OB56" s="74">
        <f t="shared" si="100"/>
        <v>0</v>
      </c>
      <c r="OC56" s="74">
        <v>10</v>
      </c>
      <c r="OD56" s="74"/>
      <c r="OE56" s="341">
        <v>2.67</v>
      </c>
      <c r="OF56" s="74"/>
      <c r="OG56" s="341">
        <v>2</v>
      </c>
      <c r="OH56" s="74"/>
      <c r="OI56" s="74">
        <v>0</v>
      </c>
      <c r="OJ56" s="74"/>
      <c r="OK56" s="74">
        <f t="shared" si="81"/>
        <v>14.67</v>
      </c>
      <c r="OL56" s="74">
        <f t="shared" si="82"/>
        <v>0</v>
      </c>
      <c r="OM56" s="196">
        <v>5.75</v>
      </c>
      <c r="ON56" s="196"/>
      <c r="OO56" s="334">
        <v>1.62</v>
      </c>
      <c r="OP56" s="196"/>
      <c r="OQ56" s="196">
        <v>1.77</v>
      </c>
      <c r="OR56" s="196"/>
      <c r="OS56" s="196">
        <f t="shared" si="106"/>
        <v>7.37</v>
      </c>
      <c r="OT56" s="196">
        <f t="shared" si="84"/>
        <v>0</v>
      </c>
      <c r="OU56" s="294"/>
      <c r="OV56" s="294"/>
      <c r="OW56" s="294">
        <f t="shared" si="101"/>
        <v>0</v>
      </c>
      <c r="OX56" s="294">
        <f t="shared" si="102"/>
        <v>0</v>
      </c>
    </row>
    <row r="57" spans="1:414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/>
      <c r="N57" s="71"/>
      <c r="O57" s="75">
        <v>0</v>
      </c>
      <c r="P57" s="71">
        <v>0</v>
      </c>
      <c r="Q57" s="122"/>
      <c r="R57" s="78"/>
      <c r="S57" s="314"/>
      <c r="T57" s="314"/>
      <c r="U57" s="78"/>
      <c r="V57" s="78"/>
      <c r="W57" s="78">
        <f t="shared" si="15"/>
        <v>0</v>
      </c>
      <c r="X57" s="78">
        <f t="shared" si="16"/>
        <v>0</v>
      </c>
      <c r="Y57" s="78"/>
      <c r="Z57" s="78"/>
      <c r="AA57" s="75"/>
      <c r="AB57" s="71"/>
      <c r="AC57" s="8">
        <f t="shared" si="17"/>
        <v>0</v>
      </c>
      <c r="AD57" s="8">
        <f t="shared" si="18"/>
        <v>0</v>
      </c>
      <c r="AE57" s="71"/>
      <c r="AF57" s="71"/>
      <c r="AG57" s="71"/>
      <c r="AH57" s="71"/>
      <c r="AI57" s="122"/>
      <c r="AJ57" s="122"/>
      <c r="AK57" s="343"/>
      <c r="AL57" s="344"/>
      <c r="AM57" s="287"/>
      <c r="AN57" s="287"/>
      <c r="AO57" s="288"/>
      <c r="AP57" s="288"/>
      <c r="AQ57" s="288"/>
      <c r="AR57" s="288"/>
      <c r="AS57" s="288"/>
      <c r="AT57" s="288"/>
      <c r="AU57" s="4">
        <f t="shared" si="89"/>
        <v>0</v>
      </c>
      <c r="AV57" s="4">
        <f t="shared" si="90"/>
        <v>0</v>
      </c>
      <c r="AW57" s="78"/>
      <c r="AX57" s="78"/>
      <c r="AY57" s="305"/>
      <c r="AZ57" s="8"/>
      <c r="BA57" s="8"/>
      <c r="BB57" s="8"/>
      <c r="BC57" s="8">
        <f t="shared" si="91"/>
        <v>0</v>
      </c>
      <c r="BD57" s="8">
        <f t="shared" si="92"/>
        <v>0</v>
      </c>
      <c r="BE57" s="78">
        <v>6</v>
      </c>
      <c r="BF57" s="78">
        <v>0.85440000000000005</v>
      </c>
      <c r="BG57" s="349">
        <v>7.5</v>
      </c>
      <c r="BH57" s="350">
        <v>1.0680000000000001</v>
      </c>
      <c r="BI57" s="289"/>
      <c r="BJ57" s="290"/>
      <c r="BK57" s="315">
        <v>6.5</v>
      </c>
      <c r="BL57" s="78">
        <v>0.92559999999999998</v>
      </c>
      <c r="BM57" s="8"/>
      <c r="BN57" s="8"/>
      <c r="BO57" s="8"/>
      <c r="BP57" s="8"/>
      <c r="BQ57" s="8"/>
      <c r="BR57" s="8"/>
      <c r="BS57" s="2">
        <f t="shared" si="20"/>
        <v>20</v>
      </c>
      <c r="BT57" s="8">
        <f t="shared" si="21"/>
        <v>2.8479999999999999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13"/>
      <c r="CI57" s="91"/>
      <c r="CJ57" s="313"/>
      <c r="CK57" s="292"/>
      <c r="CL57" s="292"/>
      <c r="CM57" s="314"/>
      <c r="CN57" s="315"/>
      <c r="CO57" s="8">
        <f t="shared" si="22"/>
        <v>0</v>
      </c>
      <c r="CP57" s="8">
        <f t="shared" si="23"/>
        <v>0</v>
      </c>
      <c r="CQ57" s="330">
        <v>247.40625</v>
      </c>
      <c r="CR57" s="330"/>
      <c r="CS57" s="330"/>
      <c r="CT57" s="340"/>
      <c r="CU57" s="331">
        <v>18.556701030927837</v>
      </c>
      <c r="CV57" s="196"/>
      <c r="CW57" s="332">
        <v>63.814432989690722</v>
      </c>
      <c r="CX57" s="340"/>
      <c r="CY57" s="340"/>
      <c r="CZ57" s="340"/>
      <c r="DA57" s="351">
        <f t="shared" si="103"/>
        <v>329.77738402061857</v>
      </c>
      <c r="DB57" s="7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16">
        <v>41.103092783505154</v>
      </c>
      <c r="DL57" s="316">
        <v>13.701030927835051</v>
      </c>
      <c r="DM57" s="314">
        <f t="shared" si="28"/>
        <v>41.103092783505154</v>
      </c>
      <c r="DN57" s="314">
        <f t="shared" si="29"/>
        <v>13.701030927835051</v>
      </c>
      <c r="DO57" s="316">
        <v>39.869999999999997</v>
      </c>
      <c r="DP57" s="316">
        <v>13.29</v>
      </c>
      <c r="DQ57" s="317">
        <v>39.869999999999997</v>
      </c>
      <c r="DR57" s="317">
        <v>13.29</v>
      </c>
      <c r="DS57" s="8"/>
      <c r="DT57" s="8"/>
      <c r="DU57" s="295"/>
      <c r="DV57" s="296"/>
      <c r="DW57" s="296"/>
      <c r="DX57" s="296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18">
        <v>37.11</v>
      </c>
      <c r="EH57" s="319">
        <v>9.2774999999999999</v>
      </c>
      <c r="EI57" s="94">
        <v>159.42268041237114</v>
      </c>
      <c r="EJ57" s="94">
        <v>39.855670103092784</v>
      </c>
      <c r="EK57" s="314">
        <v>55.268041237113401</v>
      </c>
      <c r="EL57" s="320">
        <v>13.81701030927835</v>
      </c>
      <c r="EM57" s="321"/>
      <c r="EN57" s="321"/>
      <c r="EO57" s="321"/>
      <c r="EP57" s="321"/>
      <c r="EQ57" s="8">
        <f t="shared" si="31"/>
        <v>251.80072164948453</v>
      </c>
      <c r="ER57" s="8">
        <f t="shared" si="104"/>
        <v>62.950180412371132</v>
      </c>
      <c r="ES57" s="294"/>
      <c r="ET57" s="294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45">
        <v>30</v>
      </c>
      <c r="FB57" s="322">
        <v>0</v>
      </c>
      <c r="FC57" s="114">
        <v>0</v>
      </c>
      <c r="FD57" s="315">
        <v>0</v>
      </c>
      <c r="FE57" s="8"/>
      <c r="FF57" s="8"/>
      <c r="FG57" s="298"/>
      <c r="FH57" s="299"/>
      <c r="FI57" s="8"/>
      <c r="FJ57" s="8"/>
      <c r="FK57" s="8"/>
      <c r="FL57" s="8"/>
      <c r="FM57" s="315"/>
      <c r="FN57" s="315"/>
      <c r="FO57" s="4"/>
      <c r="FP57" s="8"/>
      <c r="FQ57" s="300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1"/>
      <c r="GJ57" s="301"/>
      <c r="GK57" s="315">
        <v>6</v>
      </c>
      <c r="GL57" s="315">
        <v>0</v>
      </c>
      <c r="GM57" s="358">
        <v>0</v>
      </c>
      <c r="GN57" s="93">
        <v>0</v>
      </c>
      <c r="GO57" s="323">
        <v>3</v>
      </c>
      <c r="GP57" s="359">
        <v>0</v>
      </c>
      <c r="GQ57" s="359">
        <v>0</v>
      </c>
      <c r="GR57" s="359">
        <v>0</v>
      </c>
      <c r="GS57" s="93">
        <v>0</v>
      </c>
      <c r="GT57" s="93">
        <v>0</v>
      </c>
      <c r="GU57" s="93">
        <v>3</v>
      </c>
      <c r="GV57" s="93">
        <v>0</v>
      </c>
      <c r="GW57" s="93">
        <v>2</v>
      </c>
      <c r="GX57" s="93">
        <v>0</v>
      </c>
      <c r="GY57" s="93">
        <v>0</v>
      </c>
      <c r="GZ57" s="93">
        <v>0</v>
      </c>
      <c r="HA57" s="8">
        <f t="shared" si="39"/>
        <v>14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96"/>
      <c r="HO57" s="8">
        <f t="shared" si="41"/>
        <v>0</v>
      </c>
      <c r="HP57" s="8">
        <f t="shared" si="42"/>
        <v>0</v>
      </c>
      <c r="HQ57" s="91">
        <v>400</v>
      </c>
      <c r="HR57" s="71"/>
      <c r="HS57" s="91">
        <v>400</v>
      </c>
      <c r="HT57" s="78"/>
      <c r="HU57" s="78">
        <f t="shared" si="43"/>
        <v>400</v>
      </c>
      <c r="HV57" s="78">
        <f t="shared" si="44"/>
        <v>0</v>
      </c>
      <c r="HW57" s="8"/>
      <c r="HX57" s="8"/>
      <c r="HY57" s="368"/>
      <c r="HZ57" s="368"/>
      <c r="IA57" s="302"/>
      <c r="IB57" s="297"/>
      <c r="IC57" s="196">
        <v>2.5</v>
      </c>
      <c r="ID57" s="323">
        <v>0.625</v>
      </c>
      <c r="IE57" s="303"/>
      <c r="IF57" s="303"/>
      <c r="IG57" s="8">
        <f t="shared" si="45"/>
        <v>2.5</v>
      </c>
      <c r="IH57" s="8">
        <f t="shared" si="46"/>
        <v>0.625</v>
      </c>
      <c r="II57" s="8"/>
      <c r="IJ57" s="8"/>
      <c r="IK57" s="8"/>
      <c r="IL57" s="8"/>
      <c r="IM57" s="4"/>
      <c r="IN57" s="296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>
        <v>10.31</v>
      </c>
      <c r="IZ57" s="71">
        <v>0</v>
      </c>
      <c r="JA57" s="71">
        <v>0</v>
      </c>
      <c r="JB57" s="71">
        <v>0</v>
      </c>
      <c r="JC57" s="71"/>
      <c r="JD57" s="71"/>
      <c r="JE57" s="370"/>
      <c r="JF57" s="370"/>
      <c r="JG57" s="8">
        <f t="shared" si="47"/>
        <v>10.31</v>
      </c>
      <c r="JH57" s="8">
        <f t="shared" si="48"/>
        <v>0</v>
      </c>
      <c r="JI57" s="323">
        <v>4.7801999999999998</v>
      </c>
      <c r="JJ57" s="323">
        <v>1</v>
      </c>
      <c r="JK57" s="323">
        <v>4.7801999999999998</v>
      </c>
      <c r="JL57" s="323">
        <v>1</v>
      </c>
      <c r="JM57" s="323"/>
      <c r="JN57" s="323"/>
      <c r="JO57" s="91">
        <v>51.55</v>
      </c>
      <c r="JP57" s="323">
        <v>11</v>
      </c>
      <c r="JQ57" s="91">
        <v>0</v>
      </c>
      <c r="JR57" s="323">
        <v>0</v>
      </c>
      <c r="JS57" s="71"/>
      <c r="JT57" s="71"/>
      <c r="JU57" s="8"/>
      <c r="JV57" s="8"/>
      <c r="JW57" s="8">
        <f t="shared" si="85"/>
        <v>61.110399999999998</v>
      </c>
      <c r="JX57" s="8">
        <f t="shared" si="86"/>
        <v>13</v>
      </c>
      <c r="JY57" s="8"/>
      <c r="JZ57" s="8"/>
      <c r="KA57" s="282"/>
      <c r="KB57" s="282"/>
      <c r="KC57" s="8">
        <f t="shared" si="49"/>
        <v>0</v>
      </c>
      <c r="KD57" s="8">
        <f t="shared" si="50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1"/>
        <v>0</v>
      </c>
      <c r="KP57" s="4">
        <f t="shared" si="51"/>
        <v>0</v>
      </c>
      <c r="KQ57" s="314"/>
      <c r="KR57" s="4"/>
      <c r="KS57" s="4"/>
      <c r="KT57" s="4"/>
      <c r="KU57" s="1">
        <f t="shared" si="52"/>
        <v>0</v>
      </c>
      <c r="KV57" s="1">
        <f t="shared" si="53"/>
        <v>0</v>
      </c>
      <c r="KW57" s="4"/>
      <c r="KX57" s="4"/>
      <c r="KY57" s="4">
        <f t="shared" si="54"/>
        <v>0</v>
      </c>
      <c r="KZ57" s="4">
        <f t="shared" si="55"/>
        <v>0</v>
      </c>
      <c r="LA57" s="4"/>
      <c r="LB57" s="4"/>
      <c r="LC57" s="4"/>
      <c r="LD57" s="4"/>
      <c r="LE57" s="4">
        <f t="shared" si="56"/>
        <v>0</v>
      </c>
      <c r="LF57" s="4">
        <f t="shared" si="57"/>
        <v>0</v>
      </c>
      <c r="LG57" s="4"/>
      <c r="LH57" s="4"/>
      <c r="LI57" s="4">
        <f t="shared" si="58"/>
        <v>0</v>
      </c>
      <c r="LJ57" s="4">
        <f t="shared" si="59"/>
        <v>0</v>
      </c>
      <c r="LK57" s="375">
        <v>25</v>
      </c>
      <c r="LL57" s="374">
        <v>0</v>
      </c>
      <c r="LM57" s="376">
        <v>3.4</v>
      </c>
      <c r="LN57" s="377">
        <v>0</v>
      </c>
      <c r="LO57" s="376">
        <v>1.3</v>
      </c>
      <c r="LP57" s="326">
        <v>0</v>
      </c>
      <c r="LQ57" s="75"/>
      <c r="LR57" s="336"/>
      <c r="LS57" s="311"/>
      <c r="LT57" s="311"/>
      <c r="LU57" s="4">
        <f t="shared" si="105"/>
        <v>29.7</v>
      </c>
      <c r="LV57" s="4">
        <f t="shared" si="61"/>
        <v>0</v>
      </c>
      <c r="LW57" s="312"/>
      <c r="LX57" s="4"/>
      <c r="LY57" s="4"/>
      <c r="LZ57" s="4"/>
      <c r="MA57" s="4">
        <f t="shared" si="62"/>
        <v>0</v>
      </c>
      <c r="MB57" s="4">
        <f t="shared" si="63"/>
        <v>0</v>
      </c>
      <c r="MC57" s="114"/>
      <c r="MD57" s="4"/>
      <c r="ME57" s="333"/>
      <c r="MF57" s="360"/>
      <c r="MG57" s="75"/>
      <c r="MH57" s="74"/>
      <c r="MI57" s="9"/>
      <c r="MJ57" s="4"/>
      <c r="MK57" s="4">
        <f t="shared" si="64"/>
        <v>0</v>
      </c>
      <c r="ML57" s="4">
        <f t="shared" si="65"/>
        <v>0</v>
      </c>
      <c r="MM57" s="327">
        <v>8.19</v>
      </c>
      <c r="MN57" s="92">
        <v>0</v>
      </c>
      <c r="MO57" s="114">
        <v>4.8100000000000005</v>
      </c>
      <c r="MP57" s="328">
        <v>0</v>
      </c>
      <c r="MQ57" s="4">
        <f t="shared" si="66"/>
        <v>13</v>
      </c>
      <c r="MR57" s="4">
        <f t="shared" si="67"/>
        <v>0</v>
      </c>
      <c r="MS57" s="4"/>
      <c r="MT57" s="4"/>
      <c r="MU57" s="4">
        <f t="shared" si="68"/>
        <v>0</v>
      </c>
      <c r="MV57" s="4">
        <f t="shared" si="69"/>
        <v>0</v>
      </c>
      <c r="MW57" s="4"/>
      <c r="MX57" s="4"/>
      <c r="MY57" s="4">
        <f t="shared" si="70"/>
        <v>0</v>
      </c>
      <c r="MZ57" s="4">
        <f t="shared" si="71"/>
        <v>0</v>
      </c>
      <c r="NA57" s="92">
        <v>0</v>
      </c>
      <c r="NB57" s="329">
        <v>0</v>
      </c>
      <c r="NC57" s="4">
        <f t="shared" si="72"/>
        <v>0</v>
      </c>
      <c r="ND57" s="4">
        <f t="shared" si="73"/>
        <v>0</v>
      </c>
      <c r="NE57" s="294"/>
      <c r="NF57" s="294"/>
      <c r="NG57" s="294">
        <f t="shared" si="74"/>
        <v>0</v>
      </c>
      <c r="NH57" s="294">
        <f t="shared" si="75"/>
        <v>0</v>
      </c>
      <c r="NI57" s="294"/>
      <c r="NJ57" s="294"/>
      <c r="NK57" s="294">
        <f t="shared" si="76"/>
        <v>0</v>
      </c>
      <c r="NL57" s="294">
        <f t="shared" si="77"/>
        <v>0</v>
      </c>
      <c r="NM57" s="291"/>
      <c r="NN57" s="294"/>
      <c r="NO57" s="294">
        <f t="shared" si="78"/>
        <v>0</v>
      </c>
      <c r="NP57" s="294">
        <f t="shared" si="79"/>
        <v>0</v>
      </c>
      <c r="NQ57" s="74">
        <v>3.67</v>
      </c>
      <c r="NR57" s="74"/>
      <c r="NS57" s="74">
        <v>0</v>
      </c>
      <c r="NT57" s="74"/>
      <c r="NU57" s="74">
        <v>6.2</v>
      </c>
      <c r="NV57" s="74"/>
      <c r="NW57" s="335">
        <v>1.33</v>
      </c>
      <c r="NX57" s="335"/>
      <c r="NY57" s="335">
        <v>2</v>
      </c>
      <c r="NZ57" s="335"/>
      <c r="OA57" s="74">
        <f t="shared" si="80"/>
        <v>11.870000000000001</v>
      </c>
      <c r="OB57" s="74">
        <f t="shared" si="100"/>
        <v>0</v>
      </c>
      <c r="OC57" s="74">
        <v>10</v>
      </c>
      <c r="OD57" s="74"/>
      <c r="OE57" s="341">
        <v>4.66</v>
      </c>
      <c r="OF57" s="74"/>
      <c r="OG57" s="341">
        <v>2</v>
      </c>
      <c r="OH57" s="74"/>
      <c r="OI57" s="74">
        <v>0.2</v>
      </c>
      <c r="OJ57" s="74"/>
      <c r="OK57" s="74">
        <f t="shared" si="81"/>
        <v>16.86</v>
      </c>
      <c r="OL57" s="74">
        <f t="shared" si="82"/>
        <v>0</v>
      </c>
      <c r="OM57" s="196">
        <v>5.81</v>
      </c>
      <c r="ON57" s="196"/>
      <c r="OO57" s="334">
        <v>1.64</v>
      </c>
      <c r="OP57" s="196"/>
      <c r="OQ57" s="196">
        <v>1.79</v>
      </c>
      <c r="OR57" s="196"/>
      <c r="OS57" s="196">
        <f t="shared" si="106"/>
        <v>7.4499999999999993</v>
      </c>
      <c r="OT57" s="196">
        <f t="shared" si="84"/>
        <v>0</v>
      </c>
      <c r="OU57" s="294"/>
      <c r="OV57" s="294"/>
      <c r="OW57" s="294">
        <f t="shared" si="101"/>
        <v>0</v>
      </c>
      <c r="OX57" s="294">
        <f t="shared" si="102"/>
        <v>0</v>
      </c>
    </row>
    <row r="58" spans="1:414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/>
      <c r="N58" s="71"/>
      <c r="O58" s="75">
        <v>0</v>
      </c>
      <c r="P58" s="71">
        <v>0</v>
      </c>
      <c r="Q58" s="122"/>
      <c r="R58" s="78"/>
      <c r="S58" s="314"/>
      <c r="T58" s="314"/>
      <c r="U58" s="78"/>
      <c r="V58" s="78"/>
      <c r="W58" s="78">
        <f t="shared" si="15"/>
        <v>0</v>
      </c>
      <c r="X58" s="78">
        <f t="shared" si="16"/>
        <v>0</v>
      </c>
      <c r="Y58" s="78"/>
      <c r="Z58" s="78"/>
      <c r="AA58" s="75"/>
      <c r="AB58" s="71"/>
      <c r="AC58" s="8">
        <f t="shared" si="17"/>
        <v>0</v>
      </c>
      <c r="AD58" s="8">
        <f t="shared" si="18"/>
        <v>0</v>
      </c>
      <c r="AE58" s="71"/>
      <c r="AF58" s="71"/>
      <c r="AG58" s="71"/>
      <c r="AH58" s="71"/>
      <c r="AI58" s="122"/>
      <c r="AJ58" s="122"/>
      <c r="AK58" s="343"/>
      <c r="AL58" s="344"/>
      <c r="AM58" s="287"/>
      <c r="AN58" s="287"/>
      <c r="AO58" s="288"/>
      <c r="AP58" s="288"/>
      <c r="AQ58" s="288"/>
      <c r="AR58" s="288"/>
      <c r="AS58" s="288"/>
      <c r="AT58" s="288"/>
      <c r="AU58" s="4">
        <f t="shared" si="89"/>
        <v>0</v>
      </c>
      <c r="AV58" s="4">
        <f t="shared" si="90"/>
        <v>0</v>
      </c>
      <c r="AW58" s="78"/>
      <c r="AX58" s="78"/>
      <c r="AY58" s="305"/>
      <c r="AZ58" s="8"/>
      <c r="BA58" s="8"/>
      <c r="BB58" s="8"/>
      <c r="BC58" s="8">
        <f t="shared" si="91"/>
        <v>0</v>
      </c>
      <c r="BD58" s="8">
        <f t="shared" si="92"/>
        <v>0</v>
      </c>
      <c r="BE58" s="78">
        <v>6</v>
      </c>
      <c r="BF58" s="78">
        <v>0.85440000000000005</v>
      </c>
      <c r="BG58" s="349">
        <v>7.5</v>
      </c>
      <c r="BH58" s="350">
        <v>1.0680000000000001</v>
      </c>
      <c r="BI58" s="289"/>
      <c r="BJ58" s="290"/>
      <c r="BK58" s="315">
        <v>6.5</v>
      </c>
      <c r="BL58" s="78">
        <v>0.92559999999999998</v>
      </c>
      <c r="BM58" s="8"/>
      <c r="BN58" s="8"/>
      <c r="BO58" s="8"/>
      <c r="BP58" s="8"/>
      <c r="BQ58" s="8"/>
      <c r="BR58" s="8"/>
      <c r="BS58" s="2">
        <f t="shared" si="20"/>
        <v>20</v>
      </c>
      <c r="BT58" s="8">
        <f t="shared" si="21"/>
        <v>2.8479999999999999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13"/>
      <c r="CI58" s="91"/>
      <c r="CJ58" s="313"/>
      <c r="CK58" s="292"/>
      <c r="CL58" s="292"/>
      <c r="CM58" s="314"/>
      <c r="CN58" s="315"/>
      <c r="CO58" s="8">
        <f t="shared" si="22"/>
        <v>0</v>
      </c>
      <c r="CP58" s="8">
        <f t="shared" si="23"/>
        <v>0</v>
      </c>
      <c r="CQ58" s="330">
        <v>247.40625</v>
      </c>
      <c r="CR58" s="330"/>
      <c r="CS58" s="330"/>
      <c r="CT58" s="340"/>
      <c r="CU58" s="331">
        <v>18.556701030927837</v>
      </c>
      <c r="CV58" s="196"/>
      <c r="CW58" s="332">
        <v>63.814432989690722</v>
      </c>
      <c r="CX58" s="340"/>
      <c r="CY58" s="340"/>
      <c r="CZ58" s="340"/>
      <c r="DA58" s="351">
        <f t="shared" si="103"/>
        <v>329.77738402061857</v>
      </c>
      <c r="DB58" s="7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16">
        <v>41.103092783505154</v>
      </c>
      <c r="DL58" s="316">
        <v>13.701030927835051</v>
      </c>
      <c r="DM58" s="314">
        <f t="shared" si="28"/>
        <v>41.103092783505154</v>
      </c>
      <c r="DN58" s="314">
        <f t="shared" si="29"/>
        <v>13.701030927835051</v>
      </c>
      <c r="DO58" s="316">
        <v>39.869999999999997</v>
      </c>
      <c r="DP58" s="316">
        <v>13.29</v>
      </c>
      <c r="DQ58" s="317">
        <v>39.869999999999997</v>
      </c>
      <c r="DR58" s="317">
        <v>13.29</v>
      </c>
      <c r="DS58" s="8"/>
      <c r="DT58" s="8"/>
      <c r="DU58" s="295"/>
      <c r="DV58" s="296"/>
      <c r="DW58" s="296"/>
      <c r="DX58" s="296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18">
        <v>37.11</v>
      </c>
      <c r="EH58" s="319">
        <v>9.2774999999999999</v>
      </c>
      <c r="EI58" s="94">
        <v>159.42268041237114</v>
      </c>
      <c r="EJ58" s="94">
        <v>39.855670103092784</v>
      </c>
      <c r="EK58" s="314">
        <v>55.268041237113401</v>
      </c>
      <c r="EL58" s="320">
        <v>13.81701030927835</v>
      </c>
      <c r="EM58" s="321"/>
      <c r="EN58" s="321"/>
      <c r="EO58" s="321"/>
      <c r="EP58" s="321"/>
      <c r="EQ58" s="8">
        <f t="shared" si="31"/>
        <v>251.80072164948453</v>
      </c>
      <c r="ER58" s="8">
        <f t="shared" si="104"/>
        <v>62.950180412371132</v>
      </c>
      <c r="ES58" s="294"/>
      <c r="ET58" s="294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45">
        <v>30</v>
      </c>
      <c r="FB58" s="322">
        <v>0</v>
      </c>
      <c r="FC58" s="114">
        <v>0</v>
      </c>
      <c r="FD58" s="315">
        <v>0</v>
      </c>
      <c r="FE58" s="8"/>
      <c r="FF58" s="8"/>
      <c r="FG58" s="298"/>
      <c r="FH58" s="299"/>
      <c r="FI58" s="8"/>
      <c r="FJ58" s="8"/>
      <c r="FK58" s="8"/>
      <c r="FL58" s="8"/>
      <c r="FM58" s="315"/>
      <c r="FN58" s="315"/>
      <c r="FO58" s="4"/>
      <c r="FP58" s="8"/>
      <c r="FQ58" s="300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1"/>
      <c r="GJ58" s="301"/>
      <c r="GK58" s="315">
        <v>6</v>
      </c>
      <c r="GL58" s="315">
        <v>0</v>
      </c>
      <c r="GM58" s="358">
        <v>0</v>
      </c>
      <c r="GN58" s="93">
        <v>0</v>
      </c>
      <c r="GO58" s="323">
        <v>3</v>
      </c>
      <c r="GP58" s="359">
        <v>0</v>
      </c>
      <c r="GQ58" s="359">
        <v>0</v>
      </c>
      <c r="GR58" s="359">
        <v>0</v>
      </c>
      <c r="GS58" s="93">
        <v>0</v>
      </c>
      <c r="GT58" s="93">
        <v>0</v>
      </c>
      <c r="GU58" s="93">
        <v>3</v>
      </c>
      <c r="GV58" s="93">
        <v>0</v>
      </c>
      <c r="GW58" s="93">
        <v>2</v>
      </c>
      <c r="GX58" s="93">
        <v>0</v>
      </c>
      <c r="GY58" s="93">
        <v>0</v>
      </c>
      <c r="GZ58" s="93">
        <v>0</v>
      </c>
      <c r="HA58" s="8">
        <f t="shared" si="39"/>
        <v>14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96"/>
      <c r="HO58" s="8">
        <f t="shared" si="41"/>
        <v>0</v>
      </c>
      <c r="HP58" s="8">
        <f t="shared" si="42"/>
        <v>0</v>
      </c>
      <c r="HQ58" s="91">
        <v>400</v>
      </c>
      <c r="HR58" s="71"/>
      <c r="HS58" s="91">
        <v>400</v>
      </c>
      <c r="HT58" s="78"/>
      <c r="HU58" s="78">
        <f t="shared" si="43"/>
        <v>400</v>
      </c>
      <c r="HV58" s="78">
        <f t="shared" si="44"/>
        <v>0</v>
      </c>
      <c r="HW58" s="8"/>
      <c r="HX58" s="8"/>
      <c r="HY58" s="368"/>
      <c r="HZ58" s="368"/>
      <c r="IA58" s="302"/>
      <c r="IB58" s="297"/>
      <c r="IC58" s="196">
        <v>2.5</v>
      </c>
      <c r="ID58" s="323">
        <v>0.625</v>
      </c>
      <c r="IE58" s="303"/>
      <c r="IF58" s="303"/>
      <c r="IG58" s="8">
        <f t="shared" si="45"/>
        <v>2.5</v>
      </c>
      <c r="IH58" s="8">
        <f t="shared" si="46"/>
        <v>0.625</v>
      </c>
      <c r="II58" s="8"/>
      <c r="IJ58" s="8"/>
      <c r="IK58" s="8"/>
      <c r="IL58" s="8"/>
      <c r="IM58" s="4"/>
      <c r="IN58" s="296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>
        <v>10.31</v>
      </c>
      <c r="IZ58" s="71">
        <v>0</v>
      </c>
      <c r="JA58" s="71">
        <v>0</v>
      </c>
      <c r="JB58" s="71">
        <v>0</v>
      </c>
      <c r="JC58" s="71"/>
      <c r="JD58" s="71"/>
      <c r="JE58" s="370"/>
      <c r="JF58" s="370"/>
      <c r="JG58" s="8">
        <f t="shared" si="47"/>
        <v>10.31</v>
      </c>
      <c r="JH58" s="8">
        <f t="shared" si="48"/>
        <v>0</v>
      </c>
      <c r="JI58" s="323">
        <v>4.7801999999999998</v>
      </c>
      <c r="JJ58" s="323">
        <v>1</v>
      </c>
      <c r="JK58" s="323">
        <v>4.7801999999999998</v>
      </c>
      <c r="JL58" s="323">
        <v>1</v>
      </c>
      <c r="JM58" s="323"/>
      <c r="JN58" s="323"/>
      <c r="JO58" s="91">
        <v>51.55</v>
      </c>
      <c r="JP58" s="323">
        <v>11</v>
      </c>
      <c r="JQ58" s="91">
        <v>0</v>
      </c>
      <c r="JR58" s="323">
        <v>0</v>
      </c>
      <c r="JS58" s="71"/>
      <c r="JT58" s="71"/>
      <c r="JU58" s="8"/>
      <c r="JV58" s="8"/>
      <c r="JW58" s="8">
        <f t="shared" si="85"/>
        <v>61.110399999999998</v>
      </c>
      <c r="JX58" s="8">
        <f t="shared" si="86"/>
        <v>13</v>
      </c>
      <c r="JY58" s="8"/>
      <c r="JZ58" s="8"/>
      <c r="KA58" s="282"/>
      <c r="KB58" s="282"/>
      <c r="KC58" s="8">
        <f t="shared" si="49"/>
        <v>0</v>
      </c>
      <c r="KD58" s="8">
        <f t="shared" si="50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1"/>
        <v>0</v>
      </c>
      <c r="KP58" s="4">
        <f t="shared" si="51"/>
        <v>0</v>
      </c>
      <c r="KQ58" s="314"/>
      <c r="KR58" s="4"/>
      <c r="KS58" s="4"/>
      <c r="KT58" s="4"/>
      <c r="KU58" s="1">
        <f t="shared" si="52"/>
        <v>0</v>
      </c>
      <c r="KV58" s="1">
        <f t="shared" si="53"/>
        <v>0</v>
      </c>
      <c r="KW58" s="4"/>
      <c r="KX58" s="4"/>
      <c r="KY58" s="4">
        <f t="shared" si="54"/>
        <v>0</v>
      </c>
      <c r="KZ58" s="4">
        <f t="shared" si="55"/>
        <v>0</v>
      </c>
      <c r="LA58" s="4"/>
      <c r="LB58" s="4"/>
      <c r="LC58" s="4"/>
      <c r="LD58" s="4"/>
      <c r="LE58" s="4">
        <f t="shared" si="56"/>
        <v>0</v>
      </c>
      <c r="LF58" s="4">
        <f t="shared" si="57"/>
        <v>0</v>
      </c>
      <c r="LG58" s="4"/>
      <c r="LH58" s="4"/>
      <c r="LI58" s="4">
        <f t="shared" si="58"/>
        <v>0</v>
      </c>
      <c r="LJ58" s="4">
        <f t="shared" si="59"/>
        <v>0</v>
      </c>
      <c r="LK58" s="375">
        <v>25</v>
      </c>
      <c r="LL58" s="374">
        <v>0</v>
      </c>
      <c r="LM58" s="376">
        <v>3.4</v>
      </c>
      <c r="LN58" s="377">
        <v>0</v>
      </c>
      <c r="LO58" s="376">
        <v>1.3</v>
      </c>
      <c r="LP58" s="326">
        <v>0</v>
      </c>
      <c r="LQ58" s="75"/>
      <c r="LR58" s="336"/>
      <c r="LS58" s="311"/>
      <c r="LT58" s="311"/>
      <c r="LU58" s="4">
        <f t="shared" si="105"/>
        <v>29.7</v>
      </c>
      <c r="LV58" s="4">
        <f t="shared" si="61"/>
        <v>0</v>
      </c>
      <c r="LW58" s="312"/>
      <c r="LX58" s="4"/>
      <c r="LY58" s="4"/>
      <c r="LZ58" s="4"/>
      <c r="MA58" s="4">
        <f t="shared" si="62"/>
        <v>0</v>
      </c>
      <c r="MB58" s="4">
        <f t="shared" si="63"/>
        <v>0</v>
      </c>
      <c r="MC58" s="114"/>
      <c r="MD58" s="4"/>
      <c r="ME58" s="333"/>
      <c r="MF58" s="360"/>
      <c r="MG58" s="75"/>
      <c r="MH58" s="74"/>
      <c r="MI58" s="9"/>
      <c r="MJ58" s="4"/>
      <c r="MK58" s="4">
        <f t="shared" si="64"/>
        <v>0</v>
      </c>
      <c r="ML58" s="4">
        <f t="shared" si="65"/>
        <v>0</v>
      </c>
      <c r="MM58" s="327">
        <v>8.2530000000000001</v>
      </c>
      <c r="MN58" s="92">
        <v>0</v>
      </c>
      <c r="MO58" s="114">
        <v>4.8469999999999995</v>
      </c>
      <c r="MP58" s="328">
        <v>0</v>
      </c>
      <c r="MQ58" s="4">
        <f t="shared" si="66"/>
        <v>13.1</v>
      </c>
      <c r="MR58" s="4">
        <f t="shared" si="67"/>
        <v>0</v>
      </c>
      <c r="MS58" s="4"/>
      <c r="MT58" s="4"/>
      <c r="MU58" s="4">
        <f t="shared" si="68"/>
        <v>0</v>
      </c>
      <c r="MV58" s="4">
        <f t="shared" si="69"/>
        <v>0</v>
      </c>
      <c r="MW58" s="4"/>
      <c r="MX58" s="4"/>
      <c r="MY58" s="4">
        <f t="shared" si="70"/>
        <v>0</v>
      </c>
      <c r="MZ58" s="4">
        <f t="shared" si="71"/>
        <v>0</v>
      </c>
      <c r="NA58" s="92">
        <v>0</v>
      </c>
      <c r="NB58" s="329">
        <v>0</v>
      </c>
      <c r="NC58" s="4">
        <f t="shared" si="72"/>
        <v>0</v>
      </c>
      <c r="ND58" s="4">
        <f t="shared" si="73"/>
        <v>0</v>
      </c>
      <c r="NE58" s="294"/>
      <c r="NF58" s="294"/>
      <c r="NG58" s="294">
        <f t="shared" si="74"/>
        <v>0</v>
      </c>
      <c r="NH58" s="294">
        <f t="shared" si="75"/>
        <v>0</v>
      </c>
      <c r="NI58" s="294"/>
      <c r="NJ58" s="294"/>
      <c r="NK58" s="294">
        <f t="shared" si="76"/>
        <v>0</v>
      </c>
      <c r="NL58" s="294">
        <f t="shared" si="77"/>
        <v>0</v>
      </c>
      <c r="NM58" s="291"/>
      <c r="NN58" s="294"/>
      <c r="NO58" s="294">
        <f t="shared" si="78"/>
        <v>0</v>
      </c>
      <c r="NP58" s="294">
        <f t="shared" si="79"/>
        <v>0</v>
      </c>
      <c r="NQ58" s="74">
        <v>3.67</v>
      </c>
      <c r="NR58" s="74"/>
      <c r="NS58" s="74">
        <v>0</v>
      </c>
      <c r="NT58" s="74"/>
      <c r="NU58" s="74">
        <v>6.2</v>
      </c>
      <c r="NV58" s="74"/>
      <c r="NW58" s="335">
        <v>1.33</v>
      </c>
      <c r="NX58" s="335"/>
      <c r="NY58" s="335">
        <v>2</v>
      </c>
      <c r="NZ58" s="335"/>
      <c r="OA58" s="74">
        <f t="shared" si="80"/>
        <v>11.870000000000001</v>
      </c>
      <c r="OB58" s="74">
        <f t="shared" si="100"/>
        <v>0</v>
      </c>
      <c r="OC58" s="74">
        <v>10</v>
      </c>
      <c r="OD58" s="74"/>
      <c r="OE58" s="341">
        <v>2.65</v>
      </c>
      <c r="OF58" s="74"/>
      <c r="OG58" s="341">
        <v>2</v>
      </c>
      <c r="OH58" s="74"/>
      <c r="OI58" s="74">
        <v>0</v>
      </c>
      <c r="OJ58" s="74"/>
      <c r="OK58" s="74">
        <f t="shared" si="81"/>
        <v>14.65</v>
      </c>
      <c r="OL58" s="74">
        <f t="shared" si="82"/>
        <v>0</v>
      </c>
      <c r="OM58" s="196">
        <v>6.2</v>
      </c>
      <c r="ON58" s="196"/>
      <c r="OO58" s="334">
        <v>1.75</v>
      </c>
      <c r="OP58" s="196"/>
      <c r="OQ58" s="196">
        <v>1.91</v>
      </c>
      <c r="OR58" s="196"/>
      <c r="OS58" s="196">
        <f t="shared" si="106"/>
        <v>7.95</v>
      </c>
      <c r="OT58" s="196">
        <f t="shared" si="84"/>
        <v>0</v>
      </c>
      <c r="OU58" s="294"/>
      <c r="OV58" s="294"/>
      <c r="OW58" s="294">
        <f t="shared" si="101"/>
        <v>0</v>
      </c>
      <c r="OX58" s="294">
        <f t="shared" si="102"/>
        <v>0</v>
      </c>
    </row>
    <row r="59" spans="1:414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/>
      <c r="N59" s="71"/>
      <c r="O59" s="75">
        <v>0</v>
      </c>
      <c r="P59" s="71">
        <v>0</v>
      </c>
      <c r="Q59" s="122"/>
      <c r="R59" s="78"/>
      <c r="S59" s="314"/>
      <c r="T59" s="314"/>
      <c r="U59" s="78"/>
      <c r="V59" s="78"/>
      <c r="W59" s="78">
        <f t="shared" si="15"/>
        <v>0</v>
      </c>
      <c r="X59" s="78">
        <f t="shared" si="16"/>
        <v>0</v>
      </c>
      <c r="Y59" s="78"/>
      <c r="Z59" s="78"/>
      <c r="AA59" s="75"/>
      <c r="AB59" s="71"/>
      <c r="AC59" s="8">
        <f t="shared" si="17"/>
        <v>0</v>
      </c>
      <c r="AD59" s="8">
        <f t="shared" si="18"/>
        <v>0</v>
      </c>
      <c r="AE59" s="71"/>
      <c r="AF59" s="71"/>
      <c r="AG59" s="71"/>
      <c r="AH59" s="71"/>
      <c r="AI59" s="122"/>
      <c r="AJ59" s="122"/>
      <c r="AK59" s="343"/>
      <c r="AL59" s="344"/>
      <c r="AM59" s="287"/>
      <c r="AN59" s="287"/>
      <c r="AO59" s="288"/>
      <c r="AP59" s="288"/>
      <c r="AQ59" s="288"/>
      <c r="AR59" s="288"/>
      <c r="AS59" s="288"/>
      <c r="AT59" s="288"/>
      <c r="AU59" s="4">
        <f t="shared" si="89"/>
        <v>0</v>
      </c>
      <c r="AV59" s="4">
        <f t="shared" si="90"/>
        <v>0</v>
      </c>
      <c r="AW59" s="78"/>
      <c r="AX59" s="78"/>
      <c r="AY59" s="305"/>
      <c r="AZ59" s="8"/>
      <c r="BA59" s="8"/>
      <c r="BB59" s="8"/>
      <c r="BC59" s="8">
        <f t="shared" si="91"/>
        <v>0</v>
      </c>
      <c r="BD59" s="8">
        <f t="shared" si="92"/>
        <v>0</v>
      </c>
      <c r="BE59" s="78">
        <v>6</v>
      </c>
      <c r="BF59" s="78">
        <v>0.85440000000000005</v>
      </c>
      <c r="BG59" s="349">
        <v>7.5</v>
      </c>
      <c r="BH59" s="350">
        <v>1.0680000000000001</v>
      </c>
      <c r="BI59" s="289"/>
      <c r="BJ59" s="290"/>
      <c r="BK59" s="315">
        <v>6.5</v>
      </c>
      <c r="BL59" s="78">
        <v>0.92559999999999998</v>
      </c>
      <c r="BM59" s="8"/>
      <c r="BN59" s="8"/>
      <c r="BO59" s="8"/>
      <c r="BP59" s="8"/>
      <c r="BQ59" s="8"/>
      <c r="BR59" s="8"/>
      <c r="BS59" s="2">
        <f t="shared" si="20"/>
        <v>20</v>
      </c>
      <c r="BT59" s="8">
        <f t="shared" si="21"/>
        <v>2.8479999999999999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13"/>
      <c r="CI59" s="91"/>
      <c r="CJ59" s="313"/>
      <c r="CK59" s="292"/>
      <c r="CL59" s="292"/>
      <c r="CM59" s="314"/>
      <c r="CN59" s="315"/>
      <c r="CO59" s="8">
        <f t="shared" si="22"/>
        <v>0</v>
      </c>
      <c r="CP59" s="8">
        <f t="shared" si="23"/>
        <v>0</v>
      </c>
      <c r="CQ59" s="330">
        <v>247.40625</v>
      </c>
      <c r="CR59" s="330"/>
      <c r="CS59" s="330"/>
      <c r="CT59" s="340"/>
      <c r="CU59" s="331">
        <v>18.556701030927837</v>
      </c>
      <c r="CV59" s="196"/>
      <c r="CW59" s="332">
        <v>63.814432989690722</v>
      </c>
      <c r="CX59" s="340"/>
      <c r="CY59" s="340"/>
      <c r="CZ59" s="340"/>
      <c r="DA59" s="351">
        <f t="shared" si="103"/>
        <v>329.77738402061857</v>
      </c>
      <c r="DB59" s="7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16">
        <v>41.103092783505154</v>
      </c>
      <c r="DL59" s="316">
        <v>13.701030927835051</v>
      </c>
      <c r="DM59" s="314">
        <f t="shared" si="28"/>
        <v>41.103092783505154</v>
      </c>
      <c r="DN59" s="314">
        <f t="shared" si="29"/>
        <v>13.701030927835051</v>
      </c>
      <c r="DO59" s="316">
        <v>39.869999999999997</v>
      </c>
      <c r="DP59" s="316">
        <v>13.29</v>
      </c>
      <c r="DQ59" s="317">
        <v>39.869999999999997</v>
      </c>
      <c r="DR59" s="317">
        <v>13.29</v>
      </c>
      <c r="DS59" s="8"/>
      <c r="DT59" s="8"/>
      <c r="DU59" s="295"/>
      <c r="DV59" s="296"/>
      <c r="DW59" s="296"/>
      <c r="DX59" s="296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18">
        <v>37.11</v>
      </c>
      <c r="EH59" s="319">
        <v>9.2774999999999999</v>
      </c>
      <c r="EI59" s="94">
        <v>159.42268041237114</v>
      </c>
      <c r="EJ59" s="94">
        <v>39.855670103092784</v>
      </c>
      <c r="EK59" s="314">
        <v>55.268041237113401</v>
      </c>
      <c r="EL59" s="320">
        <v>13.81701030927835</v>
      </c>
      <c r="EM59" s="321"/>
      <c r="EN59" s="321"/>
      <c r="EO59" s="321"/>
      <c r="EP59" s="321"/>
      <c r="EQ59" s="8">
        <f t="shared" si="31"/>
        <v>251.80072164948453</v>
      </c>
      <c r="ER59" s="8">
        <f t="shared" si="104"/>
        <v>62.950180412371132</v>
      </c>
      <c r="ES59" s="294"/>
      <c r="ET59" s="294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45">
        <v>30</v>
      </c>
      <c r="FB59" s="322">
        <v>0</v>
      </c>
      <c r="FC59" s="114">
        <v>0</v>
      </c>
      <c r="FD59" s="315">
        <v>0</v>
      </c>
      <c r="FE59" s="8"/>
      <c r="FF59" s="8"/>
      <c r="FG59" s="298"/>
      <c r="FH59" s="299"/>
      <c r="FI59" s="8"/>
      <c r="FJ59" s="8"/>
      <c r="FK59" s="8"/>
      <c r="FL59" s="8"/>
      <c r="FM59" s="315"/>
      <c r="FN59" s="315"/>
      <c r="FO59" s="4"/>
      <c r="FP59" s="8"/>
      <c r="FQ59" s="300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1"/>
      <c r="GJ59" s="301"/>
      <c r="GK59" s="315">
        <v>6</v>
      </c>
      <c r="GL59" s="315">
        <v>0</v>
      </c>
      <c r="GM59" s="358">
        <v>0</v>
      </c>
      <c r="GN59" s="93">
        <v>0</v>
      </c>
      <c r="GO59" s="323">
        <v>3</v>
      </c>
      <c r="GP59" s="359">
        <v>0</v>
      </c>
      <c r="GQ59" s="359">
        <v>0</v>
      </c>
      <c r="GR59" s="359">
        <v>0</v>
      </c>
      <c r="GS59" s="93">
        <v>0</v>
      </c>
      <c r="GT59" s="93">
        <v>0</v>
      </c>
      <c r="GU59" s="93">
        <v>3</v>
      </c>
      <c r="GV59" s="93">
        <v>0</v>
      </c>
      <c r="GW59" s="93">
        <v>2</v>
      </c>
      <c r="GX59" s="93">
        <v>0</v>
      </c>
      <c r="GY59" s="93">
        <v>0</v>
      </c>
      <c r="GZ59" s="93">
        <v>0</v>
      </c>
      <c r="HA59" s="8">
        <f t="shared" si="39"/>
        <v>14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96"/>
      <c r="HO59" s="8">
        <f t="shared" si="41"/>
        <v>0</v>
      </c>
      <c r="HP59" s="8">
        <f t="shared" si="42"/>
        <v>0</v>
      </c>
      <c r="HQ59" s="91">
        <v>400</v>
      </c>
      <c r="HR59" s="71"/>
      <c r="HS59" s="91">
        <v>400</v>
      </c>
      <c r="HT59" s="78"/>
      <c r="HU59" s="78">
        <f t="shared" si="43"/>
        <v>400</v>
      </c>
      <c r="HV59" s="78">
        <f t="shared" si="44"/>
        <v>0</v>
      </c>
      <c r="HW59" s="8"/>
      <c r="HX59" s="8"/>
      <c r="HY59" s="368"/>
      <c r="HZ59" s="368"/>
      <c r="IA59" s="302"/>
      <c r="IB59" s="297"/>
      <c r="IC59" s="196">
        <v>2.5</v>
      </c>
      <c r="ID59" s="323">
        <v>0.625</v>
      </c>
      <c r="IE59" s="303"/>
      <c r="IF59" s="303"/>
      <c r="IG59" s="8">
        <f t="shared" si="45"/>
        <v>2.5</v>
      </c>
      <c r="IH59" s="8">
        <f t="shared" si="46"/>
        <v>0.625</v>
      </c>
      <c r="II59" s="8"/>
      <c r="IJ59" s="8"/>
      <c r="IK59" s="8"/>
      <c r="IL59" s="8"/>
      <c r="IM59" s="4"/>
      <c r="IN59" s="296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>
        <v>10.31</v>
      </c>
      <c r="IZ59" s="71">
        <v>0</v>
      </c>
      <c r="JA59" s="71">
        <v>0</v>
      </c>
      <c r="JB59" s="71">
        <v>0</v>
      </c>
      <c r="JC59" s="71"/>
      <c r="JD59" s="71"/>
      <c r="JE59" s="370"/>
      <c r="JF59" s="370"/>
      <c r="JG59" s="8">
        <f t="shared" si="47"/>
        <v>10.31</v>
      </c>
      <c r="JH59" s="8">
        <f t="shared" si="48"/>
        <v>0</v>
      </c>
      <c r="JI59" s="323">
        <v>4.7801999999999998</v>
      </c>
      <c r="JJ59" s="323">
        <v>1</v>
      </c>
      <c r="JK59" s="323">
        <v>4.7801999999999998</v>
      </c>
      <c r="JL59" s="323">
        <v>1</v>
      </c>
      <c r="JM59" s="323"/>
      <c r="JN59" s="323"/>
      <c r="JO59" s="91">
        <v>51.55</v>
      </c>
      <c r="JP59" s="323">
        <v>11</v>
      </c>
      <c r="JQ59" s="91">
        <v>0</v>
      </c>
      <c r="JR59" s="323">
        <v>0</v>
      </c>
      <c r="JS59" s="71"/>
      <c r="JT59" s="71"/>
      <c r="JU59" s="8"/>
      <c r="JV59" s="8"/>
      <c r="JW59" s="8">
        <f t="shared" si="85"/>
        <v>61.110399999999998</v>
      </c>
      <c r="JX59" s="8">
        <f t="shared" si="86"/>
        <v>13</v>
      </c>
      <c r="JY59" s="8"/>
      <c r="JZ59" s="8"/>
      <c r="KA59" s="282"/>
      <c r="KB59" s="282"/>
      <c r="KC59" s="8">
        <f t="shared" si="49"/>
        <v>0</v>
      </c>
      <c r="KD59" s="8">
        <f t="shared" si="50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1"/>
        <v>0</v>
      </c>
      <c r="KP59" s="4">
        <f t="shared" si="51"/>
        <v>0</v>
      </c>
      <c r="KQ59" s="314"/>
      <c r="KR59" s="4"/>
      <c r="KS59" s="4"/>
      <c r="KT59" s="4"/>
      <c r="KU59" s="1">
        <f t="shared" si="52"/>
        <v>0</v>
      </c>
      <c r="KV59" s="1">
        <f t="shared" si="53"/>
        <v>0</v>
      </c>
      <c r="KW59" s="4"/>
      <c r="KX59" s="4"/>
      <c r="KY59" s="4">
        <f t="shared" si="54"/>
        <v>0</v>
      </c>
      <c r="KZ59" s="4">
        <f t="shared" si="55"/>
        <v>0</v>
      </c>
      <c r="LA59" s="4"/>
      <c r="LB59" s="4"/>
      <c r="LC59" s="4"/>
      <c r="LD59" s="4"/>
      <c r="LE59" s="4">
        <f t="shared" si="56"/>
        <v>0</v>
      </c>
      <c r="LF59" s="4">
        <f t="shared" si="57"/>
        <v>0</v>
      </c>
      <c r="LG59" s="4"/>
      <c r="LH59" s="4"/>
      <c r="LI59" s="4">
        <f t="shared" si="58"/>
        <v>0</v>
      </c>
      <c r="LJ59" s="4">
        <f t="shared" si="59"/>
        <v>0</v>
      </c>
      <c r="LK59" s="375">
        <v>25</v>
      </c>
      <c r="LL59" s="374">
        <v>0</v>
      </c>
      <c r="LM59" s="376">
        <v>3.4</v>
      </c>
      <c r="LN59" s="377">
        <v>0</v>
      </c>
      <c r="LO59" s="376">
        <v>1.3</v>
      </c>
      <c r="LP59" s="326">
        <v>0</v>
      </c>
      <c r="LQ59" s="75"/>
      <c r="LR59" s="336"/>
      <c r="LS59" s="311"/>
      <c r="LT59" s="311"/>
      <c r="LU59" s="4">
        <f t="shared" si="105"/>
        <v>29.7</v>
      </c>
      <c r="LV59" s="4">
        <f t="shared" si="61"/>
        <v>0</v>
      </c>
      <c r="LW59" s="312"/>
      <c r="LX59" s="4"/>
      <c r="LY59" s="4"/>
      <c r="LZ59" s="4"/>
      <c r="MA59" s="4">
        <f t="shared" si="62"/>
        <v>0</v>
      </c>
      <c r="MB59" s="4">
        <f t="shared" si="63"/>
        <v>0</v>
      </c>
      <c r="MC59" s="114"/>
      <c r="MD59" s="4"/>
      <c r="ME59" s="333"/>
      <c r="MF59" s="360"/>
      <c r="MG59" s="75"/>
      <c r="MH59" s="74"/>
      <c r="MI59" s="9"/>
      <c r="MJ59" s="4"/>
      <c r="MK59" s="4">
        <f t="shared" si="64"/>
        <v>0</v>
      </c>
      <c r="ML59" s="4">
        <f t="shared" si="65"/>
        <v>0</v>
      </c>
      <c r="MM59" s="327">
        <v>8.2530000000000001</v>
      </c>
      <c r="MN59" s="92">
        <v>0</v>
      </c>
      <c r="MO59" s="114">
        <v>4.8469999999999995</v>
      </c>
      <c r="MP59" s="328">
        <v>0</v>
      </c>
      <c r="MQ59" s="4">
        <f t="shared" si="66"/>
        <v>13.1</v>
      </c>
      <c r="MR59" s="4">
        <f t="shared" si="67"/>
        <v>0</v>
      </c>
      <c r="MS59" s="4"/>
      <c r="MT59" s="4"/>
      <c r="MU59" s="4">
        <f t="shared" si="68"/>
        <v>0</v>
      </c>
      <c r="MV59" s="4">
        <f t="shared" si="69"/>
        <v>0</v>
      </c>
      <c r="MW59" s="4"/>
      <c r="MX59" s="4"/>
      <c r="MY59" s="4">
        <f t="shared" si="70"/>
        <v>0</v>
      </c>
      <c r="MZ59" s="4">
        <f t="shared" si="71"/>
        <v>0</v>
      </c>
      <c r="NA59" s="92">
        <v>0</v>
      </c>
      <c r="NB59" s="329">
        <v>0</v>
      </c>
      <c r="NC59" s="4">
        <f t="shared" si="72"/>
        <v>0</v>
      </c>
      <c r="ND59" s="4">
        <f t="shared" si="73"/>
        <v>0</v>
      </c>
      <c r="NE59" s="294"/>
      <c r="NF59" s="294"/>
      <c r="NG59" s="294">
        <f t="shared" si="74"/>
        <v>0</v>
      </c>
      <c r="NH59" s="294">
        <f t="shared" si="75"/>
        <v>0</v>
      </c>
      <c r="NI59" s="294"/>
      <c r="NJ59" s="294"/>
      <c r="NK59" s="294">
        <f t="shared" si="76"/>
        <v>0</v>
      </c>
      <c r="NL59" s="294">
        <f t="shared" si="77"/>
        <v>0</v>
      </c>
      <c r="NM59" s="291"/>
      <c r="NN59" s="294"/>
      <c r="NO59" s="294">
        <f t="shared" si="78"/>
        <v>0</v>
      </c>
      <c r="NP59" s="294">
        <f t="shared" si="79"/>
        <v>0</v>
      </c>
      <c r="NQ59" s="74">
        <v>3.14</v>
      </c>
      <c r="NR59" s="74"/>
      <c r="NS59" s="74">
        <v>0</v>
      </c>
      <c r="NT59" s="74"/>
      <c r="NU59" s="74">
        <v>5.31</v>
      </c>
      <c r="NV59" s="74"/>
      <c r="NW59" s="335">
        <v>1.1299999999999999</v>
      </c>
      <c r="NX59" s="335"/>
      <c r="NY59" s="335">
        <v>1.71</v>
      </c>
      <c r="NZ59" s="335"/>
      <c r="OA59" s="74">
        <f t="shared" si="80"/>
        <v>10.16</v>
      </c>
      <c r="OB59" s="74">
        <f t="shared" si="100"/>
        <v>0</v>
      </c>
      <c r="OC59" s="74">
        <v>10</v>
      </c>
      <c r="OD59" s="74"/>
      <c r="OE59" s="341">
        <v>3.98</v>
      </c>
      <c r="OF59" s="74"/>
      <c r="OG59" s="341">
        <v>2</v>
      </c>
      <c r="OH59" s="74"/>
      <c r="OI59" s="74">
        <v>0</v>
      </c>
      <c r="OJ59" s="74"/>
      <c r="OK59" s="74">
        <f t="shared" si="81"/>
        <v>15.98</v>
      </c>
      <c r="OL59" s="74">
        <f t="shared" si="82"/>
        <v>0</v>
      </c>
      <c r="OM59" s="196">
        <v>6.08</v>
      </c>
      <c r="ON59" s="196"/>
      <c r="OO59" s="334">
        <v>1.71</v>
      </c>
      <c r="OP59" s="196"/>
      <c r="OQ59" s="196">
        <v>1.87</v>
      </c>
      <c r="OR59" s="196"/>
      <c r="OS59" s="196">
        <f t="shared" si="106"/>
        <v>7.79</v>
      </c>
      <c r="OT59" s="196">
        <f t="shared" si="84"/>
        <v>0</v>
      </c>
      <c r="OU59" s="294"/>
      <c r="OV59" s="294"/>
      <c r="OW59" s="294">
        <f t="shared" si="101"/>
        <v>0</v>
      </c>
      <c r="OX59" s="294">
        <f t="shared" si="102"/>
        <v>0</v>
      </c>
    </row>
    <row r="60" spans="1:414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/>
      <c r="N60" s="71"/>
      <c r="O60" s="75">
        <v>0</v>
      </c>
      <c r="P60" s="71">
        <v>0</v>
      </c>
      <c r="Q60" s="122"/>
      <c r="R60" s="78"/>
      <c r="S60" s="314"/>
      <c r="T60" s="314"/>
      <c r="U60" s="78"/>
      <c r="V60" s="78"/>
      <c r="W60" s="78">
        <f t="shared" si="15"/>
        <v>0</v>
      </c>
      <c r="X60" s="78">
        <f t="shared" si="16"/>
        <v>0</v>
      </c>
      <c r="Y60" s="78"/>
      <c r="Z60" s="78"/>
      <c r="AA60" s="75"/>
      <c r="AB60" s="71"/>
      <c r="AC60" s="8">
        <f t="shared" si="17"/>
        <v>0</v>
      </c>
      <c r="AD60" s="8">
        <f t="shared" si="18"/>
        <v>0</v>
      </c>
      <c r="AE60" s="71"/>
      <c r="AF60" s="71"/>
      <c r="AG60" s="71"/>
      <c r="AH60" s="71"/>
      <c r="AI60" s="122"/>
      <c r="AJ60" s="122"/>
      <c r="AK60" s="343"/>
      <c r="AL60" s="344"/>
      <c r="AM60" s="287"/>
      <c r="AN60" s="287"/>
      <c r="AO60" s="288"/>
      <c r="AP60" s="288"/>
      <c r="AQ60" s="288"/>
      <c r="AR60" s="288"/>
      <c r="AS60" s="288"/>
      <c r="AT60" s="288"/>
      <c r="AU60" s="4">
        <f t="shared" si="89"/>
        <v>0</v>
      </c>
      <c r="AV60" s="4">
        <f t="shared" si="90"/>
        <v>0</v>
      </c>
      <c r="AW60" s="78"/>
      <c r="AX60" s="78"/>
      <c r="AY60" s="305"/>
      <c r="AZ60" s="8"/>
      <c r="BA60" s="8"/>
      <c r="BB60" s="8"/>
      <c r="BC60" s="8">
        <f t="shared" si="91"/>
        <v>0</v>
      </c>
      <c r="BD60" s="8">
        <f t="shared" si="92"/>
        <v>0</v>
      </c>
      <c r="BE60" s="78">
        <v>6</v>
      </c>
      <c r="BF60" s="78">
        <v>0.85440000000000005</v>
      </c>
      <c r="BG60" s="349">
        <v>7.5</v>
      </c>
      <c r="BH60" s="350">
        <v>1.0680000000000001</v>
      </c>
      <c r="BI60" s="289"/>
      <c r="BJ60" s="290"/>
      <c r="BK60" s="315">
        <v>6.5</v>
      </c>
      <c r="BL60" s="78">
        <v>0.92559999999999998</v>
      </c>
      <c r="BM60" s="8"/>
      <c r="BN60" s="8"/>
      <c r="BO60" s="8"/>
      <c r="BP60" s="8"/>
      <c r="BQ60" s="8"/>
      <c r="BR60" s="8"/>
      <c r="BS60" s="2">
        <f t="shared" si="20"/>
        <v>20</v>
      </c>
      <c r="BT60" s="8">
        <f t="shared" si="21"/>
        <v>2.8479999999999999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13"/>
      <c r="CI60" s="91"/>
      <c r="CJ60" s="313"/>
      <c r="CK60" s="292"/>
      <c r="CL60" s="292"/>
      <c r="CM60" s="314"/>
      <c r="CN60" s="315"/>
      <c r="CO60" s="8">
        <f t="shared" si="22"/>
        <v>0</v>
      </c>
      <c r="CP60" s="8">
        <f t="shared" si="23"/>
        <v>0</v>
      </c>
      <c r="CQ60" s="330">
        <v>247.40625</v>
      </c>
      <c r="CR60" s="330"/>
      <c r="CS60" s="330"/>
      <c r="CT60" s="340"/>
      <c r="CU60" s="331">
        <v>18.556701030927837</v>
      </c>
      <c r="CV60" s="196"/>
      <c r="CW60" s="332">
        <v>63.814432989690722</v>
      </c>
      <c r="CX60" s="340"/>
      <c r="CY60" s="340"/>
      <c r="CZ60" s="340"/>
      <c r="DA60" s="351">
        <f t="shared" si="103"/>
        <v>329.77738402061857</v>
      </c>
      <c r="DB60" s="7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16">
        <v>41.103092783505154</v>
      </c>
      <c r="DL60" s="316">
        <v>13.701030927835051</v>
      </c>
      <c r="DM60" s="314">
        <f t="shared" si="28"/>
        <v>41.103092783505154</v>
      </c>
      <c r="DN60" s="314">
        <f t="shared" si="29"/>
        <v>13.701030927835051</v>
      </c>
      <c r="DO60" s="316">
        <v>39.869999999999997</v>
      </c>
      <c r="DP60" s="316">
        <v>13.29</v>
      </c>
      <c r="DQ60" s="317">
        <v>39.869999999999997</v>
      </c>
      <c r="DR60" s="317">
        <v>13.29</v>
      </c>
      <c r="DS60" s="8"/>
      <c r="DT60" s="8"/>
      <c r="DU60" s="295"/>
      <c r="DV60" s="296"/>
      <c r="DW60" s="296"/>
      <c r="DX60" s="296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18">
        <v>37.11</v>
      </c>
      <c r="EH60" s="319">
        <v>9.2774999999999999</v>
      </c>
      <c r="EI60" s="94">
        <v>159.42268041237114</v>
      </c>
      <c r="EJ60" s="94">
        <v>39.855670103092784</v>
      </c>
      <c r="EK60" s="314">
        <v>55.268041237113401</v>
      </c>
      <c r="EL60" s="320">
        <v>13.81701030927835</v>
      </c>
      <c r="EM60" s="321"/>
      <c r="EN60" s="321"/>
      <c r="EO60" s="321"/>
      <c r="EP60" s="321"/>
      <c r="EQ60" s="8">
        <f t="shared" si="31"/>
        <v>251.80072164948453</v>
      </c>
      <c r="ER60" s="8">
        <f t="shared" si="104"/>
        <v>62.950180412371132</v>
      </c>
      <c r="ES60" s="294"/>
      <c r="ET60" s="294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45">
        <v>30</v>
      </c>
      <c r="FB60" s="322">
        <v>0</v>
      </c>
      <c r="FC60" s="114">
        <v>0</v>
      </c>
      <c r="FD60" s="315">
        <v>0</v>
      </c>
      <c r="FE60" s="8"/>
      <c r="FF60" s="8"/>
      <c r="FG60" s="298"/>
      <c r="FH60" s="299"/>
      <c r="FI60" s="8"/>
      <c r="FJ60" s="8"/>
      <c r="FK60" s="8"/>
      <c r="FL60" s="8"/>
      <c r="FM60" s="315"/>
      <c r="FN60" s="315"/>
      <c r="FO60" s="4"/>
      <c r="FP60" s="8"/>
      <c r="FQ60" s="300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1"/>
      <c r="GJ60" s="301"/>
      <c r="GK60" s="315">
        <v>6</v>
      </c>
      <c r="GL60" s="315">
        <v>0</v>
      </c>
      <c r="GM60" s="358">
        <v>0</v>
      </c>
      <c r="GN60" s="93">
        <v>0</v>
      </c>
      <c r="GO60" s="323">
        <v>3</v>
      </c>
      <c r="GP60" s="359">
        <v>0</v>
      </c>
      <c r="GQ60" s="359">
        <v>0</v>
      </c>
      <c r="GR60" s="359">
        <v>0</v>
      </c>
      <c r="GS60" s="93">
        <v>0</v>
      </c>
      <c r="GT60" s="93">
        <v>0</v>
      </c>
      <c r="GU60" s="93">
        <v>3</v>
      </c>
      <c r="GV60" s="93">
        <v>0</v>
      </c>
      <c r="GW60" s="93">
        <v>2</v>
      </c>
      <c r="GX60" s="93">
        <v>0</v>
      </c>
      <c r="GY60" s="93">
        <v>0</v>
      </c>
      <c r="GZ60" s="93">
        <v>0</v>
      </c>
      <c r="HA60" s="8">
        <f t="shared" si="39"/>
        <v>14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96"/>
      <c r="HO60" s="8">
        <f t="shared" si="41"/>
        <v>0</v>
      </c>
      <c r="HP60" s="8">
        <f t="shared" si="42"/>
        <v>0</v>
      </c>
      <c r="HQ60" s="91">
        <v>400</v>
      </c>
      <c r="HR60" s="71"/>
      <c r="HS60" s="91">
        <v>400</v>
      </c>
      <c r="HT60" s="78"/>
      <c r="HU60" s="78">
        <f t="shared" si="43"/>
        <v>400</v>
      </c>
      <c r="HV60" s="78">
        <f t="shared" si="44"/>
        <v>0</v>
      </c>
      <c r="HW60" s="8"/>
      <c r="HX60" s="8"/>
      <c r="HY60" s="368"/>
      <c r="HZ60" s="368"/>
      <c r="IA60" s="302"/>
      <c r="IB60" s="297"/>
      <c r="IC60" s="196">
        <v>2.5</v>
      </c>
      <c r="ID60" s="323">
        <v>0.625</v>
      </c>
      <c r="IE60" s="303"/>
      <c r="IF60" s="303"/>
      <c r="IG60" s="8">
        <f t="shared" si="45"/>
        <v>2.5</v>
      </c>
      <c r="IH60" s="8">
        <f t="shared" si="46"/>
        <v>0.625</v>
      </c>
      <c r="II60" s="8"/>
      <c r="IJ60" s="8"/>
      <c r="IK60" s="8"/>
      <c r="IL60" s="8"/>
      <c r="IM60" s="4"/>
      <c r="IN60" s="296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>
        <v>10.31</v>
      </c>
      <c r="IZ60" s="71">
        <v>0</v>
      </c>
      <c r="JA60" s="71">
        <v>0</v>
      </c>
      <c r="JB60" s="71">
        <v>0</v>
      </c>
      <c r="JC60" s="71"/>
      <c r="JD60" s="71"/>
      <c r="JE60" s="370"/>
      <c r="JF60" s="370"/>
      <c r="JG60" s="8">
        <f t="shared" si="47"/>
        <v>10.31</v>
      </c>
      <c r="JH60" s="8">
        <f t="shared" si="48"/>
        <v>0</v>
      </c>
      <c r="JI60" s="323">
        <v>4.7801999999999998</v>
      </c>
      <c r="JJ60" s="323">
        <v>1</v>
      </c>
      <c r="JK60" s="323">
        <v>4.7801999999999998</v>
      </c>
      <c r="JL60" s="323">
        <v>1</v>
      </c>
      <c r="JM60" s="323"/>
      <c r="JN60" s="323"/>
      <c r="JO60" s="91">
        <v>51.55</v>
      </c>
      <c r="JP60" s="323">
        <v>11</v>
      </c>
      <c r="JQ60" s="91">
        <v>0</v>
      </c>
      <c r="JR60" s="323">
        <v>0</v>
      </c>
      <c r="JS60" s="71"/>
      <c r="JT60" s="71"/>
      <c r="JU60" s="8"/>
      <c r="JV60" s="8"/>
      <c r="JW60" s="8">
        <f t="shared" si="85"/>
        <v>61.110399999999998</v>
      </c>
      <c r="JX60" s="8">
        <f t="shared" si="86"/>
        <v>13</v>
      </c>
      <c r="JY60" s="8"/>
      <c r="JZ60" s="8"/>
      <c r="KA60" s="282"/>
      <c r="KB60" s="282"/>
      <c r="KC60" s="8">
        <f t="shared" si="49"/>
        <v>0</v>
      </c>
      <c r="KD60" s="8">
        <f t="shared" si="50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1"/>
        <v>0</v>
      </c>
      <c r="KP60" s="4">
        <f t="shared" si="51"/>
        <v>0</v>
      </c>
      <c r="KQ60" s="314"/>
      <c r="KR60" s="4"/>
      <c r="KS60" s="4"/>
      <c r="KT60" s="4"/>
      <c r="KU60" s="1">
        <f t="shared" si="52"/>
        <v>0</v>
      </c>
      <c r="KV60" s="1">
        <f t="shared" si="53"/>
        <v>0</v>
      </c>
      <c r="KW60" s="4"/>
      <c r="KX60" s="4"/>
      <c r="KY60" s="4">
        <f t="shared" si="54"/>
        <v>0</v>
      </c>
      <c r="KZ60" s="4">
        <f t="shared" si="55"/>
        <v>0</v>
      </c>
      <c r="LA60" s="4"/>
      <c r="LB60" s="4"/>
      <c r="LC60" s="4"/>
      <c r="LD60" s="4"/>
      <c r="LE60" s="4">
        <f t="shared" si="56"/>
        <v>0</v>
      </c>
      <c r="LF60" s="4">
        <f t="shared" si="57"/>
        <v>0</v>
      </c>
      <c r="LG60" s="4"/>
      <c r="LH60" s="4"/>
      <c r="LI60" s="4">
        <f t="shared" si="58"/>
        <v>0</v>
      </c>
      <c r="LJ60" s="4">
        <f t="shared" si="59"/>
        <v>0</v>
      </c>
      <c r="LK60" s="375">
        <v>25</v>
      </c>
      <c r="LL60" s="374">
        <v>0</v>
      </c>
      <c r="LM60" s="376">
        <v>3.4</v>
      </c>
      <c r="LN60" s="377">
        <v>0</v>
      </c>
      <c r="LO60" s="376">
        <v>1.3</v>
      </c>
      <c r="LP60" s="326">
        <v>0</v>
      </c>
      <c r="LQ60" s="75"/>
      <c r="LR60" s="336"/>
      <c r="LS60" s="311"/>
      <c r="LT60" s="311"/>
      <c r="LU60" s="4">
        <f t="shared" si="105"/>
        <v>29.7</v>
      </c>
      <c r="LV60" s="4">
        <f t="shared" si="61"/>
        <v>0</v>
      </c>
      <c r="LW60" s="312"/>
      <c r="LX60" s="4"/>
      <c r="LY60" s="4"/>
      <c r="LZ60" s="4"/>
      <c r="MA60" s="4">
        <f t="shared" si="62"/>
        <v>0</v>
      </c>
      <c r="MB60" s="4">
        <f t="shared" si="63"/>
        <v>0</v>
      </c>
      <c r="MC60" s="114"/>
      <c r="MD60" s="4"/>
      <c r="ME60" s="333"/>
      <c r="MF60" s="360"/>
      <c r="MG60" s="75"/>
      <c r="MH60" s="74"/>
      <c r="MI60" s="9"/>
      <c r="MJ60" s="4"/>
      <c r="MK60" s="4">
        <f t="shared" si="64"/>
        <v>0</v>
      </c>
      <c r="ML60" s="4">
        <f t="shared" si="65"/>
        <v>0</v>
      </c>
      <c r="MM60" s="327">
        <v>8.2530000000000001</v>
      </c>
      <c r="MN60" s="92">
        <v>0</v>
      </c>
      <c r="MO60" s="114">
        <v>4.8469999999999995</v>
      </c>
      <c r="MP60" s="328">
        <v>0</v>
      </c>
      <c r="MQ60" s="4">
        <f t="shared" si="66"/>
        <v>13.1</v>
      </c>
      <c r="MR60" s="4">
        <f t="shared" si="67"/>
        <v>0</v>
      </c>
      <c r="MS60" s="4"/>
      <c r="MT60" s="4"/>
      <c r="MU60" s="4">
        <f t="shared" si="68"/>
        <v>0</v>
      </c>
      <c r="MV60" s="4">
        <f t="shared" si="69"/>
        <v>0</v>
      </c>
      <c r="MW60" s="4"/>
      <c r="MX60" s="4"/>
      <c r="MY60" s="4">
        <f t="shared" si="70"/>
        <v>0</v>
      </c>
      <c r="MZ60" s="4">
        <f t="shared" si="71"/>
        <v>0</v>
      </c>
      <c r="NA60" s="92">
        <v>0</v>
      </c>
      <c r="NB60" s="329">
        <v>0</v>
      </c>
      <c r="NC60" s="4">
        <f t="shared" si="72"/>
        <v>0</v>
      </c>
      <c r="ND60" s="4">
        <f t="shared" si="73"/>
        <v>0</v>
      </c>
      <c r="NE60" s="294"/>
      <c r="NF60" s="294"/>
      <c r="NG60" s="294">
        <f t="shared" si="74"/>
        <v>0</v>
      </c>
      <c r="NH60" s="294">
        <f t="shared" si="75"/>
        <v>0</v>
      </c>
      <c r="NI60" s="294"/>
      <c r="NJ60" s="294"/>
      <c r="NK60" s="294">
        <f t="shared" si="76"/>
        <v>0</v>
      </c>
      <c r="NL60" s="294">
        <f t="shared" si="77"/>
        <v>0</v>
      </c>
      <c r="NM60" s="291"/>
      <c r="NN60" s="294"/>
      <c r="NO60" s="294">
        <f t="shared" si="78"/>
        <v>0</v>
      </c>
      <c r="NP60" s="294">
        <f t="shared" si="79"/>
        <v>0</v>
      </c>
      <c r="NQ60" s="74">
        <v>3.67</v>
      </c>
      <c r="NR60" s="74"/>
      <c r="NS60" s="74">
        <v>0</v>
      </c>
      <c r="NT60" s="74"/>
      <c r="NU60" s="74">
        <v>6.2</v>
      </c>
      <c r="NV60" s="74"/>
      <c r="NW60" s="335">
        <v>1.33</v>
      </c>
      <c r="NX60" s="335"/>
      <c r="NY60" s="335">
        <v>2</v>
      </c>
      <c r="NZ60" s="335"/>
      <c r="OA60" s="74">
        <f t="shared" si="80"/>
        <v>11.870000000000001</v>
      </c>
      <c r="OB60" s="74">
        <f t="shared" si="100"/>
        <v>0</v>
      </c>
      <c r="OC60" s="74">
        <v>10</v>
      </c>
      <c r="OD60" s="74"/>
      <c r="OE60" s="341">
        <v>2.04</v>
      </c>
      <c r="OF60" s="74"/>
      <c r="OG60" s="341">
        <v>2</v>
      </c>
      <c r="OH60" s="74"/>
      <c r="OI60" s="74">
        <v>0</v>
      </c>
      <c r="OJ60" s="74"/>
      <c r="OK60" s="74">
        <f t="shared" si="81"/>
        <v>14.04</v>
      </c>
      <c r="OL60" s="74">
        <f t="shared" si="82"/>
        <v>0</v>
      </c>
      <c r="OM60" s="196">
        <v>6.06</v>
      </c>
      <c r="ON60" s="196"/>
      <c r="OO60" s="334">
        <v>1.71</v>
      </c>
      <c r="OP60" s="196"/>
      <c r="OQ60" s="196">
        <v>1.87</v>
      </c>
      <c r="OR60" s="196"/>
      <c r="OS60" s="196">
        <f t="shared" si="106"/>
        <v>7.77</v>
      </c>
      <c r="OT60" s="196">
        <f t="shared" si="84"/>
        <v>0</v>
      </c>
      <c r="OU60" s="294"/>
      <c r="OV60" s="294"/>
      <c r="OW60" s="294">
        <f t="shared" si="101"/>
        <v>0</v>
      </c>
      <c r="OX60" s="294">
        <f t="shared" si="102"/>
        <v>0</v>
      </c>
    </row>
    <row r="61" spans="1:414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/>
      <c r="N61" s="71"/>
      <c r="O61" s="75">
        <v>0</v>
      </c>
      <c r="P61" s="71">
        <v>0</v>
      </c>
      <c r="Q61" s="122"/>
      <c r="R61" s="78"/>
      <c r="S61" s="314"/>
      <c r="T61" s="314"/>
      <c r="U61" s="78"/>
      <c r="V61" s="78"/>
      <c r="W61" s="78">
        <f t="shared" si="15"/>
        <v>0</v>
      </c>
      <c r="X61" s="78">
        <f t="shared" si="16"/>
        <v>0</v>
      </c>
      <c r="Y61" s="78"/>
      <c r="Z61" s="78"/>
      <c r="AA61" s="75"/>
      <c r="AB61" s="71"/>
      <c r="AC61" s="8">
        <f t="shared" si="17"/>
        <v>0</v>
      </c>
      <c r="AD61" s="8">
        <f t="shared" si="18"/>
        <v>0</v>
      </c>
      <c r="AE61" s="71"/>
      <c r="AF61" s="71"/>
      <c r="AG61" s="71"/>
      <c r="AH61" s="71"/>
      <c r="AI61" s="122"/>
      <c r="AJ61" s="122"/>
      <c r="AK61" s="343"/>
      <c r="AL61" s="344"/>
      <c r="AM61" s="287"/>
      <c r="AN61" s="287"/>
      <c r="AO61" s="288"/>
      <c r="AP61" s="288"/>
      <c r="AQ61" s="288"/>
      <c r="AR61" s="288"/>
      <c r="AS61" s="288"/>
      <c r="AT61" s="288"/>
      <c r="AU61" s="4">
        <f t="shared" si="89"/>
        <v>0</v>
      </c>
      <c r="AV61" s="4">
        <f t="shared" si="90"/>
        <v>0</v>
      </c>
      <c r="AW61" s="78"/>
      <c r="AX61" s="78"/>
      <c r="AY61" s="305"/>
      <c r="AZ61" s="8"/>
      <c r="BA61" s="8"/>
      <c r="BB61" s="8"/>
      <c r="BC61" s="8">
        <f t="shared" si="91"/>
        <v>0</v>
      </c>
      <c r="BD61" s="8">
        <f t="shared" si="92"/>
        <v>0</v>
      </c>
      <c r="BE61" s="78">
        <v>6</v>
      </c>
      <c r="BF61" s="78">
        <v>0.85440000000000005</v>
      </c>
      <c r="BG61" s="349">
        <v>7.5</v>
      </c>
      <c r="BH61" s="350">
        <v>1.0680000000000001</v>
      </c>
      <c r="BI61" s="289"/>
      <c r="BJ61" s="290"/>
      <c r="BK61" s="315">
        <v>6.5</v>
      </c>
      <c r="BL61" s="78">
        <v>0.92559999999999998</v>
      </c>
      <c r="BM61" s="8"/>
      <c r="BN61" s="8"/>
      <c r="BO61" s="8"/>
      <c r="BP61" s="8"/>
      <c r="BQ61" s="8"/>
      <c r="BR61" s="8"/>
      <c r="BS61" s="2">
        <f t="shared" si="20"/>
        <v>20</v>
      </c>
      <c r="BT61" s="8">
        <f t="shared" si="21"/>
        <v>2.8479999999999999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13"/>
      <c r="CI61" s="91"/>
      <c r="CJ61" s="313"/>
      <c r="CK61" s="292"/>
      <c r="CL61" s="292"/>
      <c r="CM61" s="314"/>
      <c r="CN61" s="315"/>
      <c r="CO61" s="8">
        <f t="shared" si="22"/>
        <v>0</v>
      </c>
      <c r="CP61" s="8">
        <f t="shared" si="23"/>
        <v>0</v>
      </c>
      <c r="CQ61" s="330">
        <v>247.40625</v>
      </c>
      <c r="CR61" s="330"/>
      <c r="CS61" s="330"/>
      <c r="CT61" s="340"/>
      <c r="CU61" s="331">
        <v>18.556701030927837</v>
      </c>
      <c r="CV61" s="196"/>
      <c r="CW61" s="332">
        <v>63.814432989690722</v>
      </c>
      <c r="CX61" s="340"/>
      <c r="CY61" s="340"/>
      <c r="CZ61" s="340"/>
      <c r="DA61" s="351">
        <f t="shared" si="103"/>
        <v>329.77738402061857</v>
      </c>
      <c r="DB61" s="7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16">
        <v>41.103092783505154</v>
      </c>
      <c r="DL61" s="316">
        <v>13.701030927835051</v>
      </c>
      <c r="DM61" s="314">
        <f t="shared" si="28"/>
        <v>41.103092783505154</v>
      </c>
      <c r="DN61" s="314">
        <f t="shared" si="29"/>
        <v>13.701030927835051</v>
      </c>
      <c r="DO61" s="316">
        <v>39.869999999999997</v>
      </c>
      <c r="DP61" s="316">
        <v>13.29</v>
      </c>
      <c r="DQ61" s="317">
        <v>39.869999999999997</v>
      </c>
      <c r="DR61" s="317">
        <v>13.29</v>
      </c>
      <c r="DS61" s="8"/>
      <c r="DT61" s="8"/>
      <c r="DU61" s="295"/>
      <c r="DV61" s="296"/>
      <c r="DW61" s="296"/>
      <c r="DX61" s="296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18">
        <v>37.11</v>
      </c>
      <c r="EH61" s="319">
        <v>9.2774999999999999</v>
      </c>
      <c r="EI61" s="94">
        <v>159.42268041237114</v>
      </c>
      <c r="EJ61" s="94">
        <v>39.855670103092784</v>
      </c>
      <c r="EK61" s="314">
        <v>55.268041237113401</v>
      </c>
      <c r="EL61" s="320">
        <v>13.81701030927835</v>
      </c>
      <c r="EM61" s="321"/>
      <c r="EN61" s="321"/>
      <c r="EO61" s="321"/>
      <c r="EP61" s="321"/>
      <c r="EQ61" s="8">
        <f t="shared" si="31"/>
        <v>251.80072164948453</v>
      </c>
      <c r="ER61" s="8">
        <f t="shared" si="104"/>
        <v>62.950180412371132</v>
      </c>
      <c r="ES61" s="294"/>
      <c r="ET61" s="294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45">
        <v>30</v>
      </c>
      <c r="FB61" s="322">
        <v>0</v>
      </c>
      <c r="FC61" s="114">
        <v>0</v>
      </c>
      <c r="FD61" s="315">
        <v>0</v>
      </c>
      <c r="FE61" s="8"/>
      <c r="FF61" s="8"/>
      <c r="FG61" s="298"/>
      <c r="FH61" s="299"/>
      <c r="FI61" s="8"/>
      <c r="FJ61" s="8"/>
      <c r="FK61" s="8"/>
      <c r="FL61" s="8"/>
      <c r="FM61" s="315"/>
      <c r="FN61" s="315"/>
      <c r="FO61" s="4"/>
      <c r="FP61" s="8"/>
      <c r="FQ61" s="300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1"/>
      <c r="GJ61" s="301"/>
      <c r="GK61" s="315">
        <v>6</v>
      </c>
      <c r="GL61" s="315">
        <v>0</v>
      </c>
      <c r="GM61" s="358">
        <v>0</v>
      </c>
      <c r="GN61" s="93">
        <v>0</v>
      </c>
      <c r="GO61" s="323">
        <v>3</v>
      </c>
      <c r="GP61" s="359">
        <v>0</v>
      </c>
      <c r="GQ61" s="359">
        <v>0</v>
      </c>
      <c r="GR61" s="359">
        <v>0</v>
      </c>
      <c r="GS61" s="93">
        <v>0</v>
      </c>
      <c r="GT61" s="93">
        <v>0</v>
      </c>
      <c r="GU61" s="93">
        <v>3</v>
      </c>
      <c r="GV61" s="93">
        <v>0</v>
      </c>
      <c r="GW61" s="93">
        <v>2</v>
      </c>
      <c r="GX61" s="93">
        <v>0</v>
      </c>
      <c r="GY61" s="93">
        <v>0</v>
      </c>
      <c r="GZ61" s="93">
        <v>0</v>
      </c>
      <c r="HA61" s="8">
        <f t="shared" si="39"/>
        <v>14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96"/>
      <c r="HO61" s="8">
        <f t="shared" si="41"/>
        <v>0</v>
      </c>
      <c r="HP61" s="8">
        <f t="shared" si="42"/>
        <v>0</v>
      </c>
      <c r="HQ61" s="91">
        <v>400</v>
      </c>
      <c r="HR61" s="71"/>
      <c r="HS61" s="91">
        <v>400</v>
      </c>
      <c r="HT61" s="78"/>
      <c r="HU61" s="78">
        <f t="shared" si="43"/>
        <v>400</v>
      </c>
      <c r="HV61" s="78">
        <f t="shared" si="44"/>
        <v>0</v>
      </c>
      <c r="HW61" s="8"/>
      <c r="HX61" s="8"/>
      <c r="HY61" s="368"/>
      <c r="HZ61" s="368"/>
      <c r="IA61" s="302"/>
      <c r="IB61" s="297"/>
      <c r="IC61" s="196">
        <v>2.5</v>
      </c>
      <c r="ID61" s="323">
        <v>0.625</v>
      </c>
      <c r="IE61" s="303"/>
      <c r="IF61" s="303"/>
      <c r="IG61" s="8">
        <f t="shared" si="45"/>
        <v>2.5</v>
      </c>
      <c r="IH61" s="8">
        <f t="shared" si="46"/>
        <v>0.625</v>
      </c>
      <c r="II61" s="8"/>
      <c r="IJ61" s="8"/>
      <c r="IK61" s="8"/>
      <c r="IL61" s="8"/>
      <c r="IM61" s="4"/>
      <c r="IN61" s="296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>
        <v>10.31</v>
      </c>
      <c r="IZ61" s="71">
        <v>0</v>
      </c>
      <c r="JA61" s="71">
        <v>0</v>
      </c>
      <c r="JB61" s="71">
        <v>0</v>
      </c>
      <c r="JC61" s="71"/>
      <c r="JD61" s="71"/>
      <c r="JE61" s="370"/>
      <c r="JF61" s="370"/>
      <c r="JG61" s="8">
        <f t="shared" si="47"/>
        <v>10.31</v>
      </c>
      <c r="JH61" s="8">
        <f t="shared" si="48"/>
        <v>0</v>
      </c>
      <c r="JI61" s="323">
        <v>4.7801999999999998</v>
      </c>
      <c r="JJ61" s="323">
        <v>1</v>
      </c>
      <c r="JK61" s="323">
        <v>4.7801999999999998</v>
      </c>
      <c r="JL61" s="323">
        <v>1</v>
      </c>
      <c r="JM61" s="323"/>
      <c r="JN61" s="323"/>
      <c r="JO61" s="91">
        <v>51.55</v>
      </c>
      <c r="JP61" s="323">
        <v>11</v>
      </c>
      <c r="JQ61" s="91">
        <v>0</v>
      </c>
      <c r="JR61" s="323">
        <v>0</v>
      </c>
      <c r="JS61" s="71"/>
      <c r="JT61" s="71"/>
      <c r="JU61" s="8"/>
      <c r="JV61" s="8"/>
      <c r="JW61" s="8">
        <f t="shared" si="85"/>
        <v>61.110399999999998</v>
      </c>
      <c r="JX61" s="8">
        <f t="shared" si="86"/>
        <v>13</v>
      </c>
      <c r="JY61" s="8"/>
      <c r="JZ61" s="8"/>
      <c r="KA61" s="282"/>
      <c r="KB61" s="282"/>
      <c r="KC61" s="8">
        <f t="shared" si="49"/>
        <v>0</v>
      </c>
      <c r="KD61" s="8">
        <f t="shared" si="50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1"/>
        <v>0</v>
      </c>
      <c r="KP61" s="4">
        <f t="shared" si="51"/>
        <v>0</v>
      </c>
      <c r="KQ61" s="314"/>
      <c r="KR61" s="4"/>
      <c r="KS61" s="4"/>
      <c r="KT61" s="4"/>
      <c r="KU61" s="1">
        <f t="shared" si="52"/>
        <v>0</v>
      </c>
      <c r="KV61" s="1">
        <f t="shared" si="53"/>
        <v>0</v>
      </c>
      <c r="KW61" s="4"/>
      <c r="KX61" s="4"/>
      <c r="KY61" s="4">
        <f t="shared" si="54"/>
        <v>0</v>
      </c>
      <c r="KZ61" s="4">
        <f t="shared" si="55"/>
        <v>0</v>
      </c>
      <c r="LA61" s="4"/>
      <c r="LB61" s="4"/>
      <c r="LC61" s="4"/>
      <c r="LD61" s="4"/>
      <c r="LE61" s="4">
        <f t="shared" si="56"/>
        <v>0</v>
      </c>
      <c r="LF61" s="4">
        <f t="shared" si="57"/>
        <v>0</v>
      </c>
      <c r="LG61" s="4"/>
      <c r="LH61" s="4"/>
      <c r="LI61" s="4">
        <f t="shared" si="58"/>
        <v>0</v>
      </c>
      <c r="LJ61" s="4">
        <f t="shared" si="59"/>
        <v>0</v>
      </c>
      <c r="LK61" s="375">
        <v>25</v>
      </c>
      <c r="LL61" s="374">
        <v>0</v>
      </c>
      <c r="LM61" s="376">
        <v>3.4</v>
      </c>
      <c r="LN61" s="377">
        <v>0</v>
      </c>
      <c r="LO61" s="376">
        <v>1.3</v>
      </c>
      <c r="LP61" s="326">
        <v>0</v>
      </c>
      <c r="LQ61" s="75"/>
      <c r="LR61" s="336"/>
      <c r="LS61" s="311"/>
      <c r="LT61" s="311"/>
      <c r="LU61" s="4">
        <f t="shared" si="105"/>
        <v>29.7</v>
      </c>
      <c r="LV61" s="4">
        <f t="shared" si="61"/>
        <v>0</v>
      </c>
      <c r="LW61" s="312"/>
      <c r="LX61" s="4"/>
      <c r="LY61" s="4"/>
      <c r="LZ61" s="4"/>
      <c r="MA61" s="4">
        <f t="shared" si="62"/>
        <v>0</v>
      </c>
      <c r="MB61" s="4">
        <f t="shared" si="63"/>
        <v>0</v>
      </c>
      <c r="MC61" s="114"/>
      <c r="MD61" s="4"/>
      <c r="ME61" s="333"/>
      <c r="MF61" s="360"/>
      <c r="MG61" s="75"/>
      <c r="MH61" s="74"/>
      <c r="MI61" s="9"/>
      <c r="MJ61" s="4"/>
      <c r="MK61" s="4">
        <f t="shared" si="64"/>
        <v>0</v>
      </c>
      <c r="ML61" s="4">
        <f t="shared" si="65"/>
        <v>0</v>
      </c>
      <c r="MM61" s="327">
        <v>8.2530000000000001</v>
      </c>
      <c r="MN61" s="92">
        <v>0</v>
      </c>
      <c r="MO61" s="114">
        <v>4.8469999999999995</v>
      </c>
      <c r="MP61" s="328">
        <v>0</v>
      </c>
      <c r="MQ61" s="4">
        <f t="shared" si="66"/>
        <v>13.1</v>
      </c>
      <c r="MR61" s="4">
        <f t="shared" si="67"/>
        <v>0</v>
      </c>
      <c r="MS61" s="4"/>
      <c r="MT61" s="4"/>
      <c r="MU61" s="4">
        <f t="shared" si="68"/>
        <v>0</v>
      </c>
      <c r="MV61" s="4">
        <f t="shared" si="69"/>
        <v>0</v>
      </c>
      <c r="MW61" s="4"/>
      <c r="MX61" s="4"/>
      <c r="MY61" s="4">
        <f t="shared" si="70"/>
        <v>0</v>
      </c>
      <c r="MZ61" s="4">
        <f t="shared" si="71"/>
        <v>0</v>
      </c>
      <c r="NA61" s="92">
        <v>0</v>
      </c>
      <c r="NB61" s="329">
        <v>0</v>
      </c>
      <c r="NC61" s="4">
        <f t="shared" si="72"/>
        <v>0</v>
      </c>
      <c r="ND61" s="4">
        <f t="shared" si="73"/>
        <v>0</v>
      </c>
      <c r="NE61" s="294"/>
      <c r="NF61" s="294"/>
      <c r="NG61" s="294">
        <f t="shared" si="74"/>
        <v>0</v>
      </c>
      <c r="NH61" s="294">
        <f t="shared" si="75"/>
        <v>0</v>
      </c>
      <c r="NI61" s="294"/>
      <c r="NJ61" s="294"/>
      <c r="NK61" s="294">
        <f t="shared" si="76"/>
        <v>0</v>
      </c>
      <c r="NL61" s="294">
        <f t="shared" si="77"/>
        <v>0</v>
      </c>
      <c r="NM61" s="291"/>
      <c r="NN61" s="294"/>
      <c r="NO61" s="294">
        <f t="shared" si="78"/>
        <v>0</v>
      </c>
      <c r="NP61" s="294">
        <f t="shared" si="79"/>
        <v>0</v>
      </c>
      <c r="NQ61" s="74">
        <v>3.45</v>
      </c>
      <c r="NR61" s="74"/>
      <c r="NS61" s="74">
        <v>0</v>
      </c>
      <c r="NT61" s="74"/>
      <c r="NU61" s="74">
        <v>5.83</v>
      </c>
      <c r="NV61" s="74"/>
      <c r="NW61" s="335">
        <v>1.25</v>
      </c>
      <c r="NX61" s="335"/>
      <c r="NY61" s="335">
        <v>1.88</v>
      </c>
      <c r="NZ61" s="335"/>
      <c r="OA61" s="74">
        <f t="shared" si="80"/>
        <v>11.16</v>
      </c>
      <c r="OB61" s="74">
        <f t="shared" si="100"/>
        <v>0</v>
      </c>
      <c r="OC61" s="74">
        <v>10</v>
      </c>
      <c r="OD61" s="74"/>
      <c r="OE61" s="341">
        <v>0</v>
      </c>
      <c r="OF61" s="74"/>
      <c r="OG61" s="341">
        <v>1.55</v>
      </c>
      <c r="OH61" s="74"/>
      <c r="OI61" s="74">
        <v>0</v>
      </c>
      <c r="OJ61" s="74"/>
      <c r="OK61" s="74">
        <f t="shared" si="81"/>
        <v>11.55</v>
      </c>
      <c r="OL61" s="74">
        <f t="shared" si="82"/>
        <v>0</v>
      </c>
      <c r="OM61" s="196">
        <v>5.58</v>
      </c>
      <c r="ON61" s="196"/>
      <c r="OO61" s="334">
        <v>1.57</v>
      </c>
      <c r="OP61" s="196"/>
      <c r="OQ61" s="196">
        <v>1.72</v>
      </c>
      <c r="OR61" s="196"/>
      <c r="OS61" s="196">
        <f t="shared" si="106"/>
        <v>7.15</v>
      </c>
      <c r="OT61" s="196">
        <f t="shared" si="84"/>
        <v>0</v>
      </c>
      <c r="OU61" s="294"/>
      <c r="OV61" s="294"/>
      <c r="OW61" s="294">
        <f t="shared" si="101"/>
        <v>0</v>
      </c>
      <c r="OX61" s="294">
        <f t="shared" si="102"/>
        <v>0</v>
      </c>
    </row>
    <row r="62" spans="1:414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/>
      <c r="N62" s="71"/>
      <c r="O62" s="75">
        <v>0</v>
      </c>
      <c r="P62" s="71">
        <v>0</v>
      </c>
      <c r="Q62" s="122"/>
      <c r="R62" s="78"/>
      <c r="S62" s="314"/>
      <c r="T62" s="314"/>
      <c r="U62" s="78"/>
      <c r="V62" s="78"/>
      <c r="W62" s="78">
        <f t="shared" si="15"/>
        <v>0</v>
      </c>
      <c r="X62" s="78">
        <f t="shared" si="16"/>
        <v>0</v>
      </c>
      <c r="Y62" s="78"/>
      <c r="Z62" s="78"/>
      <c r="AA62" s="75"/>
      <c r="AB62" s="71"/>
      <c r="AC62" s="8">
        <f t="shared" si="17"/>
        <v>0</v>
      </c>
      <c r="AD62" s="8">
        <f t="shared" si="18"/>
        <v>0</v>
      </c>
      <c r="AE62" s="71"/>
      <c r="AF62" s="71"/>
      <c r="AG62" s="71"/>
      <c r="AH62" s="71"/>
      <c r="AI62" s="122"/>
      <c r="AJ62" s="122"/>
      <c r="AK62" s="343"/>
      <c r="AL62" s="344"/>
      <c r="AM62" s="287"/>
      <c r="AN62" s="287"/>
      <c r="AO62" s="288"/>
      <c r="AP62" s="288"/>
      <c r="AQ62" s="288"/>
      <c r="AR62" s="288"/>
      <c r="AS62" s="288"/>
      <c r="AT62" s="288"/>
      <c r="AU62" s="4">
        <f t="shared" si="89"/>
        <v>0</v>
      </c>
      <c r="AV62" s="4">
        <f t="shared" si="90"/>
        <v>0</v>
      </c>
      <c r="AW62" s="78"/>
      <c r="AX62" s="78"/>
      <c r="AY62" s="305"/>
      <c r="AZ62" s="8"/>
      <c r="BA62" s="8"/>
      <c r="BB62" s="8"/>
      <c r="BC62" s="8">
        <f t="shared" si="91"/>
        <v>0</v>
      </c>
      <c r="BD62" s="8">
        <f t="shared" si="92"/>
        <v>0</v>
      </c>
      <c r="BE62" s="78">
        <v>6</v>
      </c>
      <c r="BF62" s="78">
        <v>0.85440000000000005</v>
      </c>
      <c r="BG62" s="349">
        <v>7.5</v>
      </c>
      <c r="BH62" s="350">
        <v>1.0680000000000001</v>
      </c>
      <c r="BI62" s="289"/>
      <c r="BJ62" s="290"/>
      <c r="BK62" s="315">
        <v>6.5</v>
      </c>
      <c r="BL62" s="78">
        <v>0.92559999999999998</v>
      </c>
      <c r="BM62" s="8"/>
      <c r="BN62" s="8"/>
      <c r="BO62" s="8"/>
      <c r="BP62" s="8"/>
      <c r="BQ62" s="8"/>
      <c r="BR62" s="8"/>
      <c r="BS62" s="2">
        <f t="shared" si="20"/>
        <v>20</v>
      </c>
      <c r="BT62" s="8">
        <f t="shared" si="21"/>
        <v>2.8479999999999999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13"/>
      <c r="CI62" s="91"/>
      <c r="CJ62" s="313"/>
      <c r="CK62" s="292"/>
      <c r="CL62" s="292"/>
      <c r="CM62" s="314"/>
      <c r="CN62" s="315"/>
      <c r="CO62" s="8">
        <f t="shared" si="22"/>
        <v>0</v>
      </c>
      <c r="CP62" s="8">
        <f t="shared" si="23"/>
        <v>0</v>
      </c>
      <c r="CQ62" s="330">
        <v>247.40625</v>
      </c>
      <c r="CR62" s="330"/>
      <c r="CS62" s="330"/>
      <c r="CT62" s="340"/>
      <c r="CU62" s="331">
        <v>18.556701030927837</v>
      </c>
      <c r="CV62" s="196"/>
      <c r="CW62" s="332">
        <v>63.814432989690722</v>
      </c>
      <c r="CX62" s="340"/>
      <c r="CY62" s="340"/>
      <c r="CZ62" s="340"/>
      <c r="DA62" s="351">
        <f t="shared" si="103"/>
        <v>329.77738402061857</v>
      </c>
      <c r="DB62" s="7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16">
        <v>41.103092783505154</v>
      </c>
      <c r="DL62" s="316">
        <v>13.701030927835051</v>
      </c>
      <c r="DM62" s="314">
        <f t="shared" si="28"/>
        <v>41.103092783505154</v>
      </c>
      <c r="DN62" s="314">
        <f t="shared" si="29"/>
        <v>13.701030927835051</v>
      </c>
      <c r="DO62" s="316">
        <v>39.869999999999997</v>
      </c>
      <c r="DP62" s="316">
        <v>13.29</v>
      </c>
      <c r="DQ62" s="317">
        <v>39.869999999999997</v>
      </c>
      <c r="DR62" s="317">
        <v>13.29</v>
      </c>
      <c r="DS62" s="8"/>
      <c r="DT62" s="8"/>
      <c r="DU62" s="295"/>
      <c r="DV62" s="296"/>
      <c r="DW62" s="296"/>
      <c r="DX62" s="296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18">
        <v>37.11</v>
      </c>
      <c r="EH62" s="319">
        <v>9.2774999999999999</v>
      </c>
      <c r="EI62" s="94">
        <v>159.42268041237114</v>
      </c>
      <c r="EJ62" s="94">
        <v>39.855670103092784</v>
      </c>
      <c r="EK62" s="314">
        <v>55.268041237113401</v>
      </c>
      <c r="EL62" s="320">
        <v>13.81701030927835</v>
      </c>
      <c r="EM62" s="321"/>
      <c r="EN62" s="321"/>
      <c r="EO62" s="321"/>
      <c r="EP62" s="321"/>
      <c r="EQ62" s="8">
        <f t="shared" si="31"/>
        <v>251.80072164948453</v>
      </c>
      <c r="ER62" s="8">
        <f t="shared" si="104"/>
        <v>62.950180412371132</v>
      </c>
      <c r="ES62" s="294"/>
      <c r="ET62" s="294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45">
        <v>30</v>
      </c>
      <c r="FB62" s="322">
        <v>0</v>
      </c>
      <c r="FC62" s="114">
        <v>0</v>
      </c>
      <c r="FD62" s="315">
        <v>0</v>
      </c>
      <c r="FE62" s="8"/>
      <c r="FF62" s="8"/>
      <c r="FG62" s="298"/>
      <c r="FH62" s="299"/>
      <c r="FI62" s="8"/>
      <c r="FJ62" s="8"/>
      <c r="FK62" s="8"/>
      <c r="FL62" s="8"/>
      <c r="FM62" s="315"/>
      <c r="FN62" s="315"/>
      <c r="FO62" s="4"/>
      <c r="FP62" s="8"/>
      <c r="FQ62" s="300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1"/>
      <c r="GJ62" s="301"/>
      <c r="GK62" s="315">
        <v>6</v>
      </c>
      <c r="GL62" s="315">
        <v>0</v>
      </c>
      <c r="GM62" s="358">
        <v>0</v>
      </c>
      <c r="GN62" s="93">
        <v>0</v>
      </c>
      <c r="GO62" s="323">
        <v>3</v>
      </c>
      <c r="GP62" s="359">
        <v>0</v>
      </c>
      <c r="GQ62" s="359">
        <v>0</v>
      </c>
      <c r="GR62" s="359">
        <v>0</v>
      </c>
      <c r="GS62" s="93">
        <v>0</v>
      </c>
      <c r="GT62" s="93">
        <v>0</v>
      </c>
      <c r="GU62" s="93">
        <v>3</v>
      </c>
      <c r="GV62" s="93">
        <v>0</v>
      </c>
      <c r="GW62" s="93">
        <v>2</v>
      </c>
      <c r="GX62" s="93">
        <v>0</v>
      </c>
      <c r="GY62" s="93">
        <v>0</v>
      </c>
      <c r="GZ62" s="93">
        <v>0</v>
      </c>
      <c r="HA62" s="8">
        <f t="shared" si="39"/>
        <v>14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96"/>
      <c r="HO62" s="8">
        <f t="shared" si="41"/>
        <v>0</v>
      </c>
      <c r="HP62" s="8">
        <f t="shared" si="42"/>
        <v>0</v>
      </c>
      <c r="HQ62" s="373">
        <v>370</v>
      </c>
      <c r="HR62" s="71"/>
      <c r="HS62" s="91">
        <v>400</v>
      </c>
      <c r="HT62" s="78"/>
      <c r="HU62" s="78">
        <f t="shared" si="43"/>
        <v>370</v>
      </c>
      <c r="HV62" s="78">
        <f t="shared" si="44"/>
        <v>0</v>
      </c>
      <c r="HW62" s="8"/>
      <c r="HX62" s="8"/>
      <c r="HY62" s="368"/>
      <c r="HZ62" s="368"/>
      <c r="IA62" s="302"/>
      <c r="IB62" s="297"/>
      <c r="IC62" s="196">
        <v>2.5</v>
      </c>
      <c r="ID62" s="323">
        <v>0.625</v>
      </c>
      <c r="IE62" s="303"/>
      <c r="IF62" s="303"/>
      <c r="IG62" s="8">
        <f t="shared" si="45"/>
        <v>2.5</v>
      </c>
      <c r="IH62" s="8">
        <f t="shared" si="46"/>
        <v>0.625</v>
      </c>
      <c r="II62" s="8"/>
      <c r="IJ62" s="8"/>
      <c r="IK62" s="8"/>
      <c r="IL62" s="8"/>
      <c r="IM62" s="4"/>
      <c r="IN62" s="296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>
        <v>10.31</v>
      </c>
      <c r="IZ62" s="71">
        <v>0</v>
      </c>
      <c r="JA62" s="71">
        <v>0</v>
      </c>
      <c r="JB62" s="71">
        <v>0</v>
      </c>
      <c r="JC62" s="71"/>
      <c r="JD62" s="71"/>
      <c r="JE62" s="370"/>
      <c r="JF62" s="370"/>
      <c r="JG62" s="8">
        <f t="shared" si="47"/>
        <v>10.31</v>
      </c>
      <c r="JH62" s="8">
        <f t="shared" si="48"/>
        <v>0</v>
      </c>
      <c r="JI62" s="374">
        <v>0</v>
      </c>
      <c r="JJ62" s="374">
        <v>0</v>
      </c>
      <c r="JK62" s="374">
        <v>0</v>
      </c>
      <c r="JL62" s="374">
        <v>0</v>
      </c>
      <c r="JM62" s="323"/>
      <c r="JN62" s="323"/>
      <c r="JO62" s="91">
        <v>51.55</v>
      </c>
      <c r="JP62" s="323">
        <v>11</v>
      </c>
      <c r="JQ62" s="91">
        <v>0</v>
      </c>
      <c r="JR62" s="323">
        <v>0</v>
      </c>
      <c r="JS62" s="71"/>
      <c r="JT62" s="71"/>
      <c r="JU62" s="8"/>
      <c r="JV62" s="8"/>
      <c r="JW62" s="8">
        <f t="shared" si="85"/>
        <v>51.55</v>
      </c>
      <c r="JX62" s="8">
        <f t="shared" si="86"/>
        <v>11</v>
      </c>
      <c r="JY62" s="8"/>
      <c r="JZ62" s="8"/>
      <c r="KA62" s="282"/>
      <c r="KB62" s="282"/>
      <c r="KC62" s="8">
        <f t="shared" si="49"/>
        <v>0</v>
      </c>
      <c r="KD62" s="8">
        <f t="shared" si="50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1"/>
        <v>0</v>
      </c>
      <c r="KP62" s="4">
        <f t="shared" si="51"/>
        <v>0</v>
      </c>
      <c r="KQ62" s="314"/>
      <c r="KR62" s="4"/>
      <c r="KS62" s="4"/>
      <c r="KT62" s="4"/>
      <c r="KU62" s="1">
        <f t="shared" si="52"/>
        <v>0</v>
      </c>
      <c r="KV62" s="1">
        <f t="shared" si="53"/>
        <v>0</v>
      </c>
      <c r="KW62" s="4"/>
      <c r="KX62" s="4"/>
      <c r="KY62" s="4">
        <f t="shared" si="54"/>
        <v>0</v>
      </c>
      <c r="KZ62" s="4">
        <f t="shared" si="55"/>
        <v>0</v>
      </c>
      <c r="LA62" s="4"/>
      <c r="LB62" s="4"/>
      <c r="LC62" s="4"/>
      <c r="LD62" s="4"/>
      <c r="LE62" s="4">
        <f t="shared" si="56"/>
        <v>0</v>
      </c>
      <c r="LF62" s="4">
        <f t="shared" si="57"/>
        <v>0</v>
      </c>
      <c r="LG62" s="4"/>
      <c r="LH62" s="4"/>
      <c r="LI62" s="4">
        <f t="shared" si="58"/>
        <v>0</v>
      </c>
      <c r="LJ62" s="4">
        <f t="shared" si="59"/>
        <v>0</v>
      </c>
      <c r="LK62" s="375">
        <v>25</v>
      </c>
      <c r="LL62" s="374">
        <v>0</v>
      </c>
      <c r="LM62" s="376">
        <v>3.4</v>
      </c>
      <c r="LN62" s="377">
        <v>0</v>
      </c>
      <c r="LO62" s="376">
        <v>1.3</v>
      </c>
      <c r="LP62" s="326">
        <v>0</v>
      </c>
      <c r="LQ62" s="75"/>
      <c r="LR62" s="336"/>
      <c r="LS62" s="311"/>
      <c r="LT62" s="311"/>
      <c r="LU62" s="4">
        <f t="shared" si="105"/>
        <v>29.7</v>
      </c>
      <c r="LV62" s="4">
        <f t="shared" si="61"/>
        <v>0</v>
      </c>
      <c r="LW62" s="312"/>
      <c r="LX62" s="4"/>
      <c r="LY62" s="4"/>
      <c r="LZ62" s="4"/>
      <c r="MA62" s="4">
        <f t="shared" si="62"/>
        <v>0</v>
      </c>
      <c r="MB62" s="4">
        <f t="shared" si="63"/>
        <v>0</v>
      </c>
      <c r="MC62" s="114"/>
      <c r="MD62" s="4"/>
      <c r="ME62" s="333"/>
      <c r="MF62" s="360"/>
      <c r="MG62" s="75"/>
      <c r="MH62" s="74"/>
      <c r="MI62" s="9"/>
      <c r="MJ62" s="4"/>
      <c r="MK62" s="4">
        <f t="shared" si="64"/>
        <v>0</v>
      </c>
      <c r="ML62" s="4">
        <f t="shared" si="65"/>
        <v>0</v>
      </c>
      <c r="MM62" s="327">
        <v>8.2530000000000001</v>
      </c>
      <c r="MN62" s="92">
        <v>0</v>
      </c>
      <c r="MO62" s="114">
        <v>4.8469999999999995</v>
      </c>
      <c r="MP62" s="328">
        <v>0</v>
      </c>
      <c r="MQ62" s="4">
        <f t="shared" si="66"/>
        <v>13.1</v>
      </c>
      <c r="MR62" s="4">
        <f t="shared" si="67"/>
        <v>0</v>
      </c>
      <c r="MS62" s="4"/>
      <c r="MT62" s="4"/>
      <c r="MU62" s="4">
        <f t="shared" si="68"/>
        <v>0</v>
      </c>
      <c r="MV62" s="4">
        <f t="shared" si="69"/>
        <v>0</v>
      </c>
      <c r="MW62" s="4"/>
      <c r="MX62" s="4"/>
      <c r="MY62" s="4">
        <f t="shared" si="70"/>
        <v>0</v>
      </c>
      <c r="MZ62" s="4">
        <f t="shared" si="71"/>
        <v>0</v>
      </c>
      <c r="NA62" s="92">
        <v>0</v>
      </c>
      <c r="NB62" s="329">
        <v>0</v>
      </c>
      <c r="NC62" s="4">
        <f t="shared" si="72"/>
        <v>0</v>
      </c>
      <c r="ND62" s="4">
        <f t="shared" si="73"/>
        <v>0</v>
      </c>
      <c r="NE62" s="294"/>
      <c r="NF62" s="294"/>
      <c r="NG62" s="294">
        <f t="shared" si="74"/>
        <v>0</v>
      </c>
      <c r="NH62" s="294">
        <f t="shared" si="75"/>
        <v>0</v>
      </c>
      <c r="NI62" s="294"/>
      <c r="NJ62" s="294"/>
      <c r="NK62" s="294">
        <f t="shared" si="76"/>
        <v>0</v>
      </c>
      <c r="NL62" s="294">
        <f t="shared" si="77"/>
        <v>0</v>
      </c>
      <c r="NM62" s="291"/>
      <c r="NN62" s="294"/>
      <c r="NO62" s="294">
        <f t="shared" si="78"/>
        <v>0</v>
      </c>
      <c r="NP62" s="294">
        <f t="shared" si="79"/>
        <v>0</v>
      </c>
      <c r="NQ62" s="74">
        <v>3.67</v>
      </c>
      <c r="NR62" s="74"/>
      <c r="NS62" s="74">
        <v>0</v>
      </c>
      <c r="NT62" s="74"/>
      <c r="NU62" s="74">
        <v>6.2</v>
      </c>
      <c r="NV62" s="74"/>
      <c r="NW62" s="335">
        <v>1.33</v>
      </c>
      <c r="NX62" s="335"/>
      <c r="NY62" s="335">
        <v>2</v>
      </c>
      <c r="NZ62" s="335"/>
      <c r="OA62" s="74">
        <f t="shared" si="80"/>
        <v>11.870000000000001</v>
      </c>
      <c r="OB62" s="74">
        <f t="shared" si="100"/>
        <v>0</v>
      </c>
      <c r="OC62" s="74">
        <v>10</v>
      </c>
      <c r="OD62" s="74"/>
      <c r="OE62" s="341">
        <v>0</v>
      </c>
      <c r="OF62" s="74"/>
      <c r="OG62" s="341">
        <v>1.62</v>
      </c>
      <c r="OH62" s="74"/>
      <c r="OI62" s="74">
        <v>0</v>
      </c>
      <c r="OJ62" s="74"/>
      <c r="OK62" s="74">
        <f t="shared" si="81"/>
        <v>11.620000000000001</v>
      </c>
      <c r="OL62" s="74">
        <f t="shared" si="82"/>
        <v>0</v>
      </c>
      <c r="OM62" s="196">
        <v>5.08</v>
      </c>
      <c r="ON62" s="196"/>
      <c r="OO62" s="334">
        <v>1.43</v>
      </c>
      <c r="OP62" s="196"/>
      <c r="OQ62" s="196">
        <v>1.56</v>
      </c>
      <c r="OR62" s="196"/>
      <c r="OS62" s="196">
        <f t="shared" si="106"/>
        <v>6.51</v>
      </c>
      <c r="OT62" s="196">
        <f t="shared" si="84"/>
        <v>0</v>
      </c>
      <c r="OU62" s="294"/>
      <c r="OV62" s="294"/>
      <c r="OW62" s="294">
        <f t="shared" si="101"/>
        <v>0</v>
      </c>
      <c r="OX62" s="294">
        <f t="shared" si="102"/>
        <v>0</v>
      </c>
    </row>
    <row r="63" spans="1:414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/>
      <c r="N63" s="71"/>
      <c r="O63" s="75">
        <v>0</v>
      </c>
      <c r="P63" s="71">
        <v>0</v>
      </c>
      <c r="Q63" s="122"/>
      <c r="R63" s="78"/>
      <c r="S63" s="314"/>
      <c r="T63" s="314"/>
      <c r="U63" s="78"/>
      <c r="V63" s="78"/>
      <c r="W63" s="78">
        <f t="shared" si="15"/>
        <v>0</v>
      </c>
      <c r="X63" s="78">
        <f t="shared" si="16"/>
        <v>0</v>
      </c>
      <c r="Y63" s="78"/>
      <c r="Z63" s="78"/>
      <c r="AA63" s="75"/>
      <c r="AB63" s="71"/>
      <c r="AC63" s="8">
        <f t="shared" si="17"/>
        <v>0</v>
      </c>
      <c r="AD63" s="8">
        <f t="shared" si="18"/>
        <v>0</v>
      </c>
      <c r="AE63" s="71"/>
      <c r="AF63" s="71"/>
      <c r="AG63" s="71"/>
      <c r="AH63" s="71"/>
      <c r="AI63" s="122"/>
      <c r="AJ63" s="122"/>
      <c r="AK63" s="343"/>
      <c r="AL63" s="344"/>
      <c r="AM63" s="287"/>
      <c r="AN63" s="287"/>
      <c r="AO63" s="288"/>
      <c r="AP63" s="288"/>
      <c r="AQ63" s="288"/>
      <c r="AR63" s="288"/>
      <c r="AS63" s="288"/>
      <c r="AT63" s="288"/>
      <c r="AU63" s="4">
        <f t="shared" si="89"/>
        <v>0</v>
      </c>
      <c r="AV63" s="4">
        <f t="shared" si="90"/>
        <v>0</v>
      </c>
      <c r="AW63" s="78"/>
      <c r="AX63" s="78"/>
      <c r="AY63" s="305"/>
      <c r="AZ63" s="8"/>
      <c r="BA63" s="8"/>
      <c r="BB63" s="8"/>
      <c r="BC63" s="8">
        <f t="shared" si="91"/>
        <v>0</v>
      </c>
      <c r="BD63" s="8">
        <f t="shared" si="92"/>
        <v>0</v>
      </c>
      <c r="BE63" s="78">
        <v>6</v>
      </c>
      <c r="BF63" s="78">
        <v>0.85440000000000005</v>
      </c>
      <c r="BG63" s="349">
        <v>7.5</v>
      </c>
      <c r="BH63" s="350">
        <v>1.0680000000000001</v>
      </c>
      <c r="BI63" s="289"/>
      <c r="BJ63" s="290"/>
      <c r="BK63" s="315">
        <v>6.5</v>
      </c>
      <c r="BL63" s="78">
        <v>0.92559999999999998</v>
      </c>
      <c r="BM63" s="8"/>
      <c r="BN63" s="8"/>
      <c r="BO63" s="8"/>
      <c r="BP63" s="8"/>
      <c r="BQ63" s="8"/>
      <c r="BR63" s="8"/>
      <c r="BS63" s="2">
        <f t="shared" si="20"/>
        <v>20</v>
      </c>
      <c r="BT63" s="8">
        <f t="shared" si="21"/>
        <v>2.8479999999999999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13"/>
      <c r="CI63" s="91"/>
      <c r="CJ63" s="313"/>
      <c r="CK63" s="292"/>
      <c r="CL63" s="292"/>
      <c r="CM63" s="314"/>
      <c r="CN63" s="315"/>
      <c r="CO63" s="8">
        <f t="shared" si="22"/>
        <v>0</v>
      </c>
      <c r="CP63" s="8">
        <f t="shared" si="23"/>
        <v>0</v>
      </c>
      <c r="CQ63" s="330">
        <v>247.40625</v>
      </c>
      <c r="CR63" s="330"/>
      <c r="CS63" s="330"/>
      <c r="CT63" s="340"/>
      <c r="CU63" s="331">
        <v>18.556701030927837</v>
      </c>
      <c r="CV63" s="196"/>
      <c r="CW63" s="332">
        <v>63.814432989690722</v>
      </c>
      <c r="CX63" s="340"/>
      <c r="CY63" s="340"/>
      <c r="CZ63" s="340"/>
      <c r="DA63" s="351">
        <f t="shared" si="103"/>
        <v>329.77738402061857</v>
      </c>
      <c r="DB63" s="7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16">
        <v>41.103092783505154</v>
      </c>
      <c r="DL63" s="316">
        <v>13.701030927835051</v>
      </c>
      <c r="DM63" s="314">
        <f t="shared" si="28"/>
        <v>41.103092783505154</v>
      </c>
      <c r="DN63" s="314">
        <f t="shared" si="29"/>
        <v>13.701030927835051</v>
      </c>
      <c r="DO63" s="316">
        <v>39.869999999999997</v>
      </c>
      <c r="DP63" s="316">
        <v>13.29</v>
      </c>
      <c r="DQ63" s="317">
        <v>39.869999999999997</v>
      </c>
      <c r="DR63" s="317">
        <v>13.29</v>
      </c>
      <c r="DS63" s="8"/>
      <c r="DT63" s="8"/>
      <c r="DU63" s="295"/>
      <c r="DV63" s="296"/>
      <c r="DW63" s="296"/>
      <c r="DX63" s="296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18">
        <v>37.11</v>
      </c>
      <c r="EH63" s="319">
        <v>9.2774999999999999</v>
      </c>
      <c r="EI63" s="94">
        <v>159.42268041237114</v>
      </c>
      <c r="EJ63" s="94">
        <v>39.855670103092784</v>
      </c>
      <c r="EK63" s="314">
        <v>55.268041237113401</v>
      </c>
      <c r="EL63" s="320">
        <v>13.81701030927835</v>
      </c>
      <c r="EM63" s="321"/>
      <c r="EN63" s="321"/>
      <c r="EO63" s="321"/>
      <c r="EP63" s="321"/>
      <c r="EQ63" s="8">
        <f t="shared" si="31"/>
        <v>251.80072164948453</v>
      </c>
      <c r="ER63" s="8">
        <f t="shared" si="104"/>
        <v>62.950180412371132</v>
      </c>
      <c r="ES63" s="294"/>
      <c r="ET63" s="294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45">
        <v>30</v>
      </c>
      <c r="FB63" s="322">
        <v>0</v>
      </c>
      <c r="FC63" s="114">
        <v>0</v>
      </c>
      <c r="FD63" s="315">
        <v>0</v>
      </c>
      <c r="FE63" s="8"/>
      <c r="FF63" s="8"/>
      <c r="FG63" s="298"/>
      <c r="FH63" s="299"/>
      <c r="FI63" s="8"/>
      <c r="FJ63" s="8"/>
      <c r="FK63" s="8"/>
      <c r="FL63" s="8"/>
      <c r="FM63" s="315"/>
      <c r="FN63" s="315"/>
      <c r="FO63" s="4"/>
      <c r="FP63" s="8"/>
      <c r="FQ63" s="300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1"/>
      <c r="GJ63" s="301"/>
      <c r="GK63" s="315">
        <v>6</v>
      </c>
      <c r="GL63" s="315">
        <v>0</v>
      </c>
      <c r="GM63" s="358">
        <v>0</v>
      </c>
      <c r="GN63" s="93">
        <v>0</v>
      </c>
      <c r="GO63" s="323">
        <v>3</v>
      </c>
      <c r="GP63" s="359">
        <v>0</v>
      </c>
      <c r="GQ63" s="359">
        <v>0</v>
      </c>
      <c r="GR63" s="359">
        <v>0</v>
      </c>
      <c r="GS63" s="93">
        <v>0</v>
      </c>
      <c r="GT63" s="93">
        <v>0</v>
      </c>
      <c r="GU63" s="93">
        <v>3</v>
      </c>
      <c r="GV63" s="93">
        <v>0</v>
      </c>
      <c r="GW63" s="93">
        <v>2</v>
      </c>
      <c r="GX63" s="93">
        <v>0</v>
      </c>
      <c r="GY63" s="93">
        <v>0</v>
      </c>
      <c r="GZ63" s="93">
        <v>0</v>
      </c>
      <c r="HA63" s="8">
        <f t="shared" si="39"/>
        <v>14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96"/>
      <c r="HO63" s="8">
        <f t="shared" si="41"/>
        <v>0</v>
      </c>
      <c r="HP63" s="8">
        <f t="shared" si="42"/>
        <v>0</v>
      </c>
      <c r="HQ63" s="373">
        <v>340</v>
      </c>
      <c r="HR63" s="71"/>
      <c r="HS63" s="91">
        <v>400</v>
      </c>
      <c r="HT63" s="78"/>
      <c r="HU63" s="78">
        <f t="shared" si="43"/>
        <v>340</v>
      </c>
      <c r="HV63" s="78">
        <f t="shared" si="44"/>
        <v>0</v>
      </c>
      <c r="HW63" s="8"/>
      <c r="HX63" s="8"/>
      <c r="HY63" s="368"/>
      <c r="HZ63" s="368"/>
      <c r="IA63" s="302"/>
      <c r="IB63" s="297"/>
      <c r="IC63" s="196">
        <v>2.5</v>
      </c>
      <c r="ID63" s="323">
        <v>0.625</v>
      </c>
      <c r="IE63" s="303"/>
      <c r="IF63" s="303"/>
      <c r="IG63" s="8">
        <f t="shared" si="45"/>
        <v>2.5</v>
      </c>
      <c r="IH63" s="8">
        <f t="shared" si="46"/>
        <v>0.625</v>
      </c>
      <c r="II63" s="8"/>
      <c r="IJ63" s="8"/>
      <c r="IK63" s="8"/>
      <c r="IL63" s="8"/>
      <c r="IM63" s="4"/>
      <c r="IN63" s="296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>
        <v>10.31</v>
      </c>
      <c r="IZ63" s="71">
        <v>0</v>
      </c>
      <c r="JA63" s="71">
        <v>0</v>
      </c>
      <c r="JB63" s="71">
        <v>0</v>
      </c>
      <c r="JC63" s="71"/>
      <c r="JD63" s="71"/>
      <c r="JE63" s="370"/>
      <c r="JF63" s="370"/>
      <c r="JG63" s="8">
        <f t="shared" si="47"/>
        <v>10.31</v>
      </c>
      <c r="JH63" s="8">
        <f t="shared" si="48"/>
        <v>0</v>
      </c>
      <c r="JI63" s="374">
        <v>0</v>
      </c>
      <c r="JJ63" s="374">
        <v>0</v>
      </c>
      <c r="JK63" s="374">
        <v>0</v>
      </c>
      <c r="JL63" s="374">
        <v>0</v>
      </c>
      <c r="JM63" s="323"/>
      <c r="JN63" s="323"/>
      <c r="JO63" s="91">
        <v>51.55</v>
      </c>
      <c r="JP63" s="323">
        <v>11</v>
      </c>
      <c r="JQ63" s="91">
        <v>0</v>
      </c>
      <c r="JR63" s="323">
        <v>0</v>
      </c>
      <c r="JS63" s="71"/>
      <c r="JT63" s="71"/>
      <c r="JU63" s="8"/>
      <c r="JV63" s="8"/>
      <c r="JW63" s="8">
        <f t="shared" si="85"/>
        <v>51.55</v>
      </c>
      <c r="JX63" s="8">
        <f t="shared" si="86"/>
        <v>11</v>
      </c>
      <c r="JY63" s="8"/>
      <c r="JZ63" s="8"/>
      <c r="KA63" s="282"/>
      <c r="KB63" s="282"/>
      <c r="KC63" s="8">
        <f t="shared" si="49"/>
        <v>0</v>
      </c>
      <c r="KD63" s="8">
        <f t="shared" si="50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1"/>
        <v>0</v>
      </c>
      <c r="KP63" s="4">
        <f t="shared" si="51"/>
        <v>0</v>
      </c>
      <c r="KQ63" s="314"/>
      <c r="KR63" s="4"/>
      <c r="KS63" s="4"/>
      <c r="KT63" s="4"/>
      <c r="KU63" s="1">
        <f t="shared" si="52"/>
        <v>0</v>
      </c>
      <c r="KV63" s="1">
        <f t="shared" si="53"/>
        <v>0</v>
      </c>
      <c r="KW63" s="4"/>
      <c r="KX63" s="4"/>
      <c r="KY63" s="4">
        <f t="shared" si="54"/>
        <v>0</v>
      </c>
      <c r="KZ63" s="4">
        <f t="shared" si="55"/>
        <v>0</v>
      </c>
      <c r="LA63" s="4"/>
      <c r="LB63" s="4"/>
      <c r="LC63" s="4"/>
      <c r="LD63" s="4"/>
      <c r="LE63" s="4">
        <f t="shared" si="56"/>
        <v>0</v>
      </c>
      <c r="LF63" s="4">
        <f t="shared" si="57"/>
        <v>0</v>
      </c>
      <c r="LG63" s="4"/>
      <c r="LH63" s="4"/>
      <c r="LI63" s="4">
        <f t="shared" si="58"/>
        <v>0</v>
      </c>
      <c r="LJ63" s="4">
        <f t="shared" si="59"/>
        <v>0</v>
      </c>
      <c r="LK63" s="375">
        <v>25</v>
      </c>
      <c r="LL63" s="374">
        <v>0</v>
      </c>
      <c r="LM63" s="376">
        <v>3.4</v>
      </c>
      <c r="LN63" s="377">
        <v>0</v>
      </c>
      <c r="LO63" s="376">
        <v>1.3</v>
      </c>
      <c r="LP63" s="326">
        <v>0</v>
      </c>
      <c r="LQ63" s="75"/>
      <c r="LR63" s="336"/>
      <c r="LS63" s="311"/>
      <c r="LT63" s="311"/>
      <c r="LU63" s="4">
        <f t="shared" si="105"/>
        <v>29.7</v>
      </c>
      <c r="LV63" s="4">
        <f t="shared" si="61"/>
        <v>0</v>
      </c>
      <c r="LW63" s="312"/>
      <c r="LX63" s="4"/>
      <c r="LY63" s="4"/>
      <c r="LZ63" s="4"/>
      <c r="MA63" s="4">
        <f t="shared" si="62"/>
        <v>0</v>
      </c>
      <c r="MB63" s="4">
        <f t="shared" si="63"/>
        <v>0</v>
      </c>
      <c r="MC63" s="114"/>
      <c r="MD63" s="4"/>
      <c r="ME63" s="333"/>
      <c r="MF63" s="360"/>
      <c r="MG63" s="75"/>
      <c r="MH63" s="74"/>
      <c r="MI63" s="9"/>
      <c r="MJ63" s="4"/>
      <c r="MK63" s="4">
        <f t="shared" si="64"/>
        <v>0</v>
      </c>
      <c r="ML63" s="4">
        <f t="shared" si="65"/>
        <v>0</v>
      </c>
      <c r="MM63" s="327">
        <v>8.2530000000000001</v>
      </c>
      <c r="MN63" s="92">
        <v>0</v>
      </c>
      <c r="MO63" s="114">
        <v>4.8469999999999995</v>
      </c>
      <c r="MP63" s="328">
        <v>0</v>
      </c>
      <c r="MQ63" s="4">
        <f t="shared" si="66"/>
        <v>13.1</v>
      </c>
      <c r="MR63" s="4">
        <f t="shared" si="67"/>
        <v>0</v>
      </c>
      <c r="MS63" s="4"/>
      <c r="MT63" s="4"/>
      <c r="MU63" s="4">
        <f t="shared" si="68"/>
        <v>0</v>
      </c>
      <c r="MV63" s="4">
        <f t="shared" si="69"/>
        <v>0</v>
      </c>
      <c r="MW63" s="4"/>
      <c r="MX63" s="4"/>
      <c r="MY63" s="4">
        <f t="shared" si="70"/>
        <v>0</v>
      </c>
      <c r="MZ63" s="4">
        <f t="shared" si="71"/>
        <v>0</v>
      </c>
      <c r="NA63" s="92">
        <v>0</v>
      </c>
      <c r="NB63" s="329">
        <v>0</v>
      </c>
      <c r="NC63" s="4">
        <f t="shared" si="72"/>
        <v>0</v>
      </c>
      <c r="ND63" s="4">
        <f t="shared" si="73"/>
        <v>0</v>
      </c>
      <c r="NE63" s="294"/>
      <c r="NF63" s="294"/>
      <c r="NG63" s="294">
        <f t="shared" si="74"/>
        <v>0</v>
      </c>
      <c r="NH63" s="294">
        <f t="shared" si="75"/>
        <v>0</v>
      </c>
      <c r="NI63" s="294"/>
      <c r="NJ63" s="294"/>
      <c r="NK63" s="294">
        <f t="shared" si="76"/>
        <v>0</v>
      </c>
      <c r="NL63" s="294">
        <f t="shared" si="77"/>
        <v>0</v>
      </c>
      <c r="NM63" s="291"/>
      <c r="NN63" s="294"/>
      <c r="NO63" s="294">
        <f t="shared" si="78"/>
        <v>0</v>
      </c>
      <c r="NP63" s="294">
        <f t="shared" si="79"/>
        <v>0</v>
      </c>
      <c r="NQ63" s="74">
        <v>3.67</v>
      </c>
      <c r="NR63" s="74"/>
      <c r="NS63" s="74">
        <v>0</v>
      </c>
      <c r="NT63" s="74"/>
      <c r="NU63" s="74">
        <v>6.2</v>
      </c>
      <c r="NV63" s="74"/>
      <c r="NW63" s="335">
        <v>1.33</v>
      </c>
      <c r="NX63" s="335"/>
      <c r="NY63" s="335">
        <v>2</v>
      </c>
      <c r="NZ63" s="335"/>
      <c r="OA63" s="74">
        <f t="shared" si="80"/>
        <v>11.870000000000001</v>
      </c>
      <c r="OB63" s="74">
        <f t="shared" si="100"/>
        <v>0</v>
      </c>
      <c r="OC63" s="74">
        <v>10</v>
      </c>
      <c r="OD63" s="74"/>
      <c r="OE63" s="341">
        <v>0</v>
      </c>
      <c r="OF63" s="74"/>
      <c r="OG63" s="341">
        <v>0.43</v>
      </c>
      <c r="OH63" s="74"/>
      <c r="OI63" s="74">
        <v>0</v>
      </c>
      <c r="OJ63" s="74"/>
      <c r="OK63" s="74">
        <f t="shared" si="81"/>
        <v>10.43</v>
      </c>
      <c r="OL63" s="74">
        <f t="shared" si="82"/>
        <v>0</v>
      </c>
      <c r="OM63" s="196">
        <v>4.6399999999999997</v>
      </c>
      <c r="ON63" s="196"/>
      <c r="OO63" s="334">
        <v>1.31</v>
      </c>
      <c r="OP63" s="196"/>
      <c r="OQ63" s="196">
        <v>1.42</v>
      </c>
      <c r="OR63" s="196"/>
      <c r="OS63" s="196">
        <f t="shared" si="106"/>
        <v>5.9499999999999993</v>
      </c>
      <c r="OT63" s="196">
        <f t="shared" si="84"/>
        <v>0</v>
      </c>
      <c r="OU63" s="294"/>
      <c r="OV63" s="294"/>
      <c r="OW63" s="294">
        <f t="shared" si="101"/>
        <v>0</v>
      </c>
      <c r="OX63" s="294">
        <f t="shared" si="102"/>
        <v>0</v>
      </c>
    </row>
    <row r="64" spans="1:414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/>
      <c r="N64" s="71"/>
      <c r="O64" s="75">
        <v>0</v>
      </c>
      <c r="P64" s="71">
        <v>0</v>
      </c>
      <c r="Q64" s="122"/>
      <c r="R64" s="78"/>
      <c r="S64" s="314"/>
      <c r="T64" s="314"/>
      <c r="U64" s="78"/>
      <c r="V64" s="78"/>
      <c r="W64" s="78">
        <f t="shared" si="15"/>
        <v>0</v>
      </c>
      <c r="X64" s="78">
        <f t="shared" si="16"/>
        <v>0</v>
      </c>
      <c r="Y64" s="78"/>
      <c r="Z64" s="78"/>
      <c r="AA64" s="75"/>
      <c r="AB64" s="71"/>
      <c r="AC64" s="8">
        <f t="shared" si="17"/>
        <v>0</v>
      </c>
      <c r="AD64" s="8">
        <f t="shared" si="18"/>
        <v>0</v>
      </c>
      <c r="AE64" s="71"/>
      <c r="AF64" s="71"/>
      <c r="AG64" s="71"/>
      <c r="AH64" s="71"/>
      <c r="AI64" s="122"/>
      <c r="AJ64" s="122"/>
      <c r="AK64" s="343"/>
      <c r="AL64" s="344"/>
      <c r="AM64" s="287"/>
      <c r="AN64" s="287"/>
      <c r="AO64" s="288"/>
      <c r="AP64" s="288"/>
      <c r="AQ64" s="288"/>
      <c r="AR64" s="288"/>
      <c r="AS64" s="288"/>
      <c r="AT64" s="288"/>
      <c r="AU64" s="4">
        <f t="shared" si="89"/>
        <v>0</v>
      </c>
      <c r="AV64" s="4">
        <f t="shared" si="90"/>
        <v>0</v>
      </c>
      <c r="AW64" s="78"/>
      <c r="AX64" s="78"/>
      <c r="AY64" s="305"/>
      <c r="AZ64" s="8"/>
      <c r="BA64" s="8"/>
      <c r="BB64" s="8"/>
      <c r="BC64" s="8">
        <f t="shared" si="91"/>
        <v>0</v>
      </c>
      <c r="BD64" s="8">
        <f t="shared" si="92"/>
        <v>0</v>
      </c>
      <c r="BE64" s="78">
        <v>6</v>
      </c>
      <c r="BF64" s="78">
        <v>0.85440000000000005</v>
      </c>
      <c r="BG64" s="349">
        <v>7.5</v>
      </c>
      <c r="BH64" s="350">
        <v>1.0680000000000001</v>
      </c>
      <c r="BI64" s="289"/>
      <c r="BJ64" s="290"/>
      <c r="BK64" s="315">
        <v>6.5</v>
      </c>
      <c r="BL64" s="78">
        <v>0.92559999999999998</v>
      </c>
      <c r="BM64" s="8"/>
      <c r="BN64" s="8"/>
      <c r="BO64" s="8"/>
      <c r="BP64" s="8"/>
      <c r="BQ64" s="8"/>
      <c r="BR64" s="8"/>
      <c r="BS64" s="2">
        <f t="shared" si="20"/>
        <v>20</v>
      </c>
      <c r="BT64" s="8">
        <f t="shared" si="21"/>
        <v>2.8479999999999999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13"/>
      <c r="CI64" s="91"/>
      <c r="CJ64" s="313"/>
      <c r="CK64" s="292"/>
      <c r="CL64" s="292"/>
      <c r="CM64" s="314"/>
      <c r="CN64" s="315"/>
      <c r="CO64" s="8">
        <f t="shared" si="22"/>
        <v>0</v>
      </c>
      <c r="CP64" s="8">
        <f t="shared" si="23"/>
        <v>0</v>
      </c>
      <c r="CQ64" s="330">
        <v>247.40625</v>
      </c>
      <c r="CR64" s="330"/>
      <c r="CS64" s="330"/>
      <c r="CT64" s="340"/>
      <c r="CU64" s="331">
        <v>18.556701030927837</v>
      </c>
      <c r="CV64" s="196"/>
      <c r="CW64" s="332">
        <v>63.814432989690722</v>
      </c>
      <c r="CX64" s="340"/>
      <c r="CY64" s="340"/>
      <c r="CZ64" s="340"/>
      <c r="DA64" s="351">
        <f t="shared" si="103"/>
        <v>329.77738402061857</v>
      </c>
      <c r="DB64" s="7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16">
        <v>41.103092783505154</v>
      </c>
      <c r="DL64" s="316">
        <v>13.701030927835051</v>
      </c>
      <c r="DM64" s="314">
        <f t="shared" si="28"/>
        <v>41.103092783505154</v>
      </c>
      <c r="DN64" s="314">
        <f t="shared" si="29"/>
        <v>13.701030927835051</v>
      </c>
      <c r="DO64" s="316">
        <v>39.869999999999997</v>
      </c>
      <c r="DP64" s="316">
        <v>13.29</v>
      </c>
      <c r="DQ64" s="317">
        <v>39.869999999999997</v>
      </c>
      <c r="DR64" s="317">
        <v>13.29</v>
      </c>
      <c r="DS64" s="8"/>
      <c r="DT64" s="8"/>
      <c r="DU64" s="295"/>
      <c r="DV64" s="296"/>
      <c r="DW64" s="296"/>
      <c r="DX64" s="296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18">
        <v>37.11</v>
      </c>
      <c r="EH64" s="319">
        <v>9.2774999999999999</v>
      </c>
      <c r="EI64" s="94">
        <v>159.42268041237114</v>
      </c>
      <c r="EJ64" s="94">
        <v>39.855670103092784</v>
      </c>
      <c r="EK64" s="314">
        <v>55.268041237113401</v>
      </c>
      <c r="EL64" s="320">
        <v>13.81701030927835</v>
      </c>
      <c r="EM64" s="321"/>
      <c r="EN64" s="321"/>
      <c r="EO64" s="321"/>
      <c r="EP64" s="321"/>
      <c r="EQ64" s="8">
        <f t="shared" si="31"/>
        <v>251.80072164948453</v>
      </c>
      <c r="ER64" s="8">
        <f t="shared" si="104"/>
        <v>62.950180412371132</v>
      </c>
      <c r="ES64" s="294"/>
      <c r="ET64" s="294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45">
        <v>30</v>
      </c>
      <c r="FB64" s="322">
        <v>0</v>
      </c>
      <c r="FC64" s="114">
        <v>0</v>
      </c>
      <c r="FD64" s="315">
        <v>0</v>
      </c>
      <c r="FE64" s="8"/>
      <c r="FF64" s="8"/>
      <c r="FG64" s="298"/>
      <c r="FH64" s="299"/>
      <c r="FI64" s="8"/>
      <c r="FJ64" s="8"/>
      <c r="FK64" s="8"/>
      <c r="FL64" s="8"/>
      <c r="FM64" s="315"/>
      <c r="FN64" s="315"/>
      <c r="FO64" s="4"/>
      <c r="FP64" s="8"/>
      <c r="FQ64" s="300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1"/>
      <c r="GJ64" s="301"/>
      <c r="GK64" s="315">
        <v>6</v>
      </c>
      <c r="GL64" s="315">
        <v>0</v>
      </c>
      <c r="GM64" s="358">
        <v>0</v>
      </c>
      <c r="GN64" s="93">
        <v>0</v>
      </c>
      <c r="GO64" s="323">
        <v>3</v>
      </c>
      <c r="GP64" s="359">
        <v>0</v>
      </c>
      <c r="GQ64" s="359">
        <v>0</v>
      </c>
      <c r="GR64" s="359">
        <v>0</v>
      </c>
      <c r="GS64" s="93">
        <v>0</v>
      </c>
      <c r="GT64" s="93">
        <v>0</v>
      </c>
      <c r="GU64" s="93">
        <v>3</v>
      </c>
      <c r="GV64" s="93">
        <v>0</v>
      </c>
      <c r="GW64" s="93">
        <v>2</v>
      </c>
      <c r="GX64" s="93">
        <v>0</v>
      </c>
      <c r="GY64" s="93">
        <v>0</v>
      </c>
      <c r="GZ64" s="93">
        <v>0</v>
      </c>
      <c r="HA64" s="8">
        <f t="shared" si="39"/>
        <v>14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96"/>
      <c r="HO64" s="8">
        <f t="shared" si="41"/>
        <v>0</v>
      </c>
      <c r="HP64" s="8">
        <f t="shared" si="42"/>
        <v>0</v>
      </c>
      <c r="HQ64" s="373">
        <v>310</v>
      </c>
      <c r="HR64" s="71"/>
      <c r="HS64" s="91">
        <v>400</v>
      </c>
      <c r="HT64" s="78"/>
      <c r="HU64" s="78">
        <f t="shared" si="43"/>
        <v>310</v>
      </c>
      <c r="HV64" s="78">
        <f t="shared" si="44"/>
        <v>0</v>
      </c>
      <c r="HW64" s="8"/>
      <c r="HX64" s="8"/>
      <c r="HY64" s="368"/>
      <c r="HZ64" s="368"/>
      <c r="IA64" s="302"/>
      <c r="IB64" s="297"/>
      <c r="IC64" s="196">
        <v>2.5</v>
      </c>
      <c r="ID64" s="323">
        <v>0.625</v>
      </c>
      <c r="IE64" s="303"/>
      <c r="IF64" s="303"/>
      <c r="IG64" s="8">
        <f t="shared" si="45"/>
        <v>2.5</v>
      </c>
      <c r="IH64" s="8">
        <f t="shared" si="46"/>
        <v>0.625</v>
      </c>
      <c r="II64" s="8"/>
      <c r="IJ64" s="8"/>
      <c r="IK64" s="8"/>
      <c r="IL64" s="8"/>
      <c r="IM64" s="4"/>
      <c r="IN64" s="296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>
        <v>10.31</v>
      </c>
      <c r="IZ64" s="71">
        <v>0</v>
      </c>
      <c r="JA64" s="71">
        <v>0</v>
      </c>
      <c r="JB64" s="71">
        <v>0</v>
      </c>
      <c r="JC64" s="71"/>
      <c r="JD64" s="71"/>
      <c r="JE64" s="370"/>
      <c r="JF64" s="370"/>
      <c r="JG64" s="8">
        <f t="shared" si="47"/>
        <v>10.31</v>
      </c>
      <c r="JH64" s="8">
        <f t="shared" si="48"/>
        <v>0</v>
      </c>
      <c r="JI64" s="374">
        <v>0</v>
      </c>
      <c r="JJ64" s="374">
        <v>0</v>
      </c>
      <c r="JK64" s="374">
        <v>0</v>
      </c>
      <c r="JL64" s="374">
        <v>0</v>
      </c>
      <c r="JM64" s="323"/>
      <c r="JN64" s="323"/>
      <c r="JO64" s="91">
        <v>51.55</v>
      </c>
      <c r="JP64" s="323">
        <v>11</v>
      </c>
      <c r="JQ64" s="91">
        <v>0</v>
      </c>
      <c r="JR64" s="323">
        <v>0</v>
      </c>
      <c r="JS64" s="71"/>
      <c r="JT64" s="71"/>
      <c r="JU64" s="8"/>
      <c r="JV64" s="8"/>
      <c r="JW64" s="8">
        <f t="shared" si="85"/>
        <v>51.55</v>
      </c>
      <c r="JX64" s="8">
        <f t="shared" si="86"/>
        <v>11</v>
      </c>
      <c r="JY64" s="8"/>
      <c r="JZ64" s="8"/>
      <c r="KA64" s="282"/>
      <c r="KB64" s="282"/>
      <c r="KC64" s="8">
        <f t="shared" si="49"/>
        <v>0</v>
      </c>
      <c r="KD64" s="8">
        <f t="shared" si="50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1"/>
        <v>0</v>
      </c>
      <c r="KP64" s="4">
        <f t="shared" si="51"/>
        <v>0</v>
      </c>
      <c r="KQ64" s="314"/>
      <c r="KR64" s="4"/>
      <c r="KS64" s="4"/>
      <c r="KT64" s="4"/>
      <c r="KU64" s="1">
        <f t="shared" si="52"/>
        <v>0</v>
      </c>
      <c r="KV64" s="1">
        <f t="shared" si="53"/>
        <v>0</v>
      </c>
      <c r="KW64" s="4"/>
      <c r="KX64" s="4"/>
      <c r="KY64" s="4">
        <f t="shared" si="54"/>
        <v>0</v>
      </c>
      <c r="KZ64" s="4">
        <f t="shared" si="55"/>
        <v>0</v>
      </c>
      <c r="LA64" s="4"/>
      <c r="LB64" s="4"/>
      <c r="LC64" s="4"/>
      <c r="LD64" s="4"/>
      <c r="LE64" s="4">
        <f t="shared" si="56"/>
        <v>0</v>
      </c>
      <c r="LF64" s="4">
        <f t="shared" si="57"/>
        <v>0</v>
      </c>
      <c r="LG64" s="4"/>
      <c r="LH64" s="4"/>
      <c r="LI64" s="4">
        <f t="shared" si="58"/>
        <v>0</v>
      </c>
      <c r="LJ64" s="4">
        <f t="shared" si="59"/>
        <v>0</v>
      </c>
      <c r="LK64" s="375">
        <v>25</v>
      </c>
      <c r="LL64" s="374">
        <v>0</v>
      </c>
      <c r="LM64" s="376">
        <v>3.4</v>
      </c>
      <c r="LN64" s="377">
        <v>0</v>
      </c>
      <c r="LO64" s="376">
        <v>1.3</v>
      </c>
      <c r="LP64" s="326">
        <v>0</v>
      </c>
      <c r="LQ64" s="75"/>
      <c r="LR64" s="336"/>
      <c r="LS64" s="311"/>
      <c r="LT64" s="311"/>
      <c r="LU64" s="4">
        <f t="shared" si="105"/>
        <v>29.7</v>
      </c>
      <c r="LV64" s="4">
        <f t="shared" si="61"/>
        <v>0</v>
      </c>
      <c r="LW64" s="312"/>
      <c r="LX64" s="4"/>
      <c r="LY64" s="4"/>
      <c r="LZ64" s="4"/>
      <c r="MA64" s="4">
        <f t="shared" si="62"/>
        <v>0</v>
      </c>
      <c r="MB64" s="4">
        <f t="shared" si="63"/>
        <v>0</v>
      </c>
      <c r="MC64" s="114"/>
      <c r="MD64" s="4"/>
      <c r="ME64" s="333"/>
      <c r="MF64" s="360"/>
      <c r="MG64" s="75"/>
      <c r="MH64" s="74"/>
      <c r="MI64" s="9"/>
      <c r="MJ64" s="4"/>
      <c r="MK64" s="4">
        <f t="shared" si="64"/>
        <v>0</v>
      </c>
      <c r="ML64" s="4">
        <f t="shared" si="65"/>
        <v>0</v>
      </c>
      <c r="MM64" s="327">
        <v>8.2530000000000001</v>
      </c>
      <c r="MN64" s="92">
        <v>0</v>
      </c>
      <c r="MO64" s="114">
        <v>4.8469999999999995</v>
      </c>
      <c r="MP64" s="328">
        <v>0</v>
      </c>
      <c r="MQ64" s="4">
        <f t="shared" si="66"/>
        <v>13.1</v>
      </c>
      <c r="MR64" s="4">
        <f t="shared" si="67"/>
        <v>0</v>
      </c>
      <c r="MS64" s="4"/>
      <c r="MT64" s="4"/>
      <c r="MU64" s="4">
        <f t="shared" si="68"/>
        <v>0</v>
      </c>
      <c r="MV64" s="4">
        <f t="shared" si="69"/>
        <v>0</v>
      </c>
      <c r="MW64" s="4"/>
      <c r="MX64" s="4"/>
      <c r="MY64" s="4">
        <f t="shared" si="70"/>
        <v>0</v>
      </c>
      <c r="MZ64" s="4">
        <f t="shared" si="71"/>
        <v>0</v>
      </c>
      <c r="NA64" s="92">
        <v>0</v>
      </c>
      <c r="NB64" s="329">
        <v>0</v>
      </c>
      <c r="NC64" s="4">
        <f t="shared" si="72"/>
        <v>0</v>
      </c>
      <c r="ND64" s="4">
        <f t="shared" si="73"/>
        <v>0</v>
      </c>
      <c r="NE64" s="294"/>
      <c r="NF64" s="294"/>
      <c r="NG64" s="294">
        <f t="shared" si="74"/>
        <v>0</v>
      </c>
      <c r="NH64" s="294">
        <f t="shared" si="75"/>
        <v>0</v>
      </c>
      <c r="NI64" s="294"/>
      <c r="NJ64" s="294"/>
      <c r="NK64" s="294">
        <f t="shared" si="76"/>
        <v>0</v>
      </c>
      <c r="NL64" s="294">
        <f t="shared" si="77"/>
        <v>0</v>
      </c>
      <c r="NM64" s="291"/>
      <c r="NN64" s="294"/>
      <c r="NO64" s="294">
        <f t="shared" si="78"/>
        <v>0</v>
      </c>
      <c r="NP64" s="294">
        <f t="shared" si="79"/>
        <v>0</v>
      </c>
      <c r="NQ64" s="74">
        <v>3.67</v>
      </c>
      <c r="NR64" s="74"/>
      <c r="NS64" s="74">
        <v>0</v>
      </c>
      <c r="NT64" s="74"/>
      <c r="NU64" s="74">
        <v>6.2</v>
      </c>
      <c r="NV64" s="74"/>
      <c r="NW64" s="335">
        <v>1.33</v>
      </c>
      <c r="NX64" s="335"/>
      <c r="NY64" s="335">
        <v>2</v>
      </c>
      <c r="NZ64" s="335"/>
      <c r="OA64" s="74">
        <f t="shared" si="80"/>
        <v>11.870000000000001</v>
      </c>
      <c r="OB64" s="74">
        <f t="shared" si="100"/>
        <v>0</v>
      </c>
      <c r="OC64" s="74">
        <v>10</v>
      </c>
      <c r="OD64" s="74"/>
      <c r="OE64" s="341">
        <v>0.89</v>
      </c>
      <c r="OF64" s="74"/>
      <c r="OG64" s="341">
        <v>2</v>
      </c>
      <c r="OH64" s="74"/>
      <c r="OI64" s="74">
        <v>0</v>
      </c>
      <c r="OJ64" s="74"/>
      <c r="OK64" s="74">
        <f t="shared" si="81"/>
        <v>12.89</v>
      </c>
      <c r="OL64" s="74">
        <f t="shared" si="82"/>
        <v>0</v>
      </c>
      <c r="OM64" s="196">
        <v>4.6900000000000004</v>
      </c>
      <c r="ON64" s="196"/>
      <c r="OO64" s="334">
        <v>1.32</v>
      </c>
      <c r="OP64" s="196"/>
      <c r="OQ64" s="196">
        <v>1.44</v>
      </c>
      <c r="OR64" s="196"/>
      <c r="OS64" s="196">
        <f t="shared" si="106"/>
        <v>6.0100000000000007</v>
      </c>
      <c r="OT64" s="196">
        <f t="shared" si="84"/>
        <v>0</v>
      </c>
      <c r="OU64" s="294"/>
      <c r="OV64" s="294"/>
      <c r="OW64" s="294">
        <f t="shared" si="101"/>
        <v>0</v>
      </c>
      <c r="OX64" s="294">
        <f t="shared" si="102"/>
        <v>0</v>
      </c>
    </row>
    <row r="65" spans="1:414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/>
      <c r="N65" s="71"/>
      <c r="O65" s="75">
        <v>0</v>
      </c>
      <c r="P65" s="71">
        <v>0</v>
      </c>
      <c r="Q65" s="122"/>
      <c r="R65" s="78"/>
      <c r="S65" s="314"/>
      <c r="T65" s="314"/>
      <c r="U65" s="78"/>
      <c r="V65" s="78"/>
      <c r="W65" s="78">
        <f t="shared" si="15"/>
        <v>0</v>
      </c>
      <c r="X65" s="78">
        <f t="shared" si="16"/>
        <v>0</v>
      </c>
      <c r="Y65" s="78"/>
      <c r="Z65" s="78"/>
      <c r="AA65" s="75"/>
      <c r="AB65" s="71"/>
      <c r="AC65" s="8">
        <f t="shared" si="17"/>
        <v>0</v>
      </c>
      <c r="AD65" s="8">
        <f t="shared" si="18"/>
        <v>0</v>
      </c>
      <c r="AE65" s="71"/>
      <c r="AF65" s="71"/>
      <c r="AG65" s="71"/>
      <c r="AH65" s="71"/>
      <c r="AI65" s="122"/>
      <c r="AJ65" s="122"/>
      <c r="AK65" s="343"/>
      <c r="AL65" s="344"/>
      <c r="AM65" s="287"/>
      <c r="AN65" s="287"/>
      <c r="AO65" s="288"/>
      <c r="AP65" s="288"/>
      <c r="AQ65" s="288"/>
      <c r="AR65" s="288"/>
      <c r="AS65" s="288"/>
      <c r="AT65" s="288"/>
      <c r="AU65" s="4">
        <f t="shared" si="89"/>
        <v>0</v>
      </c>
      <c r="AV65" s="4">
        <f t="shared" si="90"/>
        <v>0</v>
      </c>
      <c r="AW65" s="78"/>
      <c r="AX65" s="78"/>
      <c r="AY65" s="305"/>
      <c r="AZ65" s="8"/>
      <c r="BA65" s="8"/>
      <c r="BB65" s="8"/>
      <c r="BC65" s="8">
        <f t="shared" si="91"/>
        <v>0</v>
      </c>
      <c r="BD65" s="8">
        <f t="shared" si="92"/>
        <v>0</v>
      </c>
      <c r="BE65" s="78">
        <v>6</v>
      </c>
      <c r="BF65" s="78">
        <v>0.85440000000000005</v>
      </c>
      <c r="BG65" s="349">
        <v>7.5</v>
      </c>
      <c r="BH65" s="350">
        <v>1.0680000000000001</v>
      </c>
      <c r="BI65" s="289"/>
      <c r="BJ65" s="290"/>
      <c r="BK65" s="315">
        <v>6.5</v>
      </c>
      <c r="BL65" s="78">
        <v>0.92559999999999998</v>
      </c>
      <c r="BM65" s="8"/>
      <c r="BN65" s="8"/>
      <c r="BO65" s="8"/>
      <c r="BP65" s="8"/>
      <c r="BQ65" s="8"/>
      <c r="BR65" s="8"/>
      <c r="BS65" s="2">
        <f t="shared" si="20"/>
        <v>20</v>
      </c>
      <c r="BT65" s="8">
        <f t="shared" si="21"/>
        <v>2.8479999999999999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13"/>
      <c r="CI65" s="91"/>
      <c r="CJ65" s="313"/>
      <c r="CK65" s="292"/>
      <c r="CL65" s="292"/>
      <c r="CM65" s="314"/>
      <c r="CN65" s="315"/>
      <c r="CO65" s="8">
        <f t="shared" si="22"/>
        <v>0</v>
      </c>
      <c r="CP65" s="8">
        <f t="shared" si="23"/>
        <v>0</v>
      </c>
      <c r="CQ65" s="330">
        <v>247.40625</v>
      </c>
      <c r="CR65" s="330"/>
      <c r="CS65" s="330"/>
      <c r="CT65" s="340"/>
      <c r="CU65" s="331">
        <v>18.556701030927837</v>
      </c>
      <c r="CV65" s="196"/>
      <c r="CW65" s="332">
        <v>63.814432989690722</v>
      </c>
      <c r="CX65" s="340"/>
      <c r="CY65" s="340"/>
      <c r="CZ65" s="340"/>
      <c r="DA65" s="351">
        <f t="shared" si="103"/>
        <v>329.77738402061857</v>
      </c>
      <c r="DB65" s="7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16">
        <v>41.103092783505154</v>
      </c>
      <c r="DL65" s="316">
        <v>13.701030927835051</v>
      </c>
      <c r="DM65" s="314">
        <f t="shared" si="28"/>
        <v>41.103092783505154</v>
      </c>
      <c r="DN65" s="314">
        <f t="shared" si="29"/>
        <v>13.701030927835051</v>
      </c>
      <c r="DO65" s="316">
        <v>39.869999999999997</v>
      </c>
      <c r="DP65" s="316">
        <v>13.29</v>
      </c>
      <c r="DQ65" s="317">
        <v>39.869999999999997</v>
      </c>
      <c r="DR65" s="317">
        <v>13.29</v>
      </c>
      <c r="DS65" s="8"/>
      <c r="DT65" s="8"/>
      <c r="DU65" s="295"/>
      <c r="DV65" s="296"/>
      <c r="DW65" s="296"/>
      <c r="DX65" s="296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18">
        <v>37.11</v>
      </c>
      <c r="EH65" s="319">
        <v>9.2774999999999999</v>
      </c>
      <c r="EI65" s="94">
        <v>159.42268041237114</v>
      </c>
      <c r="EJ65" s="94">
        <v>39.855670103092784</v>
      </c>
      <c r="EK65" s="314">
        <v>55.268041237113401</v>
      </c>
      <c r="EL65" s="320">
        <v>13.81701030927835</v>
      </c>
      <c r="EM65" s="321"/>
      <c r="EN65" s="321"/>
      <c r="EO65" s="321"/>
      <c r="EP65" s="321"/>
      <c r="EQ65" s="8">
        <f t="shared" si="31"/>
        <v>251.80072164948453</v>
      </c>
      <c r="ER65" s="8">
        <f t="shared" si="104"/>
        <v>62.950180412371132</v>
      </c>
      <c r="ES65" s="294"/>
      <c r="ET65" s="294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45">
        <v>30</v>
      </c>
      <c r="FB65" s="322">
        <v>0</v>
      </c>
      <c r="FC65" s="114">
        <v>0</v>
      </c>
      <c r="FD65" s="315">
        <v>0</v>
      </c>
      <c r="FE65" s="8"/>
      <c r="FF65" s="8"/>
      <c r="FG65" s="298"/>
      <c r="FH65" s="299"/>
      <c r="FI65" s="8"/>
      <c r="FJ65" s="8"/>
      <c r="FK65" s="8"/>
      <c r="FL65" s="8"/>
      <c r="FM65" s="315"/>
      <c r="FN65" s="315"/>
      <c r="FO65" s="4"/>
      <c r="FP65" s="8"/>
      <c r="FQ65" s="300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1"/>
      <c r="GJ65" s="301"/>
      <c r="GK65" s="315">
        <v>6</v>
      </c>
      <c r="GL65" s="315">
        <v>0</v>
      </c>
      <c r="GM65" s="358">
        <v>0</v>
      </c>
      <c r="GN65" s="93">
        <v>0</v>
      </c>
      <c r="GO65" s="323">
        <v>3</v>
      </c>
      <c r="GP65" s="359">
        <v>0</v>
      </c>
      <c r="GQ65" s="359">
        <v>0</v>
      </c>
      <c r="GR65" s="359">
        <v>0</v>
      </c>
      <c r="GS65" s="93">
        <v>0</v>
      </c>
      <c r="GT65" s="93">
        <v>0</v>
      </c>
      <c r="GU65" s="93">
        <v>3</v>
      </c>
      <c r="GV65" s="93">
        <v>0</v>
      </c>
      <c r="GW65" s="93">
        <v>2</v>
      </c>
      <c r="GX65" s="93">
        <v>0</v>
      </c>
      <c r="GY65" s="93">
        <v>0</v>
      </c>
      <c r="GZ65" s="93">
        <v>0</v>
      </c>
      <c r="HA65" s="8">
        <f t="shared" si="39"/>
        <v>14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96"/>
      <c r="HO65" s="8">
        <f t="shared" si="41"/>
        <v>0</v>
      </c>
      <c r="HP65" s="8">
        <f t="shared" si="42"/>
        <v>0</v>
      </c>
      <c r="HQ65" s="373">
        <v>280</v>
      </c>
      <c r="HR65" s="71"/>
      <c r="HS65" s="91">
        <v>400</v>
      </c>
      <c r="HT65" s="78"/>
      <c r="HU65" s="78">
        <f t="shared" si="43"/>
        <v>280</v>
      </c>
      <c r="HV65" s="78">
        <f t="shared" si="44"/>
        <v>0</v>
      </c>
      <c r="HW65" s="8"/>
      <c r="HX65" s="8"/>
      <c r="HY65" s="368"/>
      <c r="HZ65" s="368"/>
      <c r="IA65" s="302"/>
      <c r="IB65" s="297"/>
      <c r="IC65" s="196">
        <v>2.5</v>
      </c>
      <c r="ID65" s="323">
        <v>0.625</v>
      </c>
      <c r="IE65" s="303"/>
      <c r="IF65" s="303"/>
      <c r="IG65" s="8">
        <f t="shared" si="45"/>
        <v>2.5</v>
      </c>
      <c r="IH65" s="8">
        <f t="shared" si="46"/>
        <v>0.625</v>
      </c>
      <c r="II65" s="8"/>
      <c r="IJ65" s="8"/>
      <c r="IK65" s="8"/>
      <c r="IL65" s="8"/>
      <c r="IM65" s="4"/>
      <c r="IN65" s="296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>
        <v>10.31</v>
      </c>
      <c r="IZ65" s="71">
        <v>0</v>
      </c>
      <c r="JA65" s="71">
        <v>0</v>
      </c>
      <c r="JB65" s="71">
        <v>0</v>
      </c>
      <c r="JC65" s="71"/>
      <c r="JD65" s="71"/>
      <c r="JE65" s="370"/>
      <c r="JF65" s="370"/>
      <c r="JG65" s="8">
        <f t="shared" si="47"/>
        <v>10.31</v>
      </c>
      <c r="JH65" s="8">
        <f t="shared" si="48"/>
        <v>0</v>
      </c>
      <c r="JI65" s="374">
        <v>0</v>
      </c>
      <c r="JJ65" s="374">
        <v>0</v>
      </c>
      <c r="JK65" s="374">
        <v>0</v>
      </c>
      <c r="JL65" s="374">
        <v>0</v>
      </c>
      <c r="JM65" s="323"/>
      <c r="JN65" s="323"/>
      <c r="JO65" s="91">
        <v>51.55</v>
      </c>
      <c r="JP65" s="323">
        <v>11</v>
      </c>
      <c r="JQ65" s="91">
        <v>0</v>
      </c>
      <c r="JR65" s="323">
        <v>0</v>
      </c>
      <c r="JS65" s="71"/>
      <c r="JT65" s="71"/>
      <c r="JU65" s="8"/>
      <c r="JV65" s="8"/>
      <c r="JW65" s="8">
        <f t="shared" si="85"/>
        <v>51.55</v>
      </c>
      <c r="JX65" s="8">
        <f t="shared" si="86"/>
        <v>11</v>
      </c>
      <c r="JY65" s="8"/>
      <c r="JZ65" s="8"/>
      <c r="KA65" s="282"/>
      <c r="KB65" s="282"/>
      <c r="KC65" s="8">
        <f t="shared" si="49"/>
        <v>0</v>
      </c>
      <c r="KD65" s="8">
        <f t="shared" si="50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1"/>
        <v>0</v>
      </c>
      <c r="KP65" s="4">
        <f t="shared" si="51"/>
        <v>0</v>
      </c>
      <c r="KQ65" s="314"/>
      <c r="KR65" s="4"/>
      <c r="KS65" s="4"/>
      <c r="KT65" s="4"/>
      <c r="KU65" s="1">
        <f t="shared" si="52"/>
        <v>0</v>
      </c>
      <c r="KV65" s="1">
        <f t="shared" si="53"/>
        <v>0</v>
      </c>
      <c r="KW65" s="4"/>
      <c r="KX65" s="4"/>
      <c r="KY65" s="4">
        <f t="shared" si="54"/>
        <v>0</v>
      </c>
      <c r="KZ65" s="4">
        <f t="shared" si="55"/>
        <v>0</v>
      </c>
      <c r="LA65" s="4"/>
      <c r="LB65" s="4"/>
      <c r="LC65" s="4"/>
      <c r="LD65" s="4"/>
      <c r="LE65" s="4">
        <f t="shared" si="56"/>
        <v>0</v>
      </c>
      <c r="LF65" s="4">
        <f t="shared" si="57"/>
        <v>0</v>
      </c>
      <c r="LG65" s="4"/>
      <c r="LH65" s="4"/>
      <c r="LI65" s="4">
        <f t="shared" si="58"/>
        <v>0</v>
      </c>
      <c r="LJ65" s="4">
        <f t="shared" si="59"/>
        <v>0</v>
      </c>
      <c r="LK65" s="375">
        <v>25</v>
      </c>
      <c r="LL65" s="374">
        <v>0</v>
      </c>
      <c r="LM65" s="376">
        <v>3.4</v>
      </c>
      <c r="LN65" s="377">
        <v>0</v>
      </c>
      <c r="LO65" s="376">
        <v>1.3</v>
      </c>
      <c r="LP65" s="326">
        <v>0</v>
      </c>
      <c r="LQ65" s="75"/>
      <c r="LR65" s="336"/>
      <c r="LS65" s="311"/>
      <c r="LT65" s="311"/>
      <c r="LU65" s="4">
        <f t="shared" si="105"/>
        <v>29.7</v>
      </c>
      <c r="LV65" s="4">
        <f t="shared" si="61"/>
        <v>0</v>
      </c>
      <c r="LW65" s="312"/>
      <c r="LX65" s="4"/>
      <c r="LY65" s="4"/>
      <c r="LZ65" s="4"/>
      <c r="MA65" s="4">
        <f t="shared" si="62"/>
        <v>0</v>
      </c>
      <c r="MB65" s="4">
        <f t="shared" si="63"/>
        <v>0</v>
      </c>
      <c r="MC65" s="114"/>
      <c r="MD65" s="4"/>
      <c r="ME65" s="333"/>
      <c r="MF65" s="360"/>
      <c r="MG65" s="75"/>
      <c r="MH65" s="74"/>
      <c r="MI65" s="9"/>
      <c r="MJ65" s="4"/>
      <c r="MK65" s="4">
        <f t="shared" si="64"/>
        <v>0</v>
      </c>
      <c r="ML65" s="4">
        <f t="shared" si="65"/>
        <v>0</v>
      </c>
      <c r="MM65" s="327">
        <v>7.5600000000000005</v>
      </c>
      <c r="MN65" s="92">
        <v>0</v>
      </c>
      <c r="MO65" s="114">
        <v>4.4399999999999995</v>
      </c>
      <c r="MP65" s="328">
        <v>0</v>
      </c>
      <c r="MQ65" s="4">
        <f t="shared" si="66"/>
        <v>12</v>
      </c>
      <c r="MR65" s="4">
        <f t="shared" si="67"/>
        <v>0</v>
      </c>
      <c r="MS65" s="4"/>
      <c r="MT65" s="4"/>
      <c r="MU65" s="4">
        <f t="shared" si="68"/>
        <v>0</v>
      </c>
      <c r="MV65" s="4">
        <f t="shared" si="69"/>
        <v>0</v>
      </c>
      <c r="MW65" s="4"/>
      <c r="MX65" s="4"/>
      <c r="MY65" s="4">
        <f t="shared" si="70"/>
        <v>0</v>
      </c>
      <c r="MZ65" s="4">
        <f t="shared" si="71"/>
        <v>0</v>
      </c>
      <c r="NA65" s="92">
        <v>0</v>
      </c>
      <c r="NB65" s="329">
        <v>0</v>
      </c>
      <c r="NC65" s="4">
        <f t="shared" si="72"/>
        <v>0</v>
      </c>
      <c r="ND65" s="4">
        <f t="shared" si="73"/>
        <v>0</v>
      </c>
      <c r="NE65" s="294"/>
      <c r="NF65" s="294"/>
      <c r="NG65" s="294">
        <f t="shared" si="74"/>
        <v>0</v>
      </c>
      <c r="NH65" s="294">
        <f t="shared" si="75"/>
        <v>0</v>
      </c>
      <c r="NI65" s="294"/>
      <c r="NJ65" s="294"/>
      <c r="NK65" s="294">
        <f t="shared" si="76"/>
        <v>0</v>
      </c>
      <c r="NL65" s="294">
        <f t="shared" si="77"/>
        <v>0</v>
      </c>
      <c r="NM65" s="291"/>
      <c r="NN65" s="294"/>
      <c r="NO65" s="294">
        <f t="shared" si="78"/>
        <v>0</v>
      </c>
      <c r="NP65" s="294">
        <f t="shared" si="79"/>
        <v>0</v>
      </c>
      <c r="NQ65" s="74">
        <v>3.67</v>
      </c>
      <c r="NR65" s="74"/>
      <c r="NS65" s="74">
        <v>0</v>
      </c>
      <c r="NT65" s="74"/>
      <c r="NU65" s="74">
        <v>6.2</v>
      </c>
      <c r="NV65" s="74"/>
      <c r="NW65" s="335">
        <v>1.33</v>
      </c>
      <c r="NX65" s="335"/>
      <c r="NY65" s="335">
        <v>2</v>
      </c>
      <c r="NZ65" s="335"/>
      <c r="OA65" s="74">
        <f t="shared" si="80"/>
        <v>11.870000000000001</v>
      </c>
      <c r="OB65" s="74">
        <f t="shared" si="100"/>
        <v>0</v>
      </c>
      <c r="OC65" s="74">
        <v>10</v>
      </c>
      <c r="OD65" s="74"/>
      <c r="OE65" s="341">
        <v>0</v>
      </c>
      <c r="OF65" s="74"/>
      <c r="OG65" s="341">
        <v>1</v>
      </c>
      <c r="OH65" s="74"/>
      <c r="OI65" s="74">
        <v>0</v>
      </c>
      <c r="OJ65" s="74"/>
      <c r="OK65" s="74">
        <f t="shared" si="81"/>
        <v>11</v>
      </c>
      <c r="OL65" s="74">
        <f t="shared" si="82"/>
        <v>0</v>
      </c>
      <c r="OM65" s="196">
        <v>4.3499999999999996</v>
      </c>
      <c r="ON65" s="196"/>
      <c r="OO65" s="334">
        <v>1.23</v>
      </c>
      <c r="OP65" s="196"/>
      <c r="OQ65" s="196">
        <v>1.34</v>
      </c>
      <c r="OR65" s="196"/>
      <c r="OS65" s="196">
        <f t="shared" si="106"/>
        <v>5.58</v>
      </c>
      <c r="OT65" s="196">
        <f t="shared" si="84"/>
        <v>0</v>
      </c>
      <c r="OU65" s="294"/>
      <c r="OV65" s="294"/>
      <c r="OW65" s="294">
        <f t="shared" si="101"/>
        <v>0</v>
      </c>
      <c r="OX65" s="294">
        <f t="shared" si="102"/>
        <v>0</v>
      </c>
    </row>
    <row r="66" spans="1:414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/>
      <c r="N66" s="71"/>
      <c r="O66" s="75">
        <v>0</v>
      </c>
      <c r="P66" s="71">
        <v>0</v>
      </c>
      <c r="Q66" s="122"/>
      <c r="R66" s="78"/>
      <c r="S66" s="314"/>
      <c r="T66" s="314"/>
      <c r="U66" s="78"/>
      <c r="V66" s="78"/>
      <c r="W66" s="78">
        <f t="shared" si="15"/>
        <v>0</v>
      </c>
      <c r="X66" s="78">
        <f t="shared" si="16"/>
        <v>0</v>
      </c>
      <c r="Y66" s="78"/>
      <c r="Z66" s="78"/>
      <c r="AA66" s="75"/>
      <c r="AB66" s="71"/>
      <c r="AC66" s="8">
        <f t="shared" si="17"/>
        <v>0</v>
      </c>
      <c r="AD66" s="8">
        <f t="shared" si="18"/>
        <v>0</v>
      </c>
      <c r="AE66" s="71"/>
      <c r="AF66" s="71"/>
      <c r="AG66" s="71"/>
      <c r="AH66" s="71"/>
      <c r="AI66" s="122"/>
      <c r="AJ66" s="122"/>
      <c r="AK66" s="343"/>
      <c r="AL66" s="344"/>
      <c r="AM66" s="287"/>
      <c r="AN66" s="287"/>
      <c r="AO66" s="288"/>
      <c r="AP66" s="288"/>
      <c r="AQ66" s="288"/>
      <c r="AR66" s="288"/>
      <c r="AS66" s="288"/>
      <c r="AT66" s="288"/>
      <c r="AU66" s="4">
        <f t="shared" si="89"/>
        <v>0</v>
      </c>
      <c r="AV66" s="4">
        <f t="shared" si="90"/>
        <v>0</v>
      </c>
      <c r="AW66" s="78"/>
      <c r="AX66" s="78"/>
      <c r="AY66" s="305"/>
      <c r="AZ66" s="8"/>
      <c r="BA66" s="8"/>
      <c r="BB66" s="8"/>
      <c r="BC66" s="8">
        <f t="shared" si="91"/>
        <v>0</v>
      </c>
      <c r="BD66" s="8">
        <f t="shared" si="92"/>
        <v>0</v>
      </c>
      <c r="BE66" s="78">
        <v>6</v>
      </c>
      <c r="BF66" s="78">
        <v>0.85440000000000005</v>
      </c>
      <c r="BG66" s="349">
        <v>7.5</v>
      </c>
      <c r="BH66" s="350">
        <v>1.0680000000000001</v>
      </c>
      <c r="BI66" s="289"/>
      <c r="BJ66" s="290"/>
      <c r="BK66" s="315">
        <v>6.5</v>
      </c>
      <c r="BL66" s="78">
        <v>0.92559999999999998</v>
      </c>
      <c r="BM66" s="8"/>
      <c r="BN66" s="8"/>
      <c r="BO66" s="8"/>
      <c r="BP66" s="8"/>
      <c r="BQ66" s="8"/>
      <c r="BR66" s="8"/>
      <c r="BS66" s="2">
        <f t="shared" si="20"/>
        <v>20</v>
      </c>
      <c r="BT66" s="8">
        <f t="shared" si="21"/>
        <v>2.8479999999999999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13"/>
      <c r="CI66" s="91"/>
      <c r="CJ66" s="313"/>
      <c r="CK66" s="292"/>
      <c r="CL66" s="292"/>
      <c r="CM66" s="314"/>
      <c r="CN66" s="315"/>
      <c r="CO66" s="8">
        <f t="shared" si="22"/>
        <v>0</v>
      </c>
      <c r="CP66" s="8">
        <f t="shared" si="23"/>
        <v>0</v>
      </c>
      <c r="CQ66" s="330">
        <v>247.40625</v>
      </c>
      <c r="CR66" s="330"/>
      <c r="CS66" s="330"/>
      <c r="CT66" s="340"/>
      <c r="CU66" s="331">
        <v>18.556701030927837</v>
      </c>
      <c r="CV66" s="196"/>
      <c r="CW66" s="332">
        <v>63.814432989690722</v>
      </c>
      <c r="CX66" s="340"/>
      <c r="CY66" s="340"/>
      <c r="CZ66" s="340"/>
      <c r="DA66" s="351">
        <f t="shared" si="103"/>
        <v>329.77738402061857</v>
      </c>
      <c r="DB66" s="7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16">
        <v>41.103092783505154</v>
      </c>
      <c r="DL66" s="316">
        <v>13.701030927835051</v>
      </c>
      <c r="DM66" s="314">
        <f t="shared" si="28"/>
        <v>41.103092783505154</v>
      </c>
      <c r="DN66" s="314">
        <f t="shared" si="29"/>
        <v>13.701030927835051</v>
      </c>
      <c r="DO66" s="316">
        <v>39.869999999999997</v>
      </c>
      <c r="DP66" s="316">
        <v>13.29</v>
      </c>
      <c r="DQ66" s="317">
        <v>39.869999999999997</v>
      </c>
      <c r="DR66" s="317">
        <v>13.29</v>
      </c>
      <c r="DS66" s="8"/>
      <c r="DT66" s="8"/>
      <c r="DU66" s="295"/>
      <c r="DV66" s="296"/>
      <c r="DW66" s="296"/>
      <c r="DX66" s="296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18">
        <v>37.11</v>
      </c>
      <c r="EH66" s="319">
        <v>9.2774999999999999</v>
      </c>
      <c r="EI66" s="94">
        <v>159.42268041237114</v>
      </c>
      <c r="EJ66" s="94">
        <v>39.855670103092784</v>
      </c>
      <c r="EK66" s="314">
        <v>55.268041237113401</v>
      </c>
      <c r="EL66" s="320">
        <v>13.81701030927835</v>
      </c>
      <c r="EM66" s="321"/>
      <c r="EN66" s="321"/>
      <c r="EO66" s="321"/>
      <c r="EP66" s="321"/>
      <c r="EQ66" s="8">
        <f t="shared" si="31"/>
        <v>251.80072164948453</v>
      </c>
      <c r="ER66" s="8">
        <f t="shared" si="104"/>
        <v>62.950180412371132</v>
      </c>
      <c r="ES66" s="294"/>
      <c r="ET66" s="294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45">
        <v>30</v>
      </c>
      <c r="FB66" s="322">
        <v>0</v>
      </c>
      <c r="FC66" s="114">
        <v>0</v>
      </c>
      <c r="FD66" s="315">
        <v>0</v>
      </c>
      <c r="FE66" s="8"/>
      <c r="FF66" s="8"/>
      <c r="FG66" s="298"/>
      <c r="FH66" s="299"/>
      <c r="FI66" s="8"/>
      <c r="FJ66" s="8"/>
      <c r="FK66" s="8"/>
      <c r="FL66" s="8"/>
      <c r="FM66" s="315"/>
      <c r="FN66" s="315"/>
      <c r="FO66" s="4"/>
      <c r="FP66" s="8"/>
      <c r="FQ66" s="300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1"/>
      <c r="GJ66" s="301"/>
      <c r="GK66" s="315">
        <v>6</v>
      </c>
      <c r="GL66" s="315">
        <v>0</v>
      </c>
      <c r="GM66" s="358">
        <v>0</v>
      </c>
      <c r="GN66" s="93">
        <v>0</v>
      </c>
      <c r="GO66" s="323">
        <v>3</v>
      </c>
      <c r="GP66" s="359">
        <v>0</v>
      </c>
      <c r="GQ66" s="359">
        <v>0</v>
      </c>
      <c r="GR66" s="359">
        <v>0</v>
      </c>
      <c r="GS66" s="93">
        <v>0</v>
      </c>
      <c r="GT66" s="93">
        <v>0</v>
      </c>
      <c r="GU66" s="93">
        <v>3</v>
      </c>
      <c r="GV66" s="93">
        <v>0</v>
      </c>
      <c r="GW66" s="93">
        <v>2</v>
      </c>
      <c r="GX66" s="93">
        <v>0</v>
      </c>
      <c r="GY66" s="93">
        <v>0</v>
      </c>
      <c r="GZ66" s="93">
        <v>0</v>
      </c>
      <c r="HA66" s="8">
        <f t="shared" si="39"/>
        <v>14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96"/>
      <c r="HO66" s="8">
        <f t="shared" si="41"/>
        <v>0</v>
      </c>
      <c r="HP66" s="8">
        <f t="shared" si="42"/>
        <v>0</v>
      </c>
      <c r="HQ66" s="373">
        <v>280</v>
      </c>
      <c r="HR66" s="71"/>
      <c r="HS66" s="91">
        <v>400</v>
      </c>
      <c r="HT66" s="78"/>
      <c r="HU66" s="78">
        <f t="shared" si="43"/>
        <v>280</v>
      </c>
      <c r="HV66" s="78">
        <f t="shared" si="44"/>
        <v>0</v>
      </c>
      <c r="HW66" s="8"/>
      <c r="HX66" s="8"/>
      <c r="HY66" s="368"/>
      <c r="HZ66" s="368"/>
      <c r="IA66" s="302"/>
      <c r="IB66" s="297"/>
      <c r="IC66" s="196">
        <v>2.5</v>
      </c>
      <c r="ID66" s="323">
        <v>0.625</v>
      </c>
      <c r="IE66" s="303"/>
      <c r="IF66" s="303"/>
      <c r="IG66" s="8">
        <f t="shared" si="45"/>
        <v>2.5</v>
      </c>
      <c r="IH66" s="8">
        <f t="shared" si="46"/>
        <v>0.625</v>
      </c>
      <c r="II66" s="8"/>
      <c r="IJ66" s="8"/>
      <c r="IK66" s="8"/>
      <c r="IL66" s="8"/>
      <c r="IM66" s="4"/>
      <c r="IN66" s="296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>
        <v>10.31</v>
      </c>
      <c r="IZ66" s="71">
        <v>0</v>
      </c>
      <c r="JA66" s="71">
        <v>0</v>
      </c>
      <c r="JB66" s="71">
        <v>0</v>
      </c>
      <c r="JC66" s="71"/>
      <c r="JD66" s="71"/>
      <c r="JE66" s="370"/>
      <c r="JF66" s="370"/>
      <c r="JG66" s="8">
        <f t="shared" si="47"/>
        <v>10.31</v>
      </c>
      <c r="JH66" s="8">
        <f t="shared" si="48"/>
        <v>0</v>
      </c>
      <c r="JI66" s="374">
        <v>0</v>
      </c>
      <c r="JJ66" s="374">
        <v>0</v>
      </c>
      <c r="JK66" s="374">
        <v>0</v>
      </c>
      <c r="JL66" s="374">
        <v>0</v>
      </c>
      <c r="JM66" s="323"/>
      <c r="JN66" s="323"/>
      <c r="JO66" s="91">
        <v>51.55</v>
      </c>
      <c r="JP66" s="323">
        <v>11</v>
      </c>
      <c r="JQ66" s="91">
        <v>0</v>
      </c>
      <c r="JR66" s="323">
        <v>0</v>
      </c>
      <c r="JS66" s="71"/>
      <c r="JT66" s="71"/>
      <c r="JU66" s="8"/>
      <c r="JV66" s="8"/>
      <c r="JW66" s="8">
        <f t="shared" si="85"/>
        <v>51.55</v>
      </c>
      <c r="JX66" s="8">
        <f t="shared" si="86"/>
        <v>11</v>
      </c>
      <c r="JY66" s="8"/>
      <c r="JZ66" s="8"/>
      <c r="KA66" s="282"/>
      <c r="KB66" s="282"/>
      <c r="KC66" s="8">
        <f t="shared" si="49"/>
        <v>0</v>
      </c>
      <c r="KD66" s="8">
        <f t="shared" si="50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1"/>
        <v>0</v>
      </c>
      <c r="KP66" s="4">
        <f t="shared" si="51"/>
        <v>0</v>
      </c>
      <c r="KQ66" s="314"/>
      <c r="KR66" s="4"/>
      <c r="KS66" s="4"/>
      <c r="KT66" s="4"/>
      <c r="KU66" s="1">
        <f t="shared" si="52"/>
        <v>0</v>
      </c>
      <c r="KV66" s="1">
        <f t="shared" si="53"/>
        <v>0</v>
      </c>
      <c r="KW66" s="4"/>
      <c r="KX66" s="4"/>
      <c r="KY66" s="4">
        <f t="shared" si="54"/>
        <v>0</v>
      </c>
      <c r="KZ66" s="4">
        <f t="shared" si="55"/>
        <v>0</v>
      </c>
      <c r="LA66" s="4"/>
      <c r="LB66" s="4"/>
      <c r="LC66" s="4"/>
      <c r="LD66" s="4"/>
      <c r="LE66" s="4">
        <f t="shared" si="56"/>
        <v>0</v>
      </c>
      <c r="LF66" s="4">
        <f t="shared" si="57"/>
        <v>0</v>
      </c>
      <c r="LG66" s="4"/>
      <c r="LH66" s="4"/>
      <c r="LI66" s="4">
        <f t="shared" si="58"/>
        <v>0</v>
      </c>
      <c r="LJ66" s="4">
        <f t="shared" si="59"/>
        <v>0</v>
      </c>
      <c r="LK66" s="375">
        <v>25</v>
      </c>
      <c r="LL66" s="374">
        <v>0</v>
      </c>
      <c r="LM66" s="376">
        <v>3.4</v>
      </c>
      <c r="LN66" s="377">
        <v>0</v>
      </c>
      <c r="LO66" s="376">
        <v>1.3</v>
      </c>
      <c r="LP66" s="326">
        <v>0</v>
      </c>
      <c r="LQ66" s="75"/>
      <c r="LR66" s="114"/>
      <c r="LS66" s="378"/>
      <c r="LT66" s="378"/>
      <c r="LU66" s="4">
        <f t="shared" si="105"/>
        <v>29.7</v>
      </c>
      <c r="LV66" s="4">
        <f t="shared" si="61"/>
        <v>0</v>
      </c>
      <c r="LW66" s="312"/>
      <c r="LX66" s="4"/>
      <c r="LY66" s="4"/>
      <c r="LZ66" s="4"/>
      <c r="MA66" s="4">
        <f t="shared" si="62"/>
        <v>0</v>
      </c>
      <c r="MB66" s="4">
        <f t="shared" si="63"/>
        <v>0</v>
      </c>
      <c r="MC66" s="114"/>
      <c r="MD66" s="4"/>
      <c r="ME66" s="333"/>
      <c r="MF66" s="360"/>
      <c r="MG66" s="75"/>
      <c r="MH66" s="74"/>
      <c r="MI66" s="9"/>
      <c r="MJ66" s="4"/>
      <c r="MK66" s="4">
        <f t="shared" si="64"/>
        <v>0</v>
      </c>
      <c r="ML66" s="4">
        <f t="shared" si="65"/>
        <v>0</v>
      </c>
      <c r="MM66" s="327">
        <v>6.93</v>
      </c>
      <c r="MN66" s="92">
        <v>0</v>
      </c>
      <c r="MO66" s="114">
        <v>4.07</v>
      </c>
      <c r="MP66" s="328">
        <v>0</v>
      </c>
      <c r="MQ66" s="4">
        <f t="shared" si="66"/>
        <v>11</v>
      </c>
      <c r="MR66" s="4">
        <f t="shared" si="67"/>
        <v>0</v>
      </c>
      <c r="MS66" s="4"/>
      <c r="MT66" s="4"/>
      <c r="MU66" s="4">
        <f t="shared" si="68"/>
        <v>0</v>
      </c>
      <c r="MV66" s="4">
        <f t="shared" si="69"/>
        <v>0</v>
      </c>
      <c r="MW66" s="4"/>
      <c r="MX66" s="4"/>
      <c r="MY66" s="4">
        <f t="shared" si="70"/>
        <v>0</v>
      </c>
      <c r="MZ66" s="4">
        <f t="shared" si="71"/>
        <v>0</v>
      </c>
      <c r="NA66" s="92">
        <v>0</v>
      </c>
      <c r="NB66" s="329">
        <v>0</v>
      </c>
      <c r="NC66" s="4">
        <f t="shared" si="72"/>
        <v>0</v>
      </c>
      <c r="ND66" s="4">
        <f t="shared" si="73"/>
        <v>0</v>
      </c>
      <c r="NE66" s="294"/>
      <c r="NF66" s="294"/>
      <c r="NG66" s="294">
        <f t="shared" si="74"/>
        <v>0</v>
      </c>
      <c r="NH66" s="294">
        <f t="shared" si="75"/>
        <v>0</v>
      </c>
      <c r="NI66" s="294"/>
      <c r="NJ66" s="294"/>
      <c r="NK66" s="294">
        <f t="shared" si="76"/>
        <v>0</v>
      </c>
      <c r="NL66" s="294">
        <f t="shared" si="77"/>
        <v>0</v>
      </c>
      <c r="NM66" s="291"/>
      <c r="NN66" s="294"/>
      <c r="NO66" s="294">
        <f t="shared" si="78"/>
        <v>0</v>
      </c>
      <c r="NP66" s="294">
        <f t="shared" si="79"/>
        <v>0</v>
      </c>
      <c r="NQ66" s="74">
        <v>3.48</v>
      </c>
      <c r="NR66" s="74"/>
      <c r="NS66" s="74">
        <v>0</v>
      </c>
      <c r="NT66" s="74"/>
      <c r="NU66" s="74">
        <v>5.89</v>
      </c>
      <c r="NV66" s="74"/>
      <c r="NW66" s="335">
        <v>1.26</v>
      </c>
      <c r="NX66" s="335"/>
      <c r="NY66" s="335">
        <v>1.9</v>
      </c>
      <c r="NZ66" s="335"/>
      <c r="OA66" s="74">
        <f t="shared" si="80"/>
        <v>11.27</v>
      </c>
      <c r="OB66" s="74">
        <f t="shared" si="100"/>
        <v>0</v>
      </c>
      <c r="OC66" s="74">
        <v>10</v>
      </c>
      <c r="OD66" s="74"/>
      <c r="OE66" s="341">
        <v>0</v>
      </c>
      <c r="OF66" s="74"/>
      <c r="OG66" s="341">
        <v>0</v>
      </c>
      <c r="OH66" s="74"/>
      <c r="OI66" s="74">
        <v>0</v>
      </c>
      <c r="OJ66" s="74"/>
      <c r="OK66" s="74">
        <f t="shared" si="81"/>
        <v>10</v>
      </c>
      <c r="OL66" s="74">
        <f t="shared" si="82"/>
        <v>0</v>
      </c>
      <c r="OM66" s="196">
        <v>4.88</v>
      </c>
      <c r="ON66" s="196"/>
      <c r="OO66" s="334">
        <v>1.38</v>
      </c>
      <c r="OP66" s="196"/>
      <c r="OQ66" s="196">
        <v>1.51</v>
      </c>
      <c r="OR66" s="196"/>
      <c r="OS66" s="196">
        <f t="shared" si="106"/>
        <v>6.26</v>
      </c>
      <c r="OT66" s="196">
        <f t="shared" si="84"/>
        <v>0</v>
      </c>
      <c r="OU66" s="294"/>
      <c r="OV66" s="294"/>
      <c r="OW66" s="294">
        <f t="shared" si="101"/>
        <v>0</v>
      </c>
      <c r="OX66" s="294">
        <f t="shared" si="102"/>
        <v>0</v>
      </c>
    </row>
    <row r="67" spans="1:414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/>
      <c r="N67" s="71"/>
      <c r="O67" s="75">
        <v>0</v>
      </c>
      <c r="P67" s="71">
        <v>0</v>
      </c>
      <c r="Q67" s="122"/>
      <c r="R67" s="78"/>
      <c r="S67" s="314"/>
      <c r="T67" s="314"/>
      <c r="U67" s="78"/>
      <c r="V67" s="78"/>
      <c r="W67" s="78">
        <f t="shared" si="15"/>
        <v>0</v>
      </c>
      <c r="X67" s="78">
        <f t="shared" si="16"/>
        <v>0</v>
      </c>
      <c r="Y67" s="78"/>
      <c r="Z67" s="78"/>
      <c r="AA67" s="75"/>
      <c r="AB67" s="71"/>
      <c r="AC67" s="8">
        <f t="shared" si="17"/>
        <v>0</v>
      </c>
      <c r="AD67" s="8">
        <f t="shared" si="18"/>
        <v>0</v>
      </c>
      <c r="AE67" s="71"/>
      <c r="AF67" s="71"/>
      <c r="AG67" s="71"/>
      <c r="AH67" s="71"/>
      <c r="AI67" s="122"/>
      <c r="AJ67" s="122"/>
      <c r="AK67" s="343"/>
      <c r="AL67" s="344"/>
      <c r="AM67" s="287"/>
      <c r="AN67" s="287"/>
      <c r="AO67" s="288"/>
      <c r="AP67" s="288"/>
      <c r="AQ67" s="288"/>
      <c r="AR67" s="288"/>
      <c r="AS67" s="288"/>
      <c r="AT67" s="288"/>
      <c r="AU67" s="4">
        <f t="shared" si="89"/>
        <v>0</v>
      </c>
      <c r="AV67" s="4">
        <f t="shared" si="90"/>
        <v>0</v>
      </c>
      <c r="AW67" s="78"/>
      <c r="AX67" s="78"/>
      <c r="AY67" s="305"/>
      <c r="AZ67" s="8"/>
      <c r="BA67" s="8"/>
      <c r="BB67" s="8"/>
      <c r="BC67" s="8">
        <f t="shared" si="91"/>
        <v>0</v>
      </c>
      <c r="BD67" s="8">
        <f t="shared" si="92"/>
        <v>0</v>
      </c>
      <c r="BE67" s="78">
        <v>6</v>
      </c>
      <c r="BF67" s="78">
        <v>0.85440000000000005</v>
      </c>
      <c r="BG67" s="349">
        <v>7.5</v>
      </c>
      <c r="BH67" s="350">
        <v>1.0680000000000001</v>
      </c>
      <c r="BI67" s="289"/>
      <c r="BJ67" s="290"/>
      <c r="BK67" s="315">
        <v>6.5</v>
      </c>
      <c r="BL67" s="78">
        <v>0.92559999999999998</v>
      </c>
      <c r="BM67" s="8"/>
      <c r="BN67" s="8"/>
      <c r="BO67" s="8"/>
      <c r="BP67" s="8"/>
      <c r="BQ67" s="8"/>
      <c r="BR67" s="8"/>
      <c r="BS67" s="2">
        <f t="shared" si="20"/>
        <v>20</v>
      </c>
      <c r="BT67" s="8">
        <f t="shared" si="21"/>
        <v>2.8479999999999999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13"/>
      <c r="CI67" s="91"/>
      <c r="CJ67" s="313"/>
      <c r="CK67" s="292"/>
      <c r="CL67" s="292"/>
      <c r="CM67" s="314"/>
      <c r="CN67" s="315"/>
      <c r="CO67" s="8">
        <f t="shared" si="22"/>
        <v>0</v>
      </c>
      <c r="CP67" s="8">
        <f t="shared" si="23"/>
        <v>0</v>
      </c>
      <c r="CQ67" s="330">
        <v>247.40625</v>
      </c>
      <c r="CR67" s="330"/>
      <c r="CS67" s="330"/>
      <c r="CT67" s="340"/>
      <c r="CU67" s="331">
        <v>18.556701030927837</v>
      </c>
      <c r="CV67" s="196"/>
      <c r="CW67" s="332">
        <v>63.814432989690722</v>
      </c>
      <c r="CX67" s="340"/>
      <c r="CY67" s="340"/>
      <c r="CZ67" s="340"/>
      <c r="DA67" s="351">
        <f t="shared" si="103"/>
        <v>329.77738402061857</v>
      </c>
      <c r="DB67" s="7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16">
        <v>41.103092783505154</v>
      </c>
      <c r="DL67" s="316">
        <v>13.701030927835051</v>
      </c>
      <c r="DM67" s="314">
        <f t="shared" si="28"/>
        <v>41.103092783505154</v>
      </c>
      <c r="DN67" s="314">
        <f t="shared" si="29"/>
        <v>13.701030927835051</v>
      </c>
      <c r="DO67" s="316">
        <v>39.869999999999997</v>
      </c>
      <c r="DP67" s="316">
        <v>13.29</v>
      </c>
      <c r="DQ67" s="317">
        <v>39.869999999999997</v>
      </c>
      <c r="DR67" s="317">
        <v>13.29</v>
      </c>
      <c r="DS67" s="8"/>
      <c r="DT67" s="8"/>
      <c r="DU67" s="295"/>
      <c r="DV67" s="296"/>
      <c r="DW67" s="296"/>
      <c r="DX67" s="296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18">
        <v>37.11</v>
      </c>
      <c r="EH67" s="319">
        <v>9.2774999999999999</v>
      </c>
      <c r="EI67" s="94">
        <v>159.42268041237114</v>
      </c>
      <c r="EJ67" s="94">
        <v>39.855670103092784</v>
      </c>
      <c r="EK67" s="314">
        <v>55.268041237113401</v>
      </c>
      <c r="EL67" s="320">
        <v>13.81701030927835</v>
      </c>
      <c r="EM67" s="321"/>
      <c r="EN67" s="321"/>
      <c r="EO67" s="321"/>
      <c r="EP67" s="321"/>
      <c r="EQ67" s="8">
        <f t="shared" si="31"/>
        <v>251.80072164948453</v>
      </c>
      <c r="ER67" s="8">
        <f t="shared" si="104"/>
        <v>62.950180412371132</v>
      </c>
      <c r="ES67" s="294"/>
      <c r="ET67" s="294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45">
        <v>30</v>
      </c>
      <c r="FB67" s="322">
        <v>0</v>
      </c>
      <c r="FC67" s="114">
        <v>0</v>
      </c>
      <c r="FD67" s="315">
        <v>0</v>
      </c>
      <c r="FE67" s="8"/>
      <c r="FF67" s="8"/>
      <c r="FG67" s="298"/>
      <c r="FH67" s="299"/>
      <c r="FI67" s="8"/>
      <c r="FJ67" s="8"/>
      <c r="FK67" s="8"/>
      <c r="FL67" s="8"/>
      <c r="FM67" s="315"/>
      <c r="FN67" s="315"/>
      <c r="FO67" s="4"/>
      <c r="FP67" s="8"/>
      <c r="FQ67" s="300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1"/>
      <c r="GJ67" s="301"/>
      <c r="GK67" s="315">
        <v>6</v>
      </c>
      <c r="GL67" s="315">
        <v>0</v>
      </c>
      <c r="GM67" s="358">
        <v>0</v>
      </c>
      <c r="GN67" s="93">
        <v>0</v>
      </c>
      <c r="GO67" s="323">
        <v>3</v>
      </c>
      <c r="GP67" s="359">
        <v>0</v>
      </c>
      <c r="GQ67" s="359">
        <v>0</v>
      </c>
      <c r="GR67" s="359">
        <v>0</v>
      </c>
      <c r="GS67" s="93">
        <v>0</v>
      </c>
      <c r="GT67" s="93">
        <v>0</v>
      </c>
      <c r="GU67" s="93">
        <v>3</v>
      </c>
      <c r="GV67" s="93">
        <v>0</v>
      </c>
      <c r="GW67" s="93">
        <v>2</v>
      </c>
      <c r="GX67" s="93">
        <v>0</v>
      </c>
      <c r="GY67" s="93">
        <v>0</v>
      </c>
      <c r="GZ67" s="93">
        <v>0</v>
      </c>
      <c r="HA67" s="8">
        <f t="shared" si="39"/>
        <v>14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96"/>
      <c r="HO67" s="8">
        <f t="shared" si="41"/>
        <v>0</v>
      </c>
      <c r="HP67" s="8">
        <f t="shared" si="42"/>
        <v>0</v>
      </c>
      <c r="HQ67" s="373">
        <v>280</v>
      </c>
      <c r="HR67" s="71"/>
      <c r="HS67" s="91">
        <v>400</v>
      </c>
      <c r="HT67" s="78"/>
      <c r="HU67" s="78">
        <f t="shared" si="43"/>
        <v>280</v>
      </c>
      <c r="HV67" s="78">
        <f t="shared" si="44"/>
        <v>0</v>
      </c>
      <c r="HW67" s="8"/>
      <c r="HX67" s="8"/>
      <c r="HY67" s="369"/>
      <c r="HZ67" s="369"/>
      <c r="IA67" s="302"/>
      <c r="IB67" s="297"/>
      <c r="IC67" s="324">
        <v>2.5</v>
      </c>
      <c r="ID67" s="323">
        <v>0.625</v>
      </c>
      <c r="IE67" s="303"/>
      <c r="IF67" s="303"/>
      <c r="IG67" s="8">
        <f t="shared" si="45"/>
        <v>2.5</v>
      </c>
      <c r="IH67" s="8">
        <f t="shared" si="46"/>
        <v>0.625</v>
      </c>
      <c r="II67" s="8"/>
      <c r="IJ67" s="8"/>
      <c r="IK67" s="8"/>
      <c r="IL67" s="8"/>
      <c r="IM67" s="4"/>
      <c r="IN67" s="296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>
        <v>10.31</v>
      </c>
      <c r="IZ67" s="71">
        <v>0</v>
      </c>
      <c r="JA67" s="71">
        <v>0</v>
      </c>
      <c r="JB67" s="71">
        <v>0</v>
      </c>
      <c r="JC67" s="71"/>
      <c r="JD67" s="71"/>
      <c r="JE67" s="370"/>
      <c r="JF67" s="370"/>
      <c r="JG67" s="8">
        <f t="shared" si="47"/>
        <v>10.31</v>
      </c>
      <c r="JH67" s="8">
        <f t="shared" si="48"/>
        <v>0</v>
      </c>
      <c r="JI67" s="374">
        <v>0</v>
      </c>
      <c r="JJ67" s="374">
        <v>0</v>
      </c>
      <c r="JK67" s="374">
        <v>0</v>
      </c>
      <c r="JL67" s="374">
        <v>0</v>
      </c>
      <c r="JM67" s="323"/>
      <c r="JN67" s="323"/>
      <c r="JO67" s="91">
        <v>51.55</v>
      </c>
      <c r="JP67" s="323">
        <v>11</v>
      </c>
      <c r="JQ67" s="91">
        <v>0</v>
      </c>
      <c r="JR67" s="323">
        <v>0</v>
      </c>
      <c r="JS67" s="71"/>
      <c r="JT67" s="71"/>
      <c r="JU67" s="8"/>
      <c r="JV67" s="8"/>
      <c r="JW67" s="8">
        <f t="shared" si="85"/>
        <v>51.55</v>
      </c>
      <c r="JX67" s="8">
        <f t="shared" si="86"/>
        <v>11</v>
      </c>
      <c r="JY67" s="8"/>
      <c r="JZ67" s="8"/>
      <c r="KA67" s="282"/>
      <c r="KB67" s="282"/>
      <c r="KC67" s="8">
        <f t="shared" si="49"/>
        <v>0</v>
      </c>
      <c r="KD67" s="8">
        <f t="shared" si="50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1"/>
        <v>0</v>
      </c>
      <c r="KP67" s="4">
        <f t="shared" si="51"/>
        <v>0</v>
      </c>
      <c r="KQ67" s="314"/>
      <c r="KR67" s="4"/>
      <c r="KS67" s="4"/>
      <c r="KT67" s="4"/>
      <c r="KU67" s="1">
        <f t="shared" si="52"/>
        <v>0</v>
      </c>
      <c r="KV67" s="1">
        <f t="shared" si="53"/>
        <v>0</v>
      </c>
      <c r="KW67" s="4"/>
      <c r="KX67" s="4"/>
      <c r="KY67" s="4">
        <f t="shared" si="54"/>
        <v>0</v>
      </c>
      <c r="KZ67" s="4">
        <f t="shared" si="55"/>
        <v>0</v>
      </c>
      <c r="LA67" s="4"/>
      <c r="LB67" s="4"/>
      <c r="LC67" s="4"/>
      <c r="LD67" s="4"/>
      <c r="LE67" s="4">
        <f t="shared" si="56"/>
        <v>0</v>
      </c>
      <c r="LF67" s="4">
        <f t="shared" si="57"/>
        <v>0</v>
      </c>
      <c r="LG67" s="4"/>
      <c r="LH67" s="4"/>
      <c r="LI67" s="4">
        <f t="shared" si="58"/>
        <v>0</v>
      </c>
      <c r="LJ67" s="4">
        <f t="shared" si="59"/>
        <v>0</v>
      </c>
      <c r="LK67" s="375">
        <v>25</v>
      </c>
      <c r="LL67" s="374">
        <v>0</v>
      </c>
      <c r="LM67" s="376">
        <v>3.4</v>
      </c>
      <c r="LN67" s="377">
        <v>0</v>
      </c>
      <c r="LO67" s="376">
        <v>1.3</v>
      </c>
      <c r="LP67" s="326">
        <v>0</v>
      </c>
      <c r="LQ67" s="75"/>
      <c r="LR67" s="114"/>
      <c r="LS67" s="378"/>
      <c r="LT67" s="378"/>
      <c r="LU67" s="4">
        <f t="shared" si="105"/>
        <v>29.7</v>
      </c>
      <c r="LV67" s="4">
        <f t="shared" si="61"/>
        <v>0</v>
      </c>
      <c r="LW67" s="312"/>
      <c r="LX67" s="4"/>
      <c r="LY67" s="4"/>
      <c r="LZ67" s="4"/>
      <c r="MA67" s="4">
        <f t="shared" si="62"/>
        <v>0</v>
      </c>
      <c r="MB67" s="4">
        <f t="shared" si="63"/>
        <v>0</v>
      </c>
      <c r="MC67" s="114"/>
      <c r="MD67" s="4"/>
      <c r="ME67" s="333"/>
      <c r="MF67" s="360"/>
      <c r="MG67" s="75"/>
      <c r="MH67" s="74"/>
      <c r="MI67" s="9"/>
      <c r="MJ67" s="4"/>
      <c r="MK67" s="4">
        <f t="shared" si="64"/>
        <v>0</v>
      </c>
      <c r="ML67" s="4">
        <f t="shared" si="65"/>
        <v>0</v>
      </c>
      <c r="MM67" s="327">
        <v>6.2370000000000001</v>
      </c>
      <c r="MN67" s="92">
        <v>0</v>
      </c>
      <c r="MO67" s="114">
        <v>3.6630000000000003</v>
      </c>
      <c r="MP67" s="328">
        <v>0</v>
      </c>
      <c r="MQ67" s="4">
        <f t="shared" si="66"/>
        <v>9.9</v>
      </c>
      <c r="MR67" s="4">
        <f t="shared" si="67"/>
        <v>0</v>
      </c>
      <c r="MS67" s="4"/>
      <c r="MT67" s="4"/>
      <c r="MU67" s="4">
        <f t="shared" si="68"/>
        <v>0</v>
      </c>
      <c r="MV67" s="4">
        <f t="shared" si="69"/>
        <v>0</v>
      </c>
      <c r="MW67" s="4"/>
      <c r="MX67" s="4"/>
      <c r="MY67" s="4">
        <f t="shared" si="70"/>
        <v>0</v>
      </c>
      <c r="MZ67" s="4">
        <f t="shared" si="71"/>
        <v>0</v>
      </c>
      <c r="NA67" s="92">
        <v>0</v>
      </c>
      <c r="NB67" s="329">
        <v>0</v>
      </c>
      <c r="NC67" s="4">
        <f t="shared" si="72"/>
        <v>0</v>
      </c>
      <c r="ND67" s="4">
        <f t="shared" si="73"/>
        <v>0</v>
      </c>
      <c r="NE67" s="294"/>
      <c r="NF67" s="294"/>
      <c r="NG67" s="294">
        <f t="shared" si="74"/>
        <v>0</v>
      </c>
      <c r="NH67" s="294">
        <f t="shared" si="75"/>
        <v>0</v>
      </c>
      <c r="NI67" s="294"/>
      <c r="NJ67" s="294"/>
      <c r="NK67" s="294">
        <f t="shared" si="76"/>
        <v>0</v>
      </c>
      <c r="NL67" s="294">
        <f t="shared" si="77"/>
        <v>0</v>
      </c>
      <c r="NM67" s="291"/>
      <c r="NN67" s="294"/>
      <c r="NO67" s="294">
        <f t="shared" si="78"/>
        <v>0</v>
      </c>
      <c r="NP67" s="294">
        <f t="shared" si="79"/>
        <v>0</v>
      </c>
      <c r="NQ67" s="74">
        <v>3.67</v>
      </c>
      <c r="NR67" s="74"/>
      <c r="NS67" s="74">
        <v>0</v>
      </c>
      <c r="NT67" s="74"/>
      <c r="NU67" s="74">
        <v>6.2</v>
      </c>
      <c r="NV67" s="74"/>
      <c r="NW67" s="335">
        <v>1.33</v>
      </c>
      <c r="NX67" s="335"/>
      <c r="NY67" s="335">
        <v>2</v>
      </c>
      <c r="NZ67" s="335"/>
      <c r="OA67" s="74">
        <f t="shared" si="80"/>
        <v>11.870000000000001</v>
      </c>
      <c r="OB67" s="74">
        <f t="shared" si="100"/>
        <v>0</v>
      </c>
      <c r="OC67" s="74">
        <v>10</v>
      </c>
      <c r="OD67" s="74"/>
      <c r="OE67" s="341">
        <v>0.5</v>
      </c>
      <c r="OF67" s="74"/>
      <c r="OG67" s="341">
        <v>2</v>
      </c>
      <c r="OH67" s="74"/>
      <c r="OI67" s="74">
        <v>0</v>
      </c>
      <c r="OJ67" s="74"/>
      <c r="OK67" s="74">
        <f t="shared" si="81"/>
        <v>12.5</v>
      </c>
      <c r="OL67" s="74">
        <f t="shared" si="82"/>
        <v>0</v>
      </c>
      <c r="OM67" s="196">
        <v>5.32</v>
      </c>
      <c r="ON67" s="196"/>
      <c r="OO67" s="334">
        <v>1.5</v>
      </c>
      <c r="OP67" s="196"/>
      <c r="OQ67" s="196">
        <v>1.64</v>
      </c>
      <c r="OR67" s="196"/>
      <c r="OS67" s="196">
        <f t="shared" si="106"/>
        <v>6.82</v>
      </c>
      <c r="OT67" s="196">
        <f t="shared" si="84"/>
        <v>0</v>
      </c>
      <c r="OU67" s="294"/>
      <c r="OV67" s="294"/>
      <c r="OW67" s="294">
        <f t="shared" si="101"/>
        <v>0</v>
      </c>
      <c r="OX67" s="294">
        <f t="shared" si="102"/>
        <v>0</v>
      </c>
    </row>
    <row r="68" spans="1:414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/>
      <c r="N68" s="71"/>
      <c r="O68" s="75">
        <v>0</v>
      </c>
      <c r="P68" s="71">
        <v>0</v>
      </c>
      <c r="Q68" s="122"/>
      <c r="R68" s="78"/>
      <c r="S68" s="314"/>
      <c r="T68" s="314"/>
      <c r="U68" s="78"/>
      <c r="V68" s="78"/>
      <c r="W68" s="78">
        <f t="shared" si="15"/>
        <v>0</v>
      </c>
      <c r="X68" s="78">
        <f t="shared" si="16"/>
        <v>0</v>
      </c>
      <c r="Y68" s="78"/>
      <c r="Z68" s="78"/>
      <c r="AA68" s="75"/>
      <c r="AB68" s="71"/>
      <c r="AC68" s="8">
        <f t="shared" si="17"/>
        <v>0</v>
      </c>
      <c r="AD68" s="8">
        <f t="shared" si="18"/>
        <v>0</v>
      </c>
      <c r="AE68" s="71"/>
      <c r="AF68" s="71"/>
      <c r="AG68" s="71"/>
      <c r="AH68" s="71"/>
      <c r="AI68" s="122"/>
      <c r="AJ68" s="122"/>
      <c r="AK68" s="343"/>
      <c r="AL68" s="344"/>
      <c r="AM68" s="287"/>
      <c r="AN68" s="287"/>
      <c r="AO68" s="288"/>
      <c r="AP68" s="288"/>
      <c r="AQ68" s="288"/>
      <c r="AR68" s="288"/>
      <c r="AS68" s="288"/>
      <c r="AT68" s="288"/>
      <c r="AU68" s="4">
        <f t="shared" si="89"/>
        <v>0</v>
      </c>
      <c r="AV68" s="4">
        <f t="shared" si="90"/>
        <v>0</v>
      </c>
      <c r="AW68" s="78"/>
      <c r="AX68" s="78"/>
      <c r="AY68" s="305"/>
      <c r="AZ68" s="8"/>
      <c r="BA68" s="8"/>
      <c r="BB68" s="8"/>
      <c r="BC68" s="8">
        <f t="shared" si="91"/>
        <v>0</v>
      </c>
      <c r="BD68" s="8">
        <f t="shared" si="92"/>
        <v>0</v>
      </c>
      <c r="BE68" s="78">
        <v>6</v>
      </c>
      <c r="BF68" s="78">
        <v>0.85440000000000005</v>
      </c>
      <c r="BG68" s="349">
        <v>7.5</v>
      </c>
      <c r="BH68" s="350">
        <v>1.0680000000000001</v>
      </c>
      <c r="BI68" s="289"/>
      <c r="BJ68" s="290"/>
      <c r="BK68" s="315">
        <v>6.5</v>
      </c>
      <c r="BL68" s="78">
        <v>0.92559999999999998</v>
      </c>
      <c r="BM68" s="8"/>
      <c r="BN68" s="8"/>
      <c r="BO68" s="8"/>
      <c r="BP68" s="8"/>
      <c r="BQ68" s="8"/>
      <c r="BR68" s="8"/>
      <c r="BS68" s="2">
        <f t="shared" si="20"/>
        <v>20</v>
      </c>
      <c r="BT68" s="8">
        <f t="shared" si="21"/>
        <v>2.8479999999999999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13"/>
      <c r="CI68" s="91"/>
      <c r="CJ68" s="313"/>
      <c r="CK68" s="292"/>
      <c r="CL68" s="292"/>
      <c r="CM68" s="314"/>
      <c r="CN68" s="315"/>
      <c r="CO68" s="8">
        <f t="shared" si="22"/>
        <v>0</v>
      </c>
      <c r="CP68" s="8">
        <f t="shared" si="23"/>
        <v>0</v>
      </c>
      <c r="CQ68" s="330">
        <v>247.40625</v>
      </c>
      <c r="CR68" s="330"/>
      <c r="CS68" s="330"/>
      <c r="CT68" s="340"/>
      <c r="CU68" s="331">
        <v>18.556701030927837</v>
      </c>
      <c r="CV68" s="196"/>
      <c r="CW68" s="332">
        <v>63.814432989690722</v>
      </c>
      <c r="CX68" s="340"/>
      <c r="CY68" s="340"/>
      <c r="CZ68" s="340"/>
      <c r="DA68" s="351">
        <f t="shared" si="103"/>
        <v>329.77738402061857</v>
      </c>
      <c r="DB68" s="7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16">
        <v>41.103092783505154</v>
      </c>
      <c r="DL68" s="316">
        <v>13.701030927835051</v>
      </c>
      <c r="DM68" s="314">
        <f t="shared" si="28"/>
        <v>41.103092783505154</v>
      </c>
      <c r="DN68" s="314">
        <f t="shared" si="29"/>
        <v>13.701030927835051</v>
      </c>
      <c r="DO68" s="316">
        <v>39.869999999999997</v>
      </c>
      <c r="DP68" s="316">
        <v>13.29</v>
      </c>
      <c r="DQ68" s="317">
        <v>39.869999999999997</v>
      </c>
      <c r="DR68" s="317">
        <v>13.29</v>
      </c>
      <c r="DS68" s="8"/>
      <c r="DT68" s="8"/>
      <c r="DU68" s="295"/>
      <c r="DV68" s="296"/>
      <c r="DW68" s="296"/>
      <c r="DX68" s="296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18">
        <v>37.11</v>
      </c>
      <c r="EH68" s="319">
        <v>9.2774999999999999</v>
      </c>
      <c r="EI68" s="94">
        <v>159.42268041237114</v>
      </c>
      <c r="EJ68" s="94">
        <v>39.855670103092784</v>
      </c>
      <c r="EK68" s="314">
        <v>55.268041237113401</v>
      </c>
      <c r="EL68" s="320">
        <v>13.81701030927835</v>
      </c>
      <c r="EM68" s="321"/>
      <c r="EN68" s="321"/>
      <c r="EO68" s="321"/>
      <c r="EP68" s="321"/>
      <c r="EQ68" s="8">
        <f t="shared" si="31"/>
        <v>251.80072164948453</v>
      </c>
      <c r="ER68" s="8">
        <f t="shared" si="104"/>
        <v>62.950180412371132</v>
      </c>
      <c r="ES68" s="294"/>
      <c r="ET68" s="294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45">
        <v>30</v>
      </c>
      <c r="FB68" s="322">
        <v>0</v>
      </c>
      <c r="FC68" s="114">
        <v>0</v>
      </c>
      <c r="FD68" s="315">
        <v>0</v>
      </c>
      <c r="FE68" s="8"/>
      <c r="FF68" s="8"/>
      <c r="FG68" s="298"/>
      <c r="FH68" s="299"/>
      <c r="FI68" s="8"/>
      <c r="FJ68" s="8"/>
      <c r="FK68" s="8"/>
      <c r="FL68" s="8"/>
      <c r="FM68" s="315"/>
      <c r="FN68" s="315"/>
      <c r="FO68" s="4"/>
      <c r="FP68" s="8"/>
      <c r="FQ68" s="300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1"/>
      <c r="GJ68" s="301"/>
      <c r="GK68" s="315">
        <v>6</v>
      </c>
      <c r="GL68" s="315">
        <v>0</v>
      </c>
      <c r="GM68" s="358">
        <v>0</v>
      </c>
      <c r="GN68" s="93">
        <v>0</v>
      </c>
      <c r="GO68" s="323">
        <v>3</v>
      </c>
      <c r="GP68" s="359">
        <v>0</v>
      </c>
      <c r="GQ68" s="359">
        <v>0</v>
      </c>
      <c r="GR68" s="359">
        <v>0</v>
      </c>
      <c r="GS68" s="93">
        <v>0</v>
      </c>
      <c r="GT68" s="93">
        <v>0</v>
      </c>
      <c r="GU68" s="93">
        <v>3</v>
      </c>
      <c r="GV68" s="93">
        <v>0</v>
      </c>
      <c r="GW68" s="93">
        <v>2</v>
      </c>
      <c r="GX68" s="93">
        <v>0</v>
      </c>
      <c r="GY68" s="93">
        <v>0</v>
      </c>
      <c r="GZ68" s="93">
        <v>0</v>
      </c>
      <c r="HA68" s="8">
        <f t="shared" si="39"/>
        <v>14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96"/>
      <c r="HO68" s="8">
        <f t="shared" si="41"/>
        <v>0</v>
      </c>
      <c r="HP68" s="8">
        <f t="shared" si="42"/>
        <v>0</v>
      </c>
      <c r="HQ68" s="373">
        <v>280</v>
      </c>
      <c r="HR68" s="71"/>
      <c r="HS68" s="91">
        <v>400</v>
      </c>
      <c r="HT68" s="78"/>
      <c r="HU68" s="78">
        <f t="shared" si="43"/>
        <v>280</v>
      </c>
      <c r="HV68" s="78">
        <f t="shared" si="44"/>
        <v>0</v>
      </c>
      <c r="HW68" s="8"/>
      <c r="HX68" s="8"/>
      <c r="HY68" s="368"/>
      <c r="HZ68" s="368"/>
      <c r="IA68" s="302"/>
      <c r="IB68" s="297"/>
      <c r="IC68" s="196">
        <v>2.5</v>
      </c>
      <c r="ID68" s="323">
        <v>0.625</v>
      </c>
      <c r="IE68" s="303"/>
      <c r="IF68" s="303"/>
      <c r="IG68" s="8">
        <f t="shared" si="45"/>
        <v>2.5</v>
      </c>
      <c r="IH68" s="8">
        <f t="shared" si="46"/>
        <v>0.625</v>
      </c>
      <c r="II68" s="8"/>
      <c r="IJ68" s="8"/>
      <c r="IK68" s="8"/>
      <c r="IL68" s="8"/>
      <c r="IM68" s="4"/>
      <c r="IN68" s="296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>
        <v>10.31</v>
      </c>
      <c r="IZ68" s="71">
        <v>0</v>
      </c>
      <c r="JA68" s="71">
        <v>0</v>
      </c>
      <c r="JB68" s="71">
        <v>0</v>
      </c>
      <c r="JC68" s="71"/>
      <c r="JD68" s="71"/>
      <c r="JE68" s="370"/>
      <c r="JF68" s="370"/>
      <c r="JG68" s="8">
        <f t="shared" si="47"/>
        <v>10.31</v>
      </c>
      <c r="JH68" s="8">
        <f t="shared" si="48"/>
        <v>0</v>
      </c>
      <c r="JI68" s="374">
        <v>0</v>
      </c>
      <c r="JJ68" s="374">
        <v>0</v>
      </c>
      <c r="JK68" s="374">
        <v>0</v>
      </c>
      <c r="JL68" s="374">
        <v>0</v>
      </c>
      <c r="JM68" s="323"/>
      <c r="JN68" s="323"/>
      <c r="JO68" s="91">
        <v>51.55</v>
      </c>
      <c r="JP68" s="323">
        <v>11</v>
      </c>
      <c r="JQ68" s="91">
        <v>0</v>
      </c>
      <c r="JR68" s="323">
        <v>0</v>
      </c>
      <c r="JS68" s="71"/>
      <c r="JT68" s="71"/>
      <c r="JU68" s="8"/>
      <c r="JV68" s="8"/>
      <c r="JW68" s="8">
        <f t="shared" si="85"/>
        <v>51.55</v>
      </c>
      <c r="JX68" s="8">
        <f t="shared" si="86"/>
        <v>11</v>
      </c>
      <c r="JY68" s="8"/>
      <c r="JZ68" s="8"/>
      <c r="KA68" s="282"/>
      <c r="KB68" s="282"/>
      <c r="KC68" s="8">
        <f t="shared" si="49"/>
        <v>0</v>
      </c>
      <c r="KD68" s="8">
        <f t="shared" si="50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1"/>
        <v>0</v>
      </c>
      <c r="KP68" s="4">
        <f t="shared" si="51"/>
        <v>0</v>
      </c>
      <c r="KQ68" s="314"/>
      <c r="KR68" s="4"/>
      <c r="KS68" s="4"/>
      <c r="KT68" s="4"/>
      <c r="KU68" s="1">
        <f t="shared" si="52"/>
        <v>0</v>
      </c>
      <c r="KV68" s="1">
        <f t="shared" si="53"/>
        <v>0</v>
      </c>
      <c r="KW68" s="4"/>
      <c r="KX68" s="4"/>
      <c r="KY68" s="4">
        <f t="shared" si="54"/>
        <v>0</v>
      </c>
      <c r="KZ68" s="4">
        <f t="shared" si="55"/>
        <v>0</v>
      </c>
      <c r="LA68" s="4"/>
      <c r="LB68" s="4"/>
      <c r="LC68" s="4"/>
      <c r="LD68" s="4"/>
      <c r="LE68" s="4">
        <f t="shared" si="56"/>
        <v>0</v>
      </c>
      <c r="LF68" s="4">
        <f t="shared" si="57"/>
        <v>0</v>
      </c>
      <c r="LG68" s="4"/>
      <c r="LH68" s="4"/>
      <c r="LI68" s="4">
        <f t="shared" si="58"/>
        <v>0</v>
      </c>
      <c r="LJ68" s="4">
        <f t="shared" si="59"/>
        <v>0</v>
      </c>
      <c r="LK68" s="375">
        <v>25</v>
      </c>
      <c r="LL68" s="374">
        <v>0</v>
      </c>
      <c r="LM68" s="376">
        <v>3.4</v>
      </c>
      <c r="LN68" s="377">
        <v>0</v>
      </c>
      <c r="LO68" s="376">
        <v>1.3</v>
      </c>
      <c r="LP68" s="326">
        <v>0</v>
      </c>
      <c r="LQ68" s="75"/>
      <c r="LR68" s="114"/>
      <c r="LS68" s="378"/>
      <c r="LT68" s="378"/>
      <c r="LU68" s="4">
        <f t="shared" si="105"/>
        <v>29.7</v>
      </c>
      <c r="LV68" s="4">
        <f t="shared" si="61"/>
        <v>0</v>
      </c>
      <c r="LW68" s="312"/>
      <c r="LX68" s="4"/>
      <c r="LY68" s="4"/>
      <c r="LZ68" s="4"/>
      <c r="MA68" s="4">
        <f t="shared" si="62"/>
        <v>0</v>
      </c>
      <c r="MB68" s="4">
        <f t="shared" si="63"/>
        <v>0</v>
      </c>
      <c r="MC68" s="114"/>
      <c r="MD68" s="4"/>
      <c r="ME68" s="333"/>
      <c r="MF68" s="360"/>
      <c r="MG68" s="75"/>
      <c r="MH68" s="74"/>
      <c r="MI68" s="9"/>
      <c r="MJ68" s="4"/>
      <c r="MK68" s="4">
        <f t="shared" si="64"/>
        <v>0</v>
      </c>
      <c r="ML68" s="4">
        <f t="shared" si="65"/>
        <v>0</v>
      </c>
      <c r="MM68" s="327">
        <v>5.4180000000000001</v>
      </c>
      <c r="MN68" s="92">
        <v>0</v>
      </c>
      <c r="MO68" s="114">
        <v>3.1819999999999995</v>
      </c>
      <c r="MP68" s="328">
        <v>0</v>
      </c>
      <c r="MQ68" s="4">
        <f t="shared" si="66"/>
        <v>8.6</v>
      </c>
      <c r="MR68" s="4">
        <f t="shared" si="67"/>
        <v>0</v>
      </c>
      <c r="MS68" s="4"/>
      <c r="MT68" s="4"/>
      <c r="MU68" s="4">
        <f t="shared" si="68"/>
        <v>0</v>
      </c>
      <c r="MV68" s="4">
        <f t="shared" si="69"/>
        <v>0</v>
      </c>
      <c r="MW68" s="4"/>
      <c r="MX68" s="4"/>
      <c r="MY68" s="4">
        <f t="shared" si="70"/>
        <v>0</v>
      </c>
      <c r="MZ68" s="4">
        <f t="shared" si="71"/>
        <v>0</v>
      </c>
      <c r="NA68" s="92">
        <v>0</v>
      </c>
      <c r="NB68" s="329">
        <v>0</v>
      </c>
      <c r="NC68" s="4">
        <f t="shared" si="72"/>
        <v>0</v>
      </c>
      <c r="ND68" s="4">
        <f t="shared" si="73"/>
        <v>0</v>
      </c>
      <c r="NE68" s="294"/>
      <c r="NF68" s="294"/>
      <c r="NG68" s="294">
        <f t="shared" si="74"/>
        <v>0</v>
      </c>
      <c r="NH68" s="294">
        <f t="shared" si="75"/>
        <v>0</v>
      </c>
      <c r="NI68" s="294"/>
      <c r="NJ68" s="294"/>
      <c r="NK68" s="294">
        <f t="shared" si="76"/>
        <v>0</v>
      </c>
      <c r="NL68" s="294">
        <f t="shared" si="77"/>
        <v>0</v>
      </c>
      <c r="NM68" s="291"/>
      <c r="NN68" s="294"/>
      <c r="NO68" s="294">
        <f t="shared" si="78"/>
        <v>0</v>
      </c>
      <c r="NP68" s="294">
        <f t="shared" si="79"/>
        <v>0</v>
      </c>
      <c r="NQ68" s="74">
        <v>3.67</v>
      </c>
      <c r="NR68" s="74"/>
      <c r="NS68" s="74">
        <v>0</v>
      </c>
      <c r="NT68" s="74"/>
      <c r="NU68" s="74">
        <v>6.2</v>
      </c>
      <c r="NV68" s="74"/>
      <c r="NW68" s="335">
        <v>1.33</v>
      </c>
      <c r="NX68" s="335"/>
      <c r="NY68" s="335">
        <v>2</v>
      </c>
      <c r="NZ68" s="335"/>
      <c r="OA68" s="74">
        <f t="shared" si="80"/>
        <v>11.870000000000001</v>
      </c>
      <c r="OB68" s="74">
        <f t="shared" si="100"/>
        <v>0</v>
      </c>
      <c r="OC68" s="74">
        <v>10</v>
      </c>
      <c r="OD68" s="74"/>
      <c r="OE68" s="341">
        <v>2.97</v>
      </c>
      <c r="OF68" s="74"/>
      <c r="OG68" s="341">
        <v>2</v>
      </c>
      <c r="OH68" s="74"/>
      <c r="OI68" s="74">
        <v>0</v>
      </c>
      <c r="OJ68" s="74"/>
      <c r="OK68" s="74">
        <f t="shared" si="81"/>
        <v>14.97</v>
      </c>
      <c r="OL68" s="74">
        <f t="shared" si="82"/>
        <v>0</v>
      </c>
      <c r="OM68" s="196">
        <v>5.09</v>
      </c>
      <c r="ON68" s="196"/>
      <c r="OO68" s="334">
        <v>1.43</v>
      </c>
      <c r="OP68" s="196"/>
      <c r="OQ68" s="196">
        <v>1.56</v>
      </c>
      <c r="OR68" s="196"/>
      <c r="OS68" s="196">
        <f t="shared" si="106"/>
        <v>6.52</v>
      </c>
      <c r="OT68" s="196">
        <f t="shared" si="84"/>
        <v>0</v>
      </c>
      <c r="OU68" s="294"/>
      <c r="OV68" s="294"/>
      <c r="OW68" s="294">
        <f t="shared" si="101"/>
        <v>0</v>
      </c>
      <c r="OX68" s="294">
        <f t="shared" si="102"/>
        <v>0</v>
      </c>
    </row>
    <row r="69" spans="1:414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/>
      <c r="N69" s="71"/>
      <c r="O69" s="75">
        <v>0</v>
      </c>
      <c r="P69" s="71">
        <v>0</v>
      </c>
      <c r="Q69" s="122"/>
      <c r="R69" s="78"/>
      <c r="S69" s="314"/>
      <c r="T69" s="314"/>
      <c r="U69" s="78"/>
      <c r="V69" s="78"/>
      <c r="W69" s="78">
        <f t="shared" si="15"/>
        <v>0</v>
      </c>
      <c r="X69" s="78">
        <f t="shared" si="16"/>
        <v>0</v>
      </c>
      <c r="Y69" s="78"/>
      <c r="Z69" s="78"/>
      <c r="AA69" s="75"/>
      <c r="AB69" s="71"/>
      <c r="AC69" s="8">
        <f t="shared" si="17"/>
        <v>0</v>
      </c>
      <c r="AD69" s="8">
        <f t="shared" si="18"/>
        <v>0</v>
      </c>
      <c r="AE69" s="71"/>
      <c r="AF69" s="71"/>
      <c r="AG69" s="71"/>
      <c r="AH69" s="71"/>
      <c r="AI69" s="122"/>
      <c r="AJ69" s="122"/>
      <c r="AK69" s="343"/>
      <c r="AL69" s="344"/>
      <c r="AM69" s="287"/>
      <c r="AN69" s="287"/>
      <c r="AO69" s="288"/>
      <c r="AP69" s="288"/>
      <c r="AQ69" s="288"/>
      <c r="AR69" s="288"/>
      <c r="AS69" s="288"/>
      <c r="AT69" s="288"/>
      <c r="AU69" s="4">
        <f t="shared" si="89"/>
        <v>0</v>
      </c>
      <c r="AV69" s="4">
        <f t="shared" si="90"/>
        <v>0</v>
      </c>
      <c r="AW69" s="78"/>
      <c r="AX69" s="78"/>
      <c r="AY69" s="305"/>
      <c r="AZ69" s="8"/>
      <c r="BA69" s="8"/>
      <c r="BB69" s="8"/>
      <c r="BC69" s="8">
        <f t="shared" si="91"/>
        <v>0</v>
      </c>
      <c r="BD69" s="8">
        <f t="shared" si="92"/>
        <v>0</v>
      </c>
      <c r="BE69" s="78">
        <v>6</v>
      </c>
      <c r="BF69" s="78">
        <v>0.85440000000000005</v>
      </c>
      <c r="BG69" s="349">
        <v>7.5</v>
      </c>
      <c r="BH69" s="350">
        <v>1.0680000000000001</v>
      </c>
      <c r="BI69" s="289"/>
      <c r="BJ69" s="290"/>
      <c r="BK69" s="315">
        <v>6.5</v>
      </c>
      <c r="BL69" s="78">
        <v>0.92559999999999998</v>
      </c>
      <c r="BM69" s="8"/>
      <c r="BN69" s="8"/>
      <c r="BO69" s="8"/>
      <c r="BP69" s="8"/>
      <c r="BQ69" s="8"/>
      <c r="BR69" s="8"/>
      <c r="BS69" s="2">
        <f t="shared" si="20"/>
        <v>20</v>
      </c>
      <c r="BT69" s="8">
        <f t="shared" si="21"/>
        <v>2.8479999999999999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13"/>
      <c r="CI69" s="91"/>
      <c r="CJ69" s="313"/>
      <c r="CK69" s="292"/>
      <c r="CL69" s="292"/>
      <c r="CM69" s="314"/>
      <c r="CN69" s="315"/>
      <c r="CO69" s="8">
        <f t="shared" si="22"/>
        <v>0</v>
      </c>
      <c r="CP69" s="8">
        <f t="shared" si="23"/>
        <v>0</v>
      </c>
      <c r="CQ69" s="330">
        <v>247.40625</v>
      </c>
      <c r="CR69" s="330"/>
      <c r="CS69" s="330"/>
      <c r="CT69" s="340"/>
      <c r="CU69" s="331">
        <v>18.556701030927837</v>
      </c>
      <c r="CV69" s="196"/>
      <c r="CW69" s="332">
        <v>63.814432989690722</v>
      </c>
      <c r="CX69" s="340"/>
      <c r="CY69" s="340"/>
      <c r="CZ69" s="340"/>
      <c r="DA69" s="351">
        <f t="shared" si="103"/>
        <v>329.77738402061857</v>
      </c>
      <c r="DB69" s="7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16">
        <v>41.103092783505154</v>
      </c>
      <c r="DL69" s="316">
        <v>13.701030927835051</v>
      </c>
      <c r="DM69" s="314">
        <f t="shared" si="28"/>
        <v>41.103092783505154</v>
      </c>
      <c r="DN69" s="314">
        <f t="shared" si="29"/>
        <v>13.701030927835051</v>
      </c>
      <c r="DO69" s="316">
        <v>39.869999999999997</v>
      </c>
      <c r="DP69" s="316">
        <v>13.29</v>
      </c>
      <c r="DQ69" s="317">
        <v>39.869999999999997</v>
      </c>
      <c r="DR69" s="317">
        <v>13.29</v>
      </c>
      <c r="DS69" s="8"/>
      <c r="DT69" s="8"/>
      <c r="DU69" s="295"/>
      <c r="DV69" s="296"/>
      <c r="DW69" s="296"/>
      <c r="DX69" s="296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18">
        <v>37.11</v>
      </c>
      <c r="EH69" s="319">
        <v>9.2774999999999999</v>
      </c>
      <c r="EI69" s="94">
        <v>159.42268041237114</v>
      </c>
      <c r="EJ69" s="94">
        <v>39.855670103092784</v>
      </c>
      <c r="EK69" s="314">
        <v>55.268041237113401</v>
      </c>
      <c r="EL69" s="320">
        <v>13.81701030927835</v>
      </c>
      <c r="EM69" s="321"/>
      <c r="EN69" s="321"/>
      <c r="EO69" s="321"/>
      <c r="EP69" s="321"/>
      <c r="EQ69" s="8">
        <f t="shared" si="31"/>
        <v>251.80072164948453</v>
      </c>
      <c r="ER69" s="8">
        <f t="shared" si="104"/>
        <v>62.950180412371132</v>
      </c>
      <c r="ES69" s="294"/>
      <c r="ET69" s="294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45">
        <v>30</v>
      </c>
      <c r="FB69" s="322">
        <v>0</v>
      </c>
      <c r="FC69" s="114">
        <v>0</v>
      </c>
      <c r="FD69" s="315">
        <v>0</v>
      </c>
      <c r="FE69" s="8"/>
      <c r="FF69" s="8"/>
      <c r="FG69" s="298"/>
      <c r="FH69" s="299"/>
      <c r="FI69" s="8"/>
      <c r="FJ69" s="8"/>
      <c r="FK69" s="8"/>
      <c r="FL69" s="8"/>
      <c r="FM69" s="315"/>
      <c r="FN69" s="315"/>
      <c r="FO69" s="4"/>
      <c r="FP69" s="8"/>
      <c r="FQ69" s="300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1"/>
      <c r="GJ69" s="301"/>
      <c r="GK69" s="315">
        <v>6</v>
      </c>
      <c r="GL69" s="315">
        <v>0</v>
      </c>
      <c r="GM69" s="358">
        <v>0</v>
      </c>
      <c r="GN69" s="93">
        <v>0</v>
      </c>
      <c r="GO69" s="323">
        <v>3</v>
      </c>
      <c r="GP69" s="359">
        <v>0</v>
      </c>
      <c r="GQ69" s="359">
        <v>0</v>
      </c>
      <c r="GR69" s="359">
        <v>0</v>
      </c>
      <c r="GS69" s="93">
        <v>0</v>
      </c>
      <c r="GT69" s="93">
        <v>0</v>
      </c>
      <c r="GU69" s="93">
        <v>3</v>
      </c>
      <c r="GV69" s="93">
        <v>0</v>
      </c>
      <c r="GW69" s="93">
        <v>2</v>
      </c>
      <c r="GX69" s="93">
        <v>0</v>
      </c>
      <c r="GY69" s="93">
        <v>0</v>
      </c>
      <c r="GZ69" s="93">
        <v>0</v>
      </c>
      <c r="HA69" s="8">
        <f t="shared" si="39"/>
        <v>14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96"/>
      <c r="HO69" s="8">
        <f t="shared" si="41"/>
        <v>0</v>
      </c>
      <c r="HP69" s="8">
        <f t="shared" si="42"/>
        <v>0</v>
      </c>
      <c r="HQ69" s="373">
        <v>280</v>
      </c>
      <c r="HR69" s="71"/>
      <c r="HS69" s="91">
        <v>400</v>
      </c>
      <c r="HT69" s="78"/>
      <c r="HU69" s="78">
        <f t="shared" si="43"/>
        <v>280</v>
      </c>
      <c r="HV69" s="78">
        <f t="shared" si="44"/>
        <v>0</v>
      </c>
      <c r="HW69" s="8"/>
      <c r="HX69" s="8"/>
      <c r="HY69" s="368"/>
      <c r="HZ69" s="368"/>
      <c r="IA69" s="302"/>
      <c r="IB69" s="297"/>
      <c r="IC69" s="196">
        <v>2.5</v>
      </c>
      <c r="ID69" s="323">
        <v>0.625</v>
      </c>
      <c r="IE69" s="303"/>
      <c r="IF69" s="303"/>
      <c r="IG69" s="8">
        <f t="shared" si="45"/>
        <v>2.5</v>
      </c>
      <c r="IH69" s="8">
        <f t="shared" si="46"/>
        <v>0.625</v>
      </c>
      <c r="II69" s="8"/>
      <c r="IJ69" s="8"/>
      <c r="IK69" s="8"/>
      <c r="IL69" s="8"/>
      <c r="IM69" s="4"/>
      <c r="IN69" s="296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>
        <v>10.31</v>
      </c>
      <c r="IZ69" s="71">
        <v>0</v>
      </c>
      <c r="JA69" s="71">
        <v>0</v>
      </c>
      <c r="JB69" s="71">
        <v>0</v>
      </c>
      <c r="JC69" s="71"/>
      <c r="JD69" s="71"/>
      <c r="JE69" s="370"/>
      <c r="JF69" s="370"/>
      <c r="JG69" s="8">
        <f t="shared" si="47"/>
        <v>10.31</v>
      </c>
      <c r="JH69" s="8">
        <f t="shared" si="48"/>
        <v>0</v>
      </c>
      <c r="JI69" s="374">
        <v>0</v>
      </c>
      <c r="JJ69" s="374">
        <v>0</v>
      </c>
      <c r="JK69" s="374">
        <v>0</v>
      </c>
      <c r="JL69" s="374">
        <v>0</v>
      </c>
      <c r="JM69" s="323"/>
      <c r="JN69" s="323"/>
      <c r="JO69" s="91">
        <v>51.55</v>
      </c>
      <c r="JP69" s="323">
        <v>11</v>
      </c>
      <c r="JQ69" s="91">
        <v>0</v>
      </c>
      <c r="JR69" s="323">
        <v>0</v>
      </c>
      <c r="JS69" s="71"/>
      <c r="JT69" s="71"/>
      <c r="JU69" s="8"/>
      <c r="JV69" s="8"/>
      <c r="JW69" s="8">
        <f t="shared" si="85"/>
        <v>51.55</v>
      </c>
      <c r="JX69" s="8">
        <f t="shared" si="86"/>
        <v>11</v>
      </c>
      <c r="JY69" s="8"/>
      <c r="JZ69" s="8"/>
      <c r="KA69" s="282"/>
      <c r="KB69" s="282"/>
      <c r="KC69" s="8">
        <f t="shared" si="49"/>
        <v>0</v>
      </c>
      <c r="KD69" s="8">
        <f t="shared" si="50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1"/>
        <v>0</v>
      </c>
      <c r="KP69" s="4">
        <f t="shared" si="51"/>
        <v>0</v>
      </c>
      <c r="KQ69" s="314"/>
      <c r="KR69" s="4"/>
      <c r="KS69" s="4"/>
      <c r="KT69" s="4"/>
      <c r="KU69" s="1">
        <f t="shared" si="52"/>
        <v>0</v>
      </c>
      <c r="KV69" s="1">
        <f t="shared" si="53"/>
        <v>0</v>
      </c>
      <c r="KW69" s="4"/>
      <c r="KX69" s="4"/>
      <c r="KY69" s="4">
        <f t="shared" si="54"/>
        <v>0</v>
      </c>
      <c r="KZ69" s="4">
        <f t="shared" si="55"/>
        <v>0</v>
      </c>
      <c r="LA69" s="4"/>
      <c r="LB69" s="4"/>
      <c r="LC69" s="4"/>
      <c r="LD69" s="4"/>
      <c r="LE69" s="4">
        <f t="shared" si="56"/>
        <v>0</v>
      </c>
      <c r="LF69" s="4">
        <f t="shared" si="57"/>
        <v>0</v>
      </c>
      <c r="LG69" s="4"/>
      <c r="LH69" s="4"/>
      <c r="LI69" s="4">
        <f t="shared" si="58"/>
        <v>0</v>
      </c>
      <c r="LJ69" s="4">
        <f t="shared" si="59"/>
        <v>0</v>
      </c>
      <c r="LK69" s="375">
        <v>25</v>
      </c>
      <c r="LL69" s="374">
        <v>0</v>
      </c>
      <c r="LM69" s="376">
        <v>3.4</v>
      </c>
      <c r="LN69" s="377">
        <v>0</v>
      </c>
      <c r="LO69" s="376">
        <v>1.3</v>
      </c>
      <c r="LP69" s="326">
        <v>0</v>
      </c>
      <c r="LQ69" s="75"/>
      <c r="LR69" s="336"/>
      <c r="LS69" s="311"/>
      <c r="LT69" s="311"/>
      <c r="LU69" s="4">
        <f t="shared" si="105"/>
        <v>29.7</v>
      </c>
      <c r="LV69" s="4">
        <f t="shared" si="61"/>
        <v>0</v>
      </c>
      <c r="LW69" s="312"/>
      <c r="LX69" s="4"/>
      <c r="LY69" s="4"/>
      <c r="LZ69" s="4"/>
      <c r="MA69" s="4">
        <f t="shared" si="62"/>
        <v>0</v>
      </c>
      <c r="MB69" s="4">
        <f t="shared" si="63"/>
        <v>0</v>
      </c>
      <c r="MC69" s="114"/>
      <c r="MD69" s="4"/>
      <c r="ME69" s="333"/>
      <c r="MF69" s="360"/>
      <c r="MG69" s="75"/>
      <c r="MH69" s="74"/>
      <c r="MI69" s="9"/>
      <c r="MJ69" s="4"/>
      <c r="MK69" s="4">
        <f t="shared" si="64"/>
        <v>0</v>
      </c>
      <c r="ML69" s="4">
        <f t="shared" si="65"/>
        <v>0</v>
      </c>
      <c r="MM69" s="327">
        <v>4.7879999999999994</v>
      </c>
      <c r="MN69" s="92">
        <v>0</v>
      </c>
      <c r="MO69" s="114">
        <v>2.8120000000000003</v>
      </c>
      <c r="MP69" s="328">
        <v>0</v>
      </c>
      <c r="MQ69" s="4">
        <f t="shared" si="66"/>
        <v>7.6</v>
      </c>
      <c r="MR69" s="4">
        <f t="shared" si="67"/>
        <v>0</v>
      </c>
      <c r="MS69" s="4"/>
      <c r="MT69" s="4"/>
      <c r="MU69" s="4">
        <f t="shared" si="68"/>
        <v>0</v>
      </c>
      <c r="MV69" s="4">
        <f t="shared" si="69"/>
        <v>0</v>
      </c>
      <c r="MW69" s="4"/>
      <c r="MX69" s="4"/>
      <c r="MY69" s="4">
        <f t="shared" si="70"/>
        <v>0</v>
      </c>
      <c r="MZ69" s="4">
        <f t="shared" si="71"/>
        <v>0</v>
      </c>
      <c r="NA69" s="92">
        <v>0</v>
      </c>
      <c r="NB69" s="329">
        <v>0</v>
      </c>
      <c r="NC69" s="4">
        <f t="shared" si="72"/>
        <v>0</v>
      </c>
      <c r="ND69" s="4">
        <f t="shared" si="73"/>
        <v>0</v>
      </c>
      <c r="NE69" s="294"/>
      <c r="NF69" s="294"/>
      <c r="NG69" s="294">
        <f t="shared" si="74"/>
        <v>0</v>
      </c>
      <c r="NH69" s="294">
        <f t="shared" si="75"/>
        <v>0</v>
      </c>
      <c r="NI69" s="294"/>
      <c r="NJ69" s="294"/>
      <c r="NK69" s="294">
        <f t="shared" si="76"/>
        <v>0</v>
      </c>
      <c r="NL69" s="294">
        <f t="shared" si="77"/>
        <v>0</v>
      </c>
      <c r="NM69" s="291"/>
      <c r="NN69" s="294"/>
      <c r="NO69" s="294">
        <f t="shared" si="78"/>
        <v>0</v>
      </c>
      <c r="NP69" s="294">
        <f t="shared" si="79"/>
        <v>0</v>
      </c>
      <c r="NQ69" s="74">
        <v>3.67</v>
      </c>
      <c r="NR69" s="74"/>
      <c r="NS69" s="74">
        <v>0</v>
      </c>
      <c r="NT69" s="74"/>
      <c r="NU69" s="74">
        <v>6.2</v>
      </c>
      <c r="NV69" s="74"/>
      <c r="NW69" s="335">
        <v>1.33</v>
      </c>
      <c r="NX69" s="335"/>
      <c r="NY69" s="335">
        <v>2</v>
      </c>
      <c r="NZ69" s="335"/>
      <c r="OA69" s="74">
        <f t="shared" si="80"/>
        <v>11.870000000000001</v>
      </c>
      <c r="OB69" s="74">
        <f t="shared" si="100"/>
        <v>0</v>
      </c>
      <c r="OC69" s="74">
        <v>10</v>
      </c>
      <c r="OD69" s="74"/>
      <c r="OE69" s="341">
        <v>2.0499999999999998</v>
      </c>
      <c r="OF69" s="74"/>
      <c r="OG69" s="341">
        <v>2</v>
      </c>
      <c r="OH69" s="74"/>
      <c r="OI69" s="74">
        <v>0</v>
      </c>
      <c r="OJ69" s="74"/>
      <c r="OK69" s="74">
        <f t="shared" si="81"/>
        <v>14.05</v>
      </c>
      <c r="OL69" s="74">
        <f t="shared" si="82"/>
        <v>0</v>
      </c>
      <c r="OM69" s="196">
        <v>4.95</v>
      </c>
      <c r="ON69" s="196"/>
      <c r="OO69" s="334">
        <v>1.4</v>
      </c>
      <c r="OP69" s="196"/>
      <c r="OQ69" s="196">
        <v>1.53</v>
      </c>
      <c r="OR69" s="196"/>
      <c r="OS69" s="196">
        <f t="shared" si="106"/>
        <v>6.35</v>
      </c>
      <c r="OT69" s="196">
        <f t="shared" si="84"/>
        <v>0</v>
      </c>
      <c r="OU69" s="294"/>
      <c r="OV69" s="294"/>
      <c r="OW69" s="294">
        <f t="shared" si="101"/>
        <v>0</v>
      </c>
      <c r="OX69" s="294">
        <f t="shared" si="102"/>
        <v>0</v>
      </c>
    </row>
    <row r="70" spans="1:414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/>
      <c r="N70" s="71"/>
      <c r="O70" s="75">
        <v>0</v>
      </c>
      <c r="P70" s="71">
        <v>0</v>
      </c>
      <c r="Q70" s="122"/>
      <c r="R70" s="78"/>
      <c r="S70" s="314"/>
      <c r="T70" s="314"/>
      <c r="U70" s="78"/>
      <c r="V70" s="78"/>
      <c r="W70" s="78">
        <f t="shared" si="15"/>
        <v>0</v>
      </c>
      <c r="X70" s="78">
        <f t="shared" si="16"/>
        <v>0</v>
      </c>
      <c r="Y70" s="78"/>
      <c r="Z70" s="78"/>
      <c r="AA70" s="75"/>
      <c r="AB70" s="71"/>
      <c r="AC70" s="8">
        <f t="shared" si="17"/>
        <v>0</v>
      </c>
      <c r="AD70" s="8">
        <f t="shared" si="18"/>
        <v>0</v>
      </c>
      <c r="AE70" s="71"/>
      <c r="AF70" s="71"/>
      <c r="AG70" s="71"/>
      <c r="AH70" s="71"/>
      <c r="AI70" s="122"/>
      <c r="AJ70" s="122"/>
      <c r="AK70" s="343"/>
      <c r="AL70" s="344"/>
      <c r="AM70" s="287"/>
      <c r="AN70" s="287"/>
      <c r="AO70" s="288"/>
      <c r="AP70" s="288"/>
      <c r="AQ70" s="288"/>
      <c r="AR70" s="288"/>
      <c r="AS70" s="288"/>
      <c r="AT70" s="288"/>
      <c r="AU70" s="4">
        <f t="shared" si="89"/>
        <v>0</v>
      </c>
      <c r="AV70" s="4">
        <f t="shared" si="90"/>
        <v>0</v>
      </c>
      <c r="AW70" s="78"/>
      <c r="AX70" s="78"/>
      <c r="AY70" s="305"/>
      <c r="AZ70" s="8"/>
      <c r="BA70" s="8"/>
      <c r="BB70" s="8"/>
      <c r="BC70" s="8">
        <f t="shared" si="91"/>
        <v>0</v>
      </c>
      <c r="BD70" s="8">
        <f t="shared" si="92"/>
        <v>0</v>
      </c>
      <c r="BE70" s="78">
        <v>6</v>
      </c>
      <c r="BF70" s="78">
        <v>0.85440000000000005</v>
      </c>
      <c r="BG70" s="349">
        <v>7.5</v>
      </c>
      <c r="BH70" s="350">
        <v>1.0680000000000001</v>
      </c>
      <c r="BI70" s="289"/>
      <c r="BJ70" s="290"/>
      <c r="BK70" s="315">
        <v>6.5</v>
      </c>
      <c r="BL70" s="78">
        <v>0.92559999999999998</v>
      </c>
      <c r="BM70" s="8"/>
      <c r="BN70" s="8"/>
      <c r="BO70" s="8"/>
      <c r="BP70" s="8"/>
      <c r="BQ70" s="8"/>
      <c r="BR70" s="8"/>
      <c r="BS70" s="2">
        <f t="shared" si="20"/>
        <v>20</v>
      </c>
      <c r="BT70" s="8">
        <f t="shared" si="21"/>
        <v>2.8479999999999999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13"/>
      <c r="CI70" s="91"/>
      <c r="CJ70" s="313"/>
      <c r="CK70" s="292"/>
      <c r="CL70" s="292"/>
      <c r="CM70" s="314"/>
      <c r="CN70" s="315"/>
      <c r="CO70" s="8">
        <f t="shared" si="22"/>
        <v>0</v>
      </c>
      <c r="CP70" s="8">
        <f t="shared" si="23"/>
        <v>0</v>
      </c>
      <c r="CQ70" s="330">
        <v>247.40625</v>
      </c>
      <c r="CR70" s="330"/>
      <c r="CS70" s="330"/>
      <c r="CT70" s="340"/>
      <c r="CU70" s="331">
        <v>18.556701030927837</v>
      </c>
      <c r="CV70" s="196"/>
      <c r="CW70" s="332">
        <v>63.814432989690722</v>
      </c>
      <c r="CX70" s="340"/>
      <c r="CY70" s="340"/>
      <c r="CZ70" s="340"/>
      <c r="DA70" s="351">
        <f t="shared" si="103"/>
        <v>329.77738402061857</v>
      </c>
      <c r="DB70" s="7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16">
        <v>41.103092783505154</v>
      </c>
      <c r="DL70" s="316">
        <v>13.701030927835051</v>
      </c>
      <c r="DM70" s="314">
        <f t="shared" si="28"/>
        <v>41.103092783505154</v>
      </c>
      <c r="DN70" s="314">
        <f t="shared" si="29"/>
        <v>13.701030927835051</v>
      </c>
      <c r="DO70" s="316">
        <v>39.869999999999997</v>
      </c>
      <c r="DP70" s="316">
        <v>13.29</v>
      </c>
      <c r="DQ70" s="317">
        <v>39.869999999999997</v>
      </c>
      <c r="DR70" s="317">
        <v>13.29</v>
      </c>
      <c r="DS70" s="8"/>
      <c r="DT70" s="8"/>
      <c r="DU70" s="295"/>
      <c r="DV70" s="296"/>
      <c r="DW70" s="296"/>
      <c r="DX70" s="296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18">
        <v>37.11</v>
      </c>
      <c r="EH70" s="319">
        <v>9.2774999999999999</v>
      </c>
      <c r="EI70" s="94">
        <v>159.42268041237114</v>
      </c>
      <c r="EJ70" s="94">
        <v>39.855670103092784</v>
      </c>
      <c r="EK70" s="314">
        <v>55.268041237113401</v>
      </c>
      <c r="EL70" s="320">
        <v>13.81701030927835</v>
      </c>
      <c r="EM70" s="321"/>
      <c r="EN70" s="321"/>
      <c r="EO70" s="321"/>
      <c r="EP70" s="321"/>
      <c r="EQ70" s="8">
        <f t="shared" si="31"/>
        <v>251.80072164948453</v>
      </c>
      <c r="ER70" s="8">
        <f t="shared" si="104"/>
        <v>62.950180412371132</v>
      </c>
      <c r="ES70" s="294"/>
      <c r="ET70" s="294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45">
        <v>30</v>
      </c>
      <c r="FB70" s="322">
        <v>0</v>
      </c>
      <c r="FC70" s="114">
        <v>0</v>
      </c>
      <c r="FD70" s="315">
        <v>0</v>
      </c>
      <c r="FE70" s="8"/>
      <c r="FF70" s="8"/>
      <c r="FG70" s="298"/>
      <c r="FH70" s="299"/>
      <c r="FI70" s="8"/>
      <c r="FJ70" s="8"/>
      <c r="FK70" s="8"/>
      <c r="FL70" s="8"/>
      <c r="FM70" s="315"/>
      <c r="FN70" s="315"/>
      <c r="FO70" s="4"/>
      <c r="FP70" s="8"/>
      <c r="FQ70" s="300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1"/>
      <c r="GJ70" s="301"/>
      <c r="GK70" s="315">
        <v>6</v>
      </c>
      <c r="GL70" s="315">
        <v>0</v>
      </c>
      <c r="GM70" s="358">
        <v>0</v>
      </c>
      <c r="GN70" s="93">
        <v>0</v>
      </c>
      <c r="GO70" s="323">
        <v>3</v>
      </c>
      <c r="GP70" s="359">
        <v>0</v>
      </c>
      <c r="GQ70" s="359">
        <v>0</v>
      </c>
      <c r="GR70" s="359">
        <v>0</v>
      </c>
      <c r="GS70" s="93">
        <v>0</v>
      </c>
      <c r="GT70" s="93">
        <v>0</v>
      </c>
      <c r="GU70" s="93">
        <v>3</v>
      </c>
      <c r="GV70" s="93">
        <v>0</v>
      </c>
      <c r="GW70" s="93">
        <v>2</v>
      </c>
      <c r="GX70" s="93">
        <v>0</v>
      </c>
      <c r="GY70" s="93">
        <v>0</v>
      </c>
      <c r="GZ70" s="93">
        <v>0</v>
      </c>
      <c r="HA70" s="8">
        <f t="shared" si="39"/>
        <v>14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96"/>
      <c r="HO70" s="8">
        <f t="shared" si="41"/>
        <v>0</v>
      </c>
      <c r="HP70" s="8">
        <f t="shared" si="42"/>
        <v>0</v>
      </c>
      <c r="HQ70" s="373">
        <v>280</v>
      </c>
      <c r="HR70" s="71"/>
      <c r="HS70" s="91">
        <v>400</v>
      </c>
      <c r="HT70" s="78"/>
      <c r="HU70" s="78">
        <f t="shared" si="43"/>
        <v>280</v>
      </c>
      <c r="HV70" s="78">
        <f t="shared" si="44"/>
        <v>0</v>
      </c>
      <c r="HW70" s="8"/>
      <c r="HX70" s="8"/>
      <c r="HY70" s="368"/>
      <c r="HZ70" s="368"/>
      <c r="IA70" s="302"/>
      <c r="IB70" s="297"/>
      <c r="IC70" s="196">
        <v>2.5</v>
      </c>
      <c r="ID70" s="323">
        <v>0.625</v>
      </c>
      <c r="IE70" s="303"/>
      <c r="IF70" s="303"/>
      <c r="IG70" s="8">
        <f t="shared" si="45"/>
        <v>2.5</v>
      </c>
      <c r="IH70" s="8">
        <f t="shared" si="46"/>
        <v>0.625</v>
      </c>
      <c r="II70" s="8"/>
      <c r="IJ70" s="8"/>
      <c r="IK70" s="8"/>
      <c r="IL70" s="8"/>
      <c r="IM70" s="4"/>
      <c r="IN70" s="296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>
        <v>10.31</v>
      </c>
      <c r="IZ70" s="71">
        <v>0</v>
      </c>
      <c r="JA70" s="71">
        <v>0</v>
      </c>
      <c r="JB70" s="71">
        <v>0</v>
      </c>
      <c r="JC70" s="71"/>
      <c r="JD70" s="71"/>
      <c r="JE70" s="370"/>
      <c r="JF70" s="370"/>
      <c r="JG70" s="8">
        <f t="shared" si="47"/>
        <v>10.31</v>
      </c>
      <c r="JH70" s="8">
        <f t="shared" si="48"/>
        <v>0</v>
      </c>
      <c r="JI70" s="374">
        <v>0</v>
      </c>
      <c r="JJ70" s="374">
        <v>0</v>
      </c>
      <c r="JK70" s="374">
        <v>0</v>
      </c>
      <c r="JL70" s="374">
        <v>0</v>
      </c>
      <c r="JM70" s="323"/>
      <c r="JN70" s="323"/>
      <c r="JO70" s="91">
        <v>51.55</v>
      </c>
      <c r="JP70" s="323">
        <v>11</v>
      </c>
      <c r="JQ70" s="91">
        <v>0</v>
      </c>
      <c r="JR70" s="323">
        <v>0</v>
      </c>
      <c r="JS70" s="71"/>
      <c r="JT70" s="71"/>
      <c r="JU70" s="8"/>
      <c r="JV70" s="8"/>
      <c r="JW70" s="8">
        <f t="shared" si="85"/>
        <v>51.55</v>
      </c>
      <c r="JX70" s="8">
        <f t="shared" si="86"/>
        <v>11</v>
      </c>
      <c r="JY70" s="8"/>
      <c r="JZ70" s="8"/>
      <c r="KA70" s="282"/>
      <c r="KB70" s="282"/>
      <c r="KC70" s="8">
        <f t="shared" si="49"/>
        <v>0</v>
      </c>
      <c r="KD70" s="8">
        <f t="shared" si="50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1"/>
        <v>0</v>
      </c>
      <c r="KP70" s="4">
        <f t="shared" si="51"/>
        <v>0</v>
      </c>
      <c r="KQ70" s="314"/>
      <c r="KR70" s="4"/>
      <c r="KS70" s="4"/>
      <c r="KT70" s="4"/>
      <c r="KU70" s="1">
        <f t="shared" si="52"/>
        <v>0</v>
      </c>
      <c r="KV70" s="1">
        <f t="shared" si="53"/>
        <v>0</v>
      </c>
      <c r="KW70" s="4"/>
      <c r="KX70" s="4"/>
      <c r="KY70" s="4">
        <f t="shared" si="54"/>
        <v>0</v>
      </c>
      <c r="KZ70" s="4">
        <f t="shared" si="55"/>
        <v>0</v>
      </c>
      <c r="LA70" s="4"/>
      <c r="LB70" s="4"/>
      <c r="LC70" s="4"/>
      <c r="LD70" s="4"/>
      <c r="LE70" s="4">
        <f t="shared" si="56"/>
        <v>0</v>
      </c>
      <c r="LF70" s="4">
        <f t="shared" si="57"/>
        <v>0</v>
      </c>
      <c r="LG70" s="4"/>
      <c r="LH70" s="4"/>
      <c r="LI70" s="4">
        <f t="shared" si="58"/>
        <v>0</v>
      </c>
      <c r="LJ70" s="4">
        <f t="shared" si="59"/>
        <v>0</v>
      </c>
      <c r="LK70" s="375">
        <v>25</v>
      </c>
      <c r="LL70" s="374">
        <v>0</v>
      </c>
      <c r="LM70" s="376">
        <v>3.4</v>
      </c>
      <c r="LN70" s="377">
        <v>0</v>
      </c>
      <c r="LO70" s="376">
        <v>1.3</v>
      </c>
      <c r="LP70" s="326">
        <v>0</v>
      </c>
      <c r="LQ70" s="75"/>
      <c r="LR70" s="336"/>
      <c r="LS70" s="311"/>
      <c r="LT70" s="311"/>
      <c r="LU70" s="4">
        <f t="shared" si="105"/>
        <v>29.7</v>
      </c>
      <c r="LV70" s="4">
        <f t="shared" si="61"/>
        <v>0</v>
      </c>
      <c r="LW70" s="312"/>
      <c r="LX70" s="4"/>
      <c r="LY70" s="4"/>
      <c r="LZ70" s="4"/>
      <c r="MA70" s="4">
        <f t="shared" si="62"/>
        <v>0</v>
      </c>
      <c r="MB70" s="4">
        <f t="shared" si="63"/>
        <v>0</v>
      </c>
      <c r="MC70" s="114"/>
      <c r="MD70" s="4"/>
      <c r="ME70" s="333"/>
      <c r="MF70" s="360"/>
      <c r="MG70" s="75"/>
      <c r="MH70" s="74"/>
      <c r="MI70" s="9"/>
      <c r="MJ70" s="4"/>
      <c r="MK70" s="4">
        <f t="shared" si="64"/>
        <v>0</v>
      </c>
      <c r="ML70" s="4">
        <f t="shared" si="65"/>
        <v>0</v>
      </c>
      <c r="MM70" s="327">
        <v>4.0949999999999998</v>
      </c>
      <c r="MN70" s="92">
        <v>0</v>
      </c>
      <c r="MO70" s="114">
        <v>2.4050000000000002</v>
      </c>
      <c r="MP70" s="328">
        <v>0</v>
      </c>
      <c r="MQ70" s="4">
        <f t="shared" si="66"/>
        <v>6.5</v>
      </c>
      <c r="MR70" s="4">
        <f t="shared" si="67"/>
        <v>0</v>
      </c>
      <c r="MS70" s="4"/>
      <c r="MT70" s="4"/>
      <c r="MU70" s="4">
        <f t="shared" si="68"/>
        <v>0</v>
      </c>
      <c r="MV70" s="4">
        <f t="shared" si="69"/>
        <v>0</v>
      </c>
      <c r="MW70" s="4"/>
      <c r="MX70" s="4"/>
      <c r="MY70" s="4">
        <f t="shared" si="70"/>
        <v>0</v>
      </c>
      <c r="MZ70" s="4">
        <f t="shared" si="71"/>
        <v>0</v>
      </c>
      <c r="NA70" s="92">
        <v>0</v>
      </c>
      <c r="NB70" s="329">
        <v>0</v>
      </c>
      <c r="NC70" s="4">
        <f t="shared" si="72"/>
        <v>0</v>
      </c>
      <c r="ND70" s="4">
        <f t="shared" si="73"/>
        <v>0</v>
      </c>
      <c r="NE70" s="294"/>
      <c r="NF70" s="294"/>
      <c r="NG70" s="294">
        <f t="shared" si="74"/>
        <v>0</v>
      </c>
      <c r="NH70" s="294">
        <f t="shared" si="75"/>
        <v>0</v>
      </c>
      <c r="NI70" s="294"/>
      <c r="NJ70" s="294"/>
      <c r="NK70" s="294">
        <f t="shared" si="76"/>
        <v>0</v>
      </c>
      <c r="NL70" s="294">
        <f t="shared" si="77"/>
        <v>0</v>
      </c>
      <c r="NM70" s="291"/>
      <c r="NN70" s="294"/>
      <c r="NO70" s="294">
        <f t="shared" si="78"/>
        <v>0</v>
      </c>
      <c r="NP70" s="294">
        <f t="shared" si="79"/>
        <v>0</v>
      </c>
      <c r="NQ70" s="74">
        <v>3.48</v>
      </c>
      <c r="NR70" s="74"/>
      <c r="NS70" s="74">
        <v>0</v>
      </c>
      <c r="NT70" s="74"/>
      <c r="NU70" s="74">
        <v>5.88</v>
      </c>
      <c r="NV70" s="74"/>
      <c r="NW70" s="335">
        <v>1.26</v>
      </c>
      <c r="NX70" s="335"/>
      <c r="NY70" s="335">
        <v>1.89</v>
      </c>
      <c r="NZ70" s="335"/>
      <c r="OA70" s="74">
        <f t="shared" si="80"/>
        <v>11.25</v>
      </c>
      <c r="OB70" s="74">
        <f t="shared" si="100"/>
        <v>0</v>
      </c>
      <c r="OC70" s="74">
        <v>8.9</v>
      </c>
      <c r="OD70" s="74"/>
      <c r="OE70" s="341">
        <v>0</v>
      </c>
      <c r="OF70" s="74"/>
      <c r="OG70" s="341">
        <v>0.03</v>
      </c>
      <c r="OH70" s="74"/>
      <c r="OI70" s="74">
        <v>0</v>
      </c>
      <c r="OJ70" s="74"/>
      <c r="OK70" s="74">
        <f t="shared" si="81"/>
        <v>8.93</v>
      </c>
      <c r="OL70" s="74">
        <f t="shared" si="82"/>
        <v>0</v>
      </c>
      <c r="OM70" s="196">
        <v>4.6900000000000004</v>
      </c>
      <c r="ON70" s="196"/>
      <c r="OO70" s="334">
        <v>1.32</v>
      </c>
      <c r="OP70" s="196"/>
      <c r="OQ70" s="196">
        <v>1.44</v>
      </c>
      <c r="OR70" s="196"/>
      <c r="OS70" s="196">
        <f t="shared" si="106"/>
        <v>6.0100000000000007</v>
      </c>
      <c r="OT70" s="196">
        <f t="shared" si="84"/>
        <v>0</v>
      </c>
      <c r="OU70" s="294"/>
      <c r="OV70" s="294"/>
      <c r="OW70" s="294">
        <f t="shared" si="101"/>
        <v>0</v>
      </c>
      <c r="OX70" s="294">
        <f t="shared" si="102"/>
        <v>0</v>
      </c>
    </row>
    <row r="71" spans="1:414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/>
      <c r="N71" s="71"/>
      <c r="O71" s="75">
        <v>0</v>
      </c>
      <c r="P71" s="71">
        <v>0</v>
      </c>
      <c r="Q71" s="122"/>
      <c r="R71" s="78"/>
      <c r="S71" s="314"/>
      <c r="T71" s="314"/>
      <c r="U71" s="78"/>
      <c r="V71" s="78"/>
      <c r="W71" s="78">
        <f t="shared" si="15"/>
        <v>0</v>
      </c>
      <c r="X71" s="78">
        <f t="shared" si="16"/>
        <v>0</v>
      </c>
      <c r="Y71" s="78"/>
      <c r="Z71" s="78"/>
      <c r="AA71" s="75"/>
      <c r="AB71" s="71"/>
      <c r="AC71" s="8">
        <f t="shared" si="17"/>
        <v>0</v>
      </c>
      <c r="AD71" s="8">
        <f t="shared" si="18"/>
        <v>0</v>
      </c>
      <c r="AE71" s="71"/>
      <c r="AF71" s="71"/>
      <c r="AG71" s="71"/>
      <c r="AH71" s="71"/>
      <c r="AI71" s="122"/>
      <c r="AJ71" s="122"/>
      <c r="AK71" s="343"/>
      <c r="AL71" s="344"/>
      <c r="AM71" s="287"/>
      <c r="AN71" s="287"/>
      <c r="AO71" s="288"/>
      <c r="AP71" s="288"/>
      <c r="AQ71" s="288"/>
      <c r="AR71" s="288"/>
      <c r="AS71" s="288"/>
      <c r="AT71" s="288"/>
      <c r="AU71" s="4">
        <f t="shared" si="89"/>
        <v>0</v>
      </c>
      <c r="AV71" s="4">
        <f t="shared" si="90"/>
        <v>0</v>
      </c>
      <c r="AW71" s="78"/>
      <c r="AX71" s="78"/>
      <c r="AY71" s="305"/>
      <c r="AZ71" s="8"/>
      <c r="BA71" s="8"/>
      <c r="BB71" s="8"/>
      <c r="BC71" s="8">
        <f t="shared" si="91"/>
        <v>0</v>
      </c>
      <c r="BD71" s="8">
        <f t="shared" si="92"/>
        <v>0</v>
      </c>
      <c r="BE71" s="78">
        <v>6</v>
      </c>
      <c r="BF71" s="78">
        <v>0.85440000000000005</v>
      </c>
      <c r="BG71" s="349">
        <v>7.5</v>
      </c>
      <c r="BH71" s="350">
        <v>1.0680000000000001</v>
      </c>
      <c r="BI71" s="289"/>
      <c r="BJ71" s="290"/>
      <c r="BK71" s="315">
        <v>6.5</v>
      </c>
      <c r="BL71" s="78">
        <v>0.92559999999999998</v>
      </c>
      <c r="BM71" s="8"/>
      <c r="BN71" s="8"/>
      <c r="BO71" s="8"/>
      <c r="BP71" s="8"/>
      <c r="BQ71" s="8"/>
      <c r="BR71" s="8"/>
      <c r="BS71" s="2">
        <f t="shared" si="20"/>
        <v>20</v>
      </c>
      <c r="BT71" s="8">
        <f t="shared" si="21"/>
        <v>2.8479999999999999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13"/>
      <c r="CI71" s="91"/>
      <c r="CJ71" s="313"/>
      <c r="CK71" s="292"/>
      <c r="CL71" s="292"/>
      <c r="CM71" s="314"/>
      <c r="CN71" s="315"/>
      <c r="CO71" s="8">
        <f t="shared" si="22"/>
        <v>0</v>
      </c>
      <c r="CP71" s="8">
        <f t="shared" si="23"/>
        <v>0</v>
      </c>
      <c r="CQ71" s="330">
        <v>247.40625</v>
      </c>
      <c r="CR71" s="330"/>
      <c r="CS71" s="330"/>
      <c r="CT71" s="340"/>
      <c r="CU71" s="331">
        <v>18.556701030927837</v>
      </c>
      <c r="CV71" s="196"/>
      <c r="CW71" s="332">
        <v>63.814432989690722</v>
      </c>
      <c r="CX71" s="340"/>
      <c r="CY71" s="340"/>
      <c r="CZ71" s="340"/>
      <c r="DA71" s="351">
        <f t="shared" si="103"/>
        <v>329.77738402061857</v>
      </c>
      <c r="DB71" s="7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16">
        <v>41.103092783505154</v>
      </c>
      <c r="DL71" s="316">
        <v>13.701030927835051</v>
      </c>
      <c r="DM71" s="314">
        <f t="shared" si="28"/>
        <v>41.103092783505154</v>
      </c>
      <c r="DN71" s="314">
        <f t="shared" si="29"/>
        <v>13.701030927835051</v>
      </c>
      <c r="DO71" s="316">
        <v>39.869999999999997</v>
      </c>
      <c r="DP71" s="316">
        <v>13.29</v>
      </c>
      <c r="DQ71" s="317">
        <v>39.869999999999997</v>
      </c>
      <c r="DR71" s="317">
        <v>13.29</v>
      </c>
      <c r="DS71" s="8"/>
      <c r="DT71" s="8"/>
      <c r="DU71" s="295"/>
      <c r="DV71" s="296"/>
      <c r="DW71" s="296"/>
      <c r="DX71" s="296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18">
        <v>37.11</v>
      </c>
      <c r="EH71" s="319">
        <v>9.2774999999999999</v>
      </c>
      <c r="EI71" s="94">
        <v>159.42268041237114</v>
      </c>
      <c r="EJ71" s="94">
        <v>39.855670103092784</v>
      </c>
      <c r="EK71" s="314">
        <v>55.268041237113401</v>
      </c>
      <c r="EL71" s="320">
        <v>13.81701030927835</v>
      </c>
      <c r="EM71" s="321"/>
      <c r="EN71" s="321"/>
      <c r="EO71" s="321"/>
      <c r="EP71" s="321"/>
      <c r="EQ71" s="8">
        <f t="shared" si="31"/>
        <v>251.80072164948453</v>
      </c>
      <c r="ER71" s="8">
        <f t="shared" si="104"/>
        <v>62.950180412371132</v>
      </c>
      <c r="ES71" s="294"/>
      <c r="ET71" s="294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45">
        <v>30</v>
      </c>
      <c r="FB71" s="322">
        <v>0</v>
      </c>
      <c r="FC71" s="114">
        <v>0</v>
      </c>
      <c r="FD71" s="315">
        <v>0</v>
      </c>
      <c r="FE71" s="8"/>
      <c r="FF71" s="8"/>
      <c r="FG71" s="298"/>
      <c r="FH71" s="299"/>
      <c r="FI71" s="8"/>
      <c r="FJ71" s="8"/>
      <c r="FK71" s="8"/>
      <c r="FL71" s="8"/>
      <c r="FM71" s="315"/>
      <c r="FN71" s="315"/>
      <c r="FO71" s="4"/>
      <c r="FP71" s="8"/>
      <c r="FQ71" s="300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1"/>
      <c r="GJ71" s="301"/>
      <c r="GK71" s="315">
        <v>6</v>
      </c>
      <c r="GL71" s="315">
        <v>0</v>
      </c>
      <c r="GM71" s="358">
        <v>0</v>
      </c>
      <c r="GN71" s="93">
        <v>0</v>
      </c>
      <c r="GO71" s="323">
        <v>3</v>
      </c>
      <c r="GP71" s="359">
        <v>0</v>
      </c>
      <c r="GQ71" s="359">
        <v>0</v>
      </c>
      <c r="GR71" s="359">
        <v>0</v>
      </c>
      <c r="GS71" s="93">
        <v>0</v>
      </c>
      <c r="GT71" s="93">
        <v>0</v>
      </c>
      <c r="GU71" s="93">
        <v>3</v>
      </c>
      <c r="GV71" s="93">
        <v>0</v>
      </c>
      <c r="GW71" s="93">
        <v>2</v>
      </c>
      <c r="GX71" s="93">
        <v>0</v>
      </c>
      <c r="GY71" s="93">
        <v>0</v>
      </c>
      <c r="GZ71" s="93">
        <v>0</v>
      </c>
      <c r="HA71" s="8">
        <f t="shared" si="39"/>
        <v>14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96"/>
      <c r="HO71" s="8">
        <f t="shared" si="41"/>
        <v>0</v>
      </c>
      <c r="HP71" s="8">
        <f t="shared" si="42"/>
        <v>0</v>
      </c>
      <c r="HQ71" s="373">
        <v>280</v>
      </c>
      <c r="HR71" s="71"/>
      <c r="HS71" s="91">
        <v>400</v>
      </c>
      <c r="HT71" s="78"/>
      <c r="HU71" s="78">
        <f t="shared" si="43"/>
        <v>280</v>
      </c>
      <c r="HV71" s="78">
        <f t="shared" si="44"/>
        <v>0</v>
      </c>
      <c r="HW71" s="8"/>
      <c r="HX71" s="8"/>
      <c r="HY71" s="368"/>
      <c r="HZ71" s="368"/>
      <c r="IA71" s="302"/>
      <c r="IB71" s="297"/>
      <c r="IC71" s="196">
        <v>2.5</v>
      </c>
      <c r="ID71" s="323">
        <v>0.625</v>
      </c>
      <c r="IE71" s="303"/>
      <c r="IF71" s="303"/>
      <c r="IG71" s="8">
        <f t="shared" si="45"/>
        <v>2.5</v>
      </c>
      <c r="IH71" s="8">
        <f t="shared" si="46"/>
        <v>0.625</v>
      </c>
      <c r="II71" s="8"/>
      <c r="IJ71" s="8"/>
      <c r="IK71" s="8"/>
      <c r="IL71" s="8"/>
      <c r="IM71" s="4"/>
      <c r="IN71" s="296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>
        <v>10.31</v>
      </c>
      <c r="IZ71" s="71">
        <v>0</v>
      </c>
      <c r="JA71" s="71">
        <v>0</v>
      </c>
      <c r="JB71" s="71">
        <v>0</v>
      </c>
      <c r="JC71" s="71"/>
      <c r="JD71" s="71"/>
      <c r="JE71" s="370"/>
      <c r="JF71" s="370"/>
      <c r="JG71" s="8">
        <f t="shared" si="47"/>
        <v>10.31</v>
      </c>
      <c r="JH71" s="8">
        <f t="shared" si="48"/>
        <v>0</v>
      </c>
      <c r="JI71" s="374">
        <v>0</v>
      </c>
      <c r="JJ71" s="374">
        <v>0</v>
      </c>
      <c r="JK71" s="374">
        <v>0</v>
      </c>
      <c r="JL71" s="374">
        <v>0</v>
      </c>
      <c r="JM71" s="323"/>
      <c r="JN71" s="323"/>
      <c r="JO71" s="91">
        <v>51.55</v>
      </c>
      <c r="JP71" s="323">
        <v>11</v>
      </c>
      <c r="JQ71" s="91">
        <v>0</v>
      </c>
      <c r="JR71" s="323">
        <v>0</v>
      </c>
      <c r="JS71" s="71"/>
      <c r="JT71" s="71"/>
      <c r="JU71" s="8"/>
      <c r="JV71" s="8"/>
      <c r="JW71" s="8">
        <f t="shared" si="85"/>
        <v>51.55</v>
      </c>
      <c r="JX71" s="8">
        <f t="shared" si="86"/>
        <v>11</v>
      </c>
      <c r="JY71" s="8"/>
      <c r="JZ71" s="8"/>
      <c r="KA71" s="282"/>
      <c r="KB71" s="282"/>
      <c r="KC71" s="8">
        <f t="shared" si="49"/>
        <v>0</v>
      </c>
      <c r="KD71" s="8">
        <f t="shared" si="50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1"/>
        <v>0</v>
      </c>
      <c r="KP71" s="4">
        <f t="shared" si="51"/>
        <v>0</v>
      </c>
      <c r="KQ71" s="314"/>
      <c r="KR71" s="4"/>
      <c r="KS71" s="4"/>
      <c r="KT71" s="4"/>
      <c r="KU71" s="1">
        <f t="shared" si="52"/>
        <v>0</v>
      </c>
      <c r="KV71" s="1">
        <f t="shared" si="53"/>
        <v>0</v>
      </c>
      <c r="KW71" s="4"/>
      <c r="KX71" s="4"/>
      <c r="KY71" s="4">
        <f t="shared" si="54"/>
        <v>0</v>
      </c>
      <c r="KZ71" s="4">
        <f t="shared" si="55"/>
        <v>0</v>
      </c>
      <c r="LA71" s="4"/>
      <c r="LB71" s="4"/>
      <c r="LC71" s="4"/>
      <c r="LD71" s="4"/>
      <c r="LE71" s="4">
        <f t="shared" si="56"/>
        <v>0</v>
      </c>
      <c r="LF71" s="4">
        <f t="shared" si="57"/>
        <v>0</v>
      </c>
      <c r="LG71" s="4"/>
      <c r="LH71" s="4"/>
      <c r="LI71" s="4">
        <f t="shared" si="58"/>
        <v>0</v>
      </c>
      <c r="LJ71" s="4">
        <f t="shared" si="59"/>
        <v>0</v>
      </c>
      <c r="LK71" s="375">
        <v>25</v>
      </c>
      <c r="LL71" s="374">
        <v>0</v>
      </c>
      <c r="LM71" s="376">
        <v>3.4</v>
      </c>
      <c r="LN71" s="377">
        <v>0</v>
      </c>
      <c r="LO71" s="376">
        <v>1.3</v>
      </c>
      <c r="LP71" s="326">
        <v>0</v>
      </c>
      <c r="LQ71" s="75"/>
      <c r="LR71" s="336"/>
      <c r="LS71" s="311"/>
      <c r="LT71" s="311"/>
      <c r="LU71" s="4">
        <f t="shared" si="105"/>
        <v>29.7</v>
      </c>
      <c r="LV71" s="4">
        <f t="shared" si="61"/>
        <v>0</v>
      </c>
      <c r="LW71" s="312"/>
      <c r="LX71" s="4"/>
      <c r="LY71" s="4"/>
      <c r="LZ71" s="4"/>
      <c r="MA71" s="4">
        <f t="shared" si="62"/>
        <v>0</v>
      </c>
      <c r="MB71" s="4">
        <f t="shared" si="63"/>
        <v>0</v>
      </c>
      <c r="MC71" s="114"/>
      <c r="MD71" s="4"/>
      <c r="ME71" s="333"/>
      <c r="MF71" s="360"/>
      <c r="MG71" s="75"/>
      <c r="MH71" s="74"/>
      <c r="MI71" s="9"/>
      <c r="MJ71" s="4"/>
      <c r="MK71" s="4">
        <f t="shared" si="64"/>
        <v>0</v>
      </c>
      <c r="ML71" s="4">
        <f t="shared" si="65"/>
        <v>0</v>
      </c>
      <c r="MM71" s="327">
        <v>3.5999999999999996</v>
      </c>
      <c r="MN71" s="92">
        <v>0</v>
      </c>
      <c r="MO71" s="114">
        <v>2.4000000000000004</v>
      </c>
      <c r="MP71" s="328">
        <v>0</v>
      </c>
      <c r="MQ71" s="4">
        <f t="shared" si="66"/>
        <v>6</v>
      </c>
      <c r="MR71" s="4">
        <f t="shared" si="67"/>
        <v>0</v>
      </c>
      <c r="MS71" s="4"/>
      <c r="MT71" s="4"/>
      <c r="MU71" s="4">
        <f t="shared" si="68"/>
        <v>0</v>
      </c>
      <c r="MV71" s="4">
        <f t="shared" si="69"/>
        <v>0</v>
      </c>
      <c r="MW71" s="4"/>
      <c r="MX71" s="4"/>
      <c r="MY71" s="4">
        <f t="shared" si="70"/>
        <v>0</v>
      </c>
      <c r="MZ71" s="4">
        <f t="shared" si="71"/>
        <v>0</v>
      </c>
      <c r="NA71" s="92">
        <v>0</v>
      </c>
      <c r="NB71" s="329">
        <v>0</v>
      </c>
      <c r="NC71" s="4">
        <f t="shared" si="72"/>
        <v>0</v>
      </c>
      <c r="ND71" s="4">
        <f t="shared" si="73"/>
        <v>0</v>
      </c>
      <c r="NE71" s="294"/>
      <c r="NF71" s="294"/>
      <c r="NG71" s="294">
        <f t="shared" si="74"/>
        <v>0</v>
      </c>
      <c r="NH71" s="294">
        <f t="shared" si="75"/>
        <v>0</v>
      </c>
      <c r="NI71" s="294"/>
      <c r="NJ71" s="294"/>
      <c r="NK71" s="294">
        <f t="shared" si="76"/>
        <v>0</v>
      </c>
      <c r="NL71" s="294">
        <f t="shared" si="77"/>
        <v>0</v>
      </c>
      <c r="NM71" s="291"/>
      <c r="NN71" s="294"/>
      <c r="NO71" s="294">
        <f t="shared" si="78"/>
        <v>0</v>
      </c>
      <c r="NP71" s="294">
        <f t="shared" si="79"/>
        <v>0</v>
      </c>
      <c r="NQ71" s="74">
        <v>2.42</v>
      </c>
      <c r="NR71" s="74"/>
      <c r="NS71" s="74">
        <v>0</v>
      </c>
      <c r="NT71" s="74"/>
      <c r="NU71" s="74">
        <v>4.09</v>
      </c>
      <c r="NV71" s="74"/>
      <c r="NW71" s="335">
        <v>0.87</v>
      </c>
      <c r="NX71" s="335"/>
      <c r="NY71" s="335">
        <v>1.31</v>
      </c>
      <c r="NZ71" s="335"/>
      <c r="OA71" s="74">
        <f t="shared" si="80"/>
        <v>7.82</v>
      </c>
      <c r="OB71" s="74">
        <f t="shared" si="100"/>
        <v>0</v>
      </c>
      <c r="OC71" s="74">
        <v>9.9</v>
      </c>
      <c r="OD71" s="74"/>
      <c r="OE71" s="341">
        <v>0</v>
      </c>
      <c r="OF71" s="74"/>
      <c r="OG71" s="341">
        <v>7.0000000000000007E-2</v>
      </c>
      <c r="OH71" s="74"/>
      <c r="OI71" s="74">
        <v>0</v>
      </c>
      <c r="OJ71" s="74"/>
      <c r="OK71" s="74">
        <f t="shared" si="81"/>
        <v>9.9700000000000006</v>
      </c>
      <c r="OL71" s="74">
        <f t="shared" si="82"/>
        <v>0</v>
      </c>
      <c r="OM71" s="196">
        <v>4.5199999999999996</v>
      </c>
      <c r="ON71" s="196"/>
      <c r="OO71" s="334">
        <v>1.27</v>
      </c>
      <c r="OP71" s="196"/>
      <c r="OQ71" s="196">
        <v>1.39</v>
      </c>
      <c r="OR71" s="196"/>
      <c r="OS71" s="196">
        <f t="shared" si="106"/>
        <v>5.7899999999999991</v>
      </c>
      <c r="OT71" s="196">
        <f t="shared" si="84"/>
        <v>0</v>
      </c>
      <c r="OU71" s="294"/>
      <c r="OV71" s="294"/>
      <c r="OW71" s="294">
        <f t="shared" si="101"/>
        <v>0</v>
      </c>
      <c r="OX71" s="294">
        <f t="shared" si="102"/>
        <v>0</v>
      </c>
    </row>
    <row r="72" spans="1:414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/>
      <c r="N72" s="71"/>
      <c r="O72" s="75">
        <v>0</v>
      </c>
      <c r="P72" s="71">
        <v>0</v>
      </c>
      <c r="Q72" s="122"/>
      <c r="R72" s="78"/>
      <c r="S72" s="314"/>
      <c r="T72" s="314"/>
      <c r="U72" s="78"/>
      <c r="V72" s="78"/>
      <c r="W72" s="78">
        <f t="shared" si="15"/>
        <v>0</v>
      </c>
      <c r="X72" s="78">
        <f t="shared" si="16"/>
        <v>0</v>
      </c>
      <c r="Y72" s="78"/>
      <c r="Z72" s="78"/>
      <c r="AA72" s="75"/>
      <c r="AB72" s="71"/>
      <c r="AC72" s="8">
        <f t="shared" si="17"/>
        <v>0</v>
      </c>
      <c r="AD72" s="8">
        <f t="shared" si="18"/>
        <v>0</v>
      </c>
      <c r="AE72" s="71"/>
      <c r="AF72" s="71"/>
      <c r="AG72" s="71"/>
      <c r="AH72" s="71"/>
      <c r="AI72" s="122"/>
      <c r="AJ72" s="122"/>
      <c r="AK72" s="343"/>
      <c r="AL72" s="344"/>
      <c r="AM72" s="287"/>
      <c r="AN72" s="287"/>
      <c r="AO72" s="288"/>
      <c r="AP72" s="288"/>
      <c r="AQ72" s="288"/>
      <c r="AR72" s="288"/>
      <c r="AS72" s="288"/>
      <c r="AT72" s="288"/>
      <c r="AU72" s="4">
        <f t="shared" si="89"/>
        <v>0</v>
      </c>
      <c r="AV72" s="4">
        <f t="shared" si="90"/>
        <v>0</v>
      </c>
      <c r="AW72" s="78"/>
      <c r="AX72" s="78"/>
      <c r="AY72" s="305"/>
      <c r="AZ72" s="8"/>
      <c r="BA72" s="8"/>
      <c r="BB72" s="8"/>
      <c r="BC72" s="8">
        <f t="shared" si="91"/>
        <v>0</v>
      </c>
      <c r="BD72" s="8">
        <f t="shared" si="92"/>
        <v>0</v>
      </c>
      <c r="BE72" s="78">
        <v>6</v>
      </c>
      <c r="BF72" s="78">
        <v>0.85440000000000005</v>
      </c>
      <c r="BG72" s="349">
        <v>7.5</v>
      </c>
      <c r="BH72" s="350">
        <v>1.0680000000000001</v>
      </c>
      <c r="BI72" s="289"/>
      <c r="BJ72" s="290"/>
      <c r="BK72" s="315">
        <v>6.5</v>
      </c>
      <c r="BL72" s="78">
        <v>0.92559999999999998</v>
      </c>
      <c r="BM72" s="8"/>
      <c r="BN72" s="8"/>
      <c r="BO72" s="8"/>
      <c r="BP72" s="8"/>
      <c r="BQ72" s="8"/>
      <c r="BR72" s="8"/>
      <c r="BS72" s="2">
        <f t="shared" si="20"/>
        <v>20</v>
      </c>
      <c r="BT72" s="8">
        <f t="shared" si="21"/>
        <v>2.8479999999999999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13"/>
      <c r="CI72" s="91"/>
      <c r="CJ72" s="313"/>
      <c r="CK72" s="292"/>
      <c r="CL72" s="292"/>
      <c r="CM72" s="314"/>
      <c r="CN72" s="315"/>
      <c r="CO72" s="8">
        <f t="shared" si="22"/>
        <v>0</v>
      </c>
      <c r="CP72" s="8">
        <f t="shared" si="23"/>
        <v>0</v>
      </c>
      <c r="CQ72" s="330">
        <v>247.40625</v>
      </c>
      <c r="CR72" s="330"/>
      <c r="CS72" s="330"/>
      <c r="CT72" s="340"/>
      <c r="CU72" s="331">
        <v>18.556701030927837</v>
      </c>
      <c r="CV72" s="196"/>
      <c r="CW72" s="332">
        <v>63.814432989690722</v>
      </c>
      <c r="CX72" s="340"/>
      <c r="CY72" s="340"/>
      <c r="CZ72" s="340"/>
      <c r="DA72" s="351">
        <f t="shared" si="103"/>
        <v>329.77738402061857</v>
      </c>
      <c r="DB72" s="7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16">
        <v>41.103092783505154</v>
      </c>
      <c r="DL72" s="316">
        <v>13.701030927835051</v>
      </c>
      <c r="DM72" s="314">
        <f t="shared" si="28"/>
        <v>41.103092783505154</v>
      </c>
      <c r="DN72" s="314">
        <f t="shared" si="29"/>
        <v>13.701030927835051</v>
      </c>
      <c r="DO72" s="316">
        <v>39.869999999999997</v>
      </c>
      <c r="DP72" s="316">
        <v>13.29</v>
      </c>
      <c r="DQ72" s="317">
        <v>39.869999999999997</v>
      </c>
      <c r="DR72" s="317">
        <v>13.29</v>
      </c>
      <c r="DS72" s="8"/>
      <c r="DT72" s="8"/>
      <c r="DU72" s="295"/>
      <c r="DV72" s="296"/>
      <c r="DW72" s="296"/>
      <c r="DX72" s="296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18">
        <v>37.11</v>
      </c>
      <c r="EH72" s="319">
        <v>9.2774999999999999</v>
      </c>
      <c r="EI72" s="94">
        <v>159.42268041237114</v>
      </c>
      <c r="EJ72" s="94">
        <v>39.855670103092784</v>
      </c>
      <c r="EK72" s="314">
        <v>55.268041237113401</v>
      </c>
      <c r="EL72" s="320">
        <v>13.81701030927835</v>
      </c>
      <c r="EM72" s="321"/>
      <c r="EN72" s="321"/>
      <c r="EO72" s="321"/>
      <c r="EP72" s="321"/>
      <c r="EQ72" s="8">
        <f t="shared" si="31"/>
        <v>251.80072164948453</v>
      </c>
      <c r="ER72" s="8">
        <f t="shared" si="104"/>
        <v>62.950180412371132</v>
      </c>
      <c r="ES72" s="294"/>
      <c r="ET72" s="294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45">
        <v>30</v>
      </c>
      <c r="FB72" s="322">
        <v>0</v>
      </c>
      <c r="FC72" s="114">
        <v>0</v>
      </c>
      <c r="FD72" s="315">
        <v>0</v>
      </c>
      <c r="FE72" s="8"/>
      <c r="FF72" s="8"/>
      <c r="FG72" s="298"/>
      <c r="FH72" s="299"/>
      <c r="FI72" s="8"/>
      <c r="FJ72" s="8"/>
      <c r="FK72" s="8"/>
      <c r="FL72" s="8"/>
      <c r="FM72" s="315"/>
      <c r="FN72" s="315"/>
      <c r="FO72" s="4"/>
      <c r="FP72" s="8"/>
      <c r="FQ72" s="300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1"/>
      <c r="GJ72" s="301"/>
      <c r="GK72" s="315">
        <v>6</v>
      </c>
      <c r="GL72" s="315">
        <v>0</v>
      </c>
      <c r="GM72" s="358">
        <v>0</v>
      </c>
      <c r="GN72" s="93">
        <v>0</v>
      </c>
      <c r="GO72" s="323">
        <v>3</v>
      </c>
      <c r="GP72" s="359">
        <v>0</v>
      </c>
      <c r="GQ72" s="359">
        <v>0</v>
      </c>
      <c r="GR72" s="359">
        <v>0</v>
      </c>
      <c r="GS72" s="93">
        <v>0</v>
      </c>
      <c r="GT72" s="93">
        <v>0</v>
      </c>
      <c r="GU72" s="93">
        <v>3</v>
      </c>
      <c r="GV72" s="93">
        <v>0</v>
      </c>
      <c r="GW72" s="93">
        <v>2</v>
      </c>
      <c r="GX72" s="93">
        <v>0</v>
      </c>
      <c r="GY72" s="93">
        <v>0</v>
      </c>
      <c r="GZ72" s="93">
        <v>0</v>
      </c>
      <c r="HA72" s="8">
        <f t="shared" si="39"/>
        <v>14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96"/>
      <c r="HO72" s="8">
        <f t="shared" si="41"/>
        <v>0</v>
      </c>
      <c r="HP72" s="8">
        <f t="shared" si="42"/>
        <v>0</v>
      </c>
      <c r="HQ72" s="373">
        <v>280</v>
      </c>
      <c r="HR72" s="71"/>
      <c r="HS72" s="91">
        <v>400</v>
      </c>
      <c r="HT72" s="78"/>
      <c r="HU72" s="78">
        <f t="shared" si="43"/>
        <v>280</v>
      </c>
      <c r="HV72" s="78">
        <f t="shared" si="44"/>
        <v>0</v>
      </c>
      <c r="HW72" s="8"/>
      <c r="HX72" s="8"/>
      <c r="HY72" s="368"/>
      <c r="HZ72" s="368"/>
      <c r="IA72" s="302"/>
      <c r="IB72" s="297"/>
      <c r="IC72" s="196">
        <v>2.5</v>
      </c>
      <c r="ID72" s="323">
        <v>0.625</v>
      </c>
      <c r="IE72" s="303"/>
      <c r="IF72" s="303"/>
      <c r="IG72" s="8">
        <f t="shared" si="45"/>
        <v>2.5</v>
      </c>
      <c r="IH72" s="8">
        <f t="shared" si="46"/>
        <v>0.625</v>
      </c>
      <c r="II72" s="8"/>
      <c r="IJ72" s="8"/>
      <c r="IK72" s="8"/>
      <c r="IL72" s="8"/>
      <c r="IM72" s="4"/>
      <c r="IN72" s="296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>
        <v>10.31</v>
      </c>
      <c r="IZ72" s="71">
        <v>0</v>
      </c>
      <c r="JA72" s="71">
        <v>0</v>
      </c>
      <c r="JB72" s="71">
        <v>0</v>
      </c>
      <c r="JC72" s="71"/>
      <c r="JD72" s="71"/>
      <c r="JE72" s="370"/>
      <c r="JF72" s="370"/>
      <c r="JG72" s="8">
        <f t="shared" si="47"/>
        <v>10.31</v>
      </c>
      <c r="JH72" s="8">
        <f t="shared" si="48"/>
        <v>0</v>
      </c>
      <c r="JI72" s="374">
        <v>0</v>
      </c>
      <c r="JJ72" s="374">
        <v>0</v>
      </c>
      <c r="JK72" s="374">
        <v>0</v>
      </c>
      <c r="JL72" s="374">
        <v>0</v>
      </c>
      <c r="JM72" s="323"/>
      <c r="JN72" s="323"/>
      <c r="JO72" s="91">
        <v>51.55</v>
      </c>
      <c r="JP72" s="323">
        <v>11</v>
      </c>
      <c r="JQ72" s="91">
        <v>0</v>
      </c>
      <c r="JR72" s="323">
        <v>0</v>
      </c>
      <c r="JS72" s="71"/>
      <c r="JT72" s="71"/>
      <c r="JU72" s="8"/>
      <c r="JV72" s="8"/>
      <c r="JW72" s="8">
        <f t="shared" si="85"/>
        <v>51.55</v>
      </c>
      <c r="JX72" s="8">
        <f t="shared" si="86"/>
        <v>11</v>
      </c>
      <c r="JY72" s="8"/>
      <c r="JZ72" s="8"/>
      <c r="KA72" s="282"/>
      <c r="KB72" s="282"/>
      <c r="KC72" s="8">
        <f t="shared" si="49"/>
        <v>0</v>
      </c>
      <c r="KD72" s="8">
        <f t="shared" si="50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1"/>
        <v>0</v>
      </c>
      <c r="KP72" s="4">
        <f t="shared" si="51"/>
        <v>0</v>
      </c>
      <c r="KQ72" s="314"/>
      <c r="KR72" s="4"/>
      <c r="KS72" s="4"/>
      <c r="KT72" s="4"/>
      <c r="KU72" s="1">
        <f t="shared" si="52"/>
        <v>0</v>
      </c>
      <c r="KV72" s="1">
        <f t="shared" si="53"/>
        <v>0</v>
      </c>
      <c r="KW72" s="4"/>
      <c r="KX72" s="4"/>
      <c r="KY72" s="4">
        <f t="shared" si="54"/>
        <v>0</v>
      </c>
      <c r="KZ72" s="4">
        <f t="shared" si="55"/>
        <v>0</v>
      </c>
      <c r="LA72" s="4"/>
      <c r="LB72" s="4"/>
      <c r="LC72" s="4"/>
      <c r="LD72" s="4"/>
      <c r="LE72" s="4">
        <f t="shared" si="56"/>
        <v>0</v>
      </c>
      <c r="LF72" s="4">
        <f t="shared" si="57"/>
        <v>0</v>
      </c>
      <c r="LG72" s="4"/>
      <c r="LH72" s="4"/>
      <c r="LI72" s="4">
        <f t="shared" si="58"/>
        <v>0</v>
      </c>
      <c r="LJ72" s="4">
        <f t="shared" si="59"/>
        <v>0</v>
      </c>
      <c r="LK72" s="375">
        <v>21.14</v>
      </c>
      <c r="LL72" s="374">
        <v>0</v>
      </c>
      <c r="LM72" s="376">
        <v>8.56</v>
      </c>
      <c r="LN72" s="377">
        <v>0</v>
      </c>
      <c r="LO72" s="376">
        <v>0</v>
      </c>
      <c r="LP72" s="326">
        <v>0</v>
      </c>
      <c r="LQ72" s="75"/>
      <c r="LR72" s="114"/>
      <c r="LS72" s="378"/>
      <c r="LT72" s="311"/>
      <c r="LU72" s="4">
        <f t="shared" si="105"/>
        <v>29.700000000000003</v>
      </c>
      <c r="LV72" s="4">
        <f t="shared" si="61"/>
        <v>0</v>
      </c>
      <c r="LW72" s="312"/>
      <c r="LX72" s="4"/>
      <c r="LY72" s="4"/>
      <c r="LZ72" s="4"/>
      <c r="MA72" s="4">
        <f t="shared" si="62"/>
        <v>0</v>
      </c>
      <c r="MB72" s="4">
        <f t="shared" si="63"/>
        <v>0</v>
      </c>
      <c r="MC72" s="114"/>
      <c r="MD72" s="4"/>
      <c r="ME72" s="333"/>
      <c r="MF72" s="360"/>
      <c r="MG72" s="75"/>
      <c r="MH72" s="74"/>
      <c r="MI72" s="9"/>
      <c r="MJ72" s="4"/>
      <c r="MK72" s="4">
        <f t="shared" si="64"/>
        <v>0</v>
      </c>
      <c r="ML72" s="4">
        <f t="shared" si="65"/>
        <v>0</v>
      </c>
      <c r="MM72" s="327">
        <v>3.3</v>
      </c>
      <c r="MN72" s="92">
        <v>0</v>
      </c>
      <c r="MO72" s="114">
        <v>2.2000000000000002</v>
      </c>
      <c r="MP72" s="328">
        <v>0</v>
      </c>
      <c r="MQ72" s="4">
        <f t="shared" si="66"/>
        <v>5.5</v>
      </c>
      <c r="MR72" s="4">
        <f t="shared" si="67"/>
        <v>0</v>
      </c>
      <c r="MS72" s="4"/>
      <c r="MT72" s="4"/>
      <c r="MU72" s="4">
        <f t="shared" si="68"/>
        <v>0</v>
      </c>
      <c r="MV72" s="4">
        <f t="shared" si="69"/>
        <v>0</v>
      </c>
      <c r="MW72" s="4"/>
      <c r="MX72" s="4"/>
      <c r="MY72" s="4">
        <f t="shared" si="70"/>
        <v>0</v>
      </c>
      <c r="MZ72" s="4">
        <f t="shared" si="71"/>
        <v>0</v>
      </c>
      <c r="NA72" s="92">
        <v>0</v>
      </c>
      <c r="NB72" s="329">
        <v>0</v>
      </c>
      <c r="NC72" s="4">
        <f t="shared" si="72"/>
        <v>0</v>
      </c>
      <c r="ND72" s="4">
        <f t="shared" si="73"/>
        <v>0</v>
      </c>
      <c r="NE72" s="294"/>
      <c r="NF72" s="294"/>
      <c r="NG72" s="294">
        <f t="shared" si="74"/>
        <v>0</v>
      </c>
      <c r="NH72" s="294">
        <f t="shared" si="75"/>
        <v>0</v>
      </c>
      <c r="NI72" s="294"/>
      <c r="NJ72" s="294"/>
      <c r="NK72" s="294">
        <f t="shared" si="76"/>
        <v>0</v>
      </c>
      <c r="NL72" s="294">
        <f t="shared" si="77"/>
        <v>0</v>
      </c>
      <c r="NM72" s="291"/>
      <c r="NN72" s="294"/>
      <c r="NO72" s="294">
        <f t="shared" si="78"/>
        <v>0</v>
      </c>
      <c r="NP72" s="294">
        <f t="shared" si="79"/>
        <v>0</v>
      </c>
      <c r="NQ72" s="74">
        <v>2.5299999999999998</v>
      </c>
      <c r="NR72" s="74"/>
      <c r="NS72" s="74">
        <v>0</v>
      </c>
      <c r="NT72" s="74"/>
      <c r="NU72" s="74">
        <v>4.2699999999999996</v>
      </c>
      <c r="NV72" s="74"/>
      <c r="NW72" s="335">
        <v>0.91</v>
      </c>
      <c r="NX72" s="335"/>
      <c r="NY72" s="335">
        <v>1.38</v>
      </c>
      <c r="NZ72" s="335"/>
      <c r="OA72" s="74">
        <f t="shared" si="80"/>
        <v>8.18</v>
      </c>
      <c r="OB72" s="74">
        <f t="shared" si="100"/>
        <v>0</v>
      </c>
      <c r="OC72" s="74">
        <v>10</v>
      </c>
      <c r="OD72" s="74"/>
      <c r="OE72" s="341">
        <v>0</v>
      </c>
      <c r="OF72" s="74"/>
      <c r="OG72" s="341">
        <v>1.8</v>
      </c>
      <c r="OH72" s="74"/>
      <c r="OI72" s="74">
        <v>0</v>
      </c>
      <c r="OJ72" s="74"/>
      <c r="OK72" s="74">
        <f t="shared" si="81"/>
        <v>11.8</v>
      </c>
      <c r="OL72" s="74">
        <f t="shared" si="82"/>
        <v>0</v>
      </c>
      <c r="OM72" s="196">
        <v>4.25</v>
      </c>
      <c r="ON72" s="196"/>
      <c r="OO72" s="334">
        <v>1.2</v>
      </c>
      <c r="OP72" s="196"/>
      <c r="OQ72" s="196">
        <v>1.31</v>
      </c>
      <c r="OR72" s="196"/>
      <c r="OS72" s="196">
        <f t="shared" si="106"/>
        <v>5.45</v>
      </c>
      <c r="OT72" s="196">
        <f t="shared" si="84"/>
        <v>0</v>
      </c>
      <c r="OU72" s="294"/>
      <c r="OV72" s="294"/>
      <c r="OW72" s="294">
        <f t="shared" si="101"/>
        <v>0</v>
      </c>
      <c r="OX72" s="294">
        <f t="shared" si="102"/>
        <v>0</v>
      </c>
    </row>
    <row r="73" spans="1:414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/>
      <c r="N73" s="71"/>
      <c r="O73" s="75">
        <v>0</v>
      </c>
      <c r="P73" s="71">
        <v>0</v>
      </c>
      <c r="Q73" s="122"/>
      <c r="R73" s="78"/>
      <c r="S73" s="314"/>
      <c r="T73" s="314"/>
      <c r="U73" s="78"/>
      <c r="V73" s="78"/>
      <c r="W73" s="78">
        <f t="shared" si="15"/>
        <v>0</v>
      </c>
      <c r="X73" s="78">
        <f t="shared" si="16"/>
        <v>0</v>
      </c>
      <c r="Y73" s="78"/>
      <c r="Z73" s="78"/>
      <c r="AA73" s="75"/>
      <c r="AB73" s="71"/>
      <c r="AC73" s="8">
        <f t="shared" si="17"/>
        <v>0</v>
      </c>
      <c r="AD73" s="8">
        <f t="shared" si="18"/>
        <v>0</v>
      </c>
      <c r="AE73" s="71"/>
      <c r="AF73" s="71"/>
      <c r="AG73" s="71"/>
      <c r="AH73" s="71"/>
      <c r="AI73" s="122"/>
      <c r="AJ73" s="122"/>
      <c r="AK73" s="343"/>
      <c r="AL73" s="344"/>
      <c r="AM73" s="287"/>
      <c r="AN73" s="287"/>
      <c r="AO73" s="288"/>
      <c r="AP73" s="288"/>
      <c r="AQ73" s="288"/>
      <c r="AR73" s="288"/>
      <c r="AS73" s="288"/>
      <c r="AT73" s="288"/>
      <c r="AU73" s="4">
        <f t="shared" si="89"/>
        <v>0</v>
      </c>
      <c r="AV73" s="4">
        <f t="shared" si="90"/>
        <v>0</v>
      </c>
      <c r="AW73" s="78"/>
      <c r="AX73" s="78"/>
      <c r="AY73" s="305"/>
      <c r="AZ73" s="8"/>
      <c r="BA73" s="8"/>
      <c r="BB73" s="8"/>
      <c r="BC73" s="8">
        <f t="shared" si="91"/>
        <v>0</v>
      </c>
      <c r="BD73" s="8">
        <f t="shared" si="92"/>
        <v>0</v>
      </c>
      <c r="BE73" s="78">
        <v>6</v>
      </c>
      <c r="BF73" s="78">
        <v>0.85440000000000005</v>
      </c>
      <c r="BG73" s="349">
        <v>7.5</v>
      </c>
      <c r="BH73" s="350">
        <v>1.0680000000000001</v>
      </c>
      <c r="BI73" s="289"/>
      <c r="BJ73" s="290"/>
      <c r="BK73" s="315">
        <v>6.5</v>
      </c>
      <c r="BL73" s="78">
        <v>0.92559999999999998</v>
      </c>
      <c r="BM73" s="8"/>
      <c r="BN73" s="8"/>
      <c r="BO73" s="8"/>
      <c r="BP73" s="8"/>
      <c r="BQ73" s="8"/>
      <c r="BR73" s="8"/>
      <c r="BS73" s="2">
        <f t="shared" si="20"/>
        <v>20</v>
      </c>
      <c r="BT73" s="8">
        <f t="shared" si="21"/>
        <v>2.8479999999999999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13"/>
      <c r="CI73" s="91"/>
      <c r="CJ73" s="313"/>
      <c r="CK73" s="292"/>
      <c r="CL73" s="292"/>
      <c r="CM73" s="314"/>
      <c r="CN73" s="315"/>
      <c r="CO73" s="8">
        <f t="shared" si="22"/>
        <v>0</v>
      </c>
      <c r="CP73" s="8">
        <f t="shared" si="23"/>
        <v>0</v>
      </c>
      <c r="CQ73" s="330">
        <v>247.40625</v>
      </c>
      <c r="CR73" s="330"/>
      <c r="CS73" s="330"/>
      <c r="CT73" s="340"/>
      <c r="CU73" s="331">
        <v>18.556701030927837</v>
      </c>
      <c r="CV73" s="196"/>
      <c r="CW73" s="332">
        <v>63.814432989690722</v>
      </c>
      <c r="CX73" s="340"/>
      <c r="CY73" s="340"/>
      <c r="CZ73" s="340"/>
      <c r="DA73" s="351">
        <f t="shared" si="103"/>
        <v>329.77738402061857</v>
      </c>
      <c r="DB73" s="7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16">
        <v>41.103092783505154</v>
      </c>
      <c r="DL73" s="316">
        <v>13.701030927835051</v>
      </c>
      <c r="DM73" s="314">
        <f t="shared" si="28"/>
        <v>41.103092783505154</v>
      </c>
      <c r="DN73" s="314">
        <f t="shared" si="29"/>
        <v>13.701030927835051</v>
      </c>
      <c r="DO73" s="316">
        <v>39.869999999999997</v>
      </c>
      <c r="DP73" s="316">
        <v>13.29</v>
      </c>
      <c r="DQ73" s="317">
        <v>39.869999999999997</v>
      </c>
      <c r="DR73" s="317">
        <v>13.29</v>
      </c>
      <c r="DS73" s="8"/>
      <c r="DT73" s="8"/>
      <c r="DU73" s="295"/>
      <c r="DV73" s="296"/>
      <c r="DW73" s="296"/>
      <c r="DX73" s="296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18">
        <v>37.11</v>
      </c>
      <c r="EH73" s="319">
        <v>9.2774999999999999</v>
      </c>
      <c r="EI73" s="94">
        <v>159.42268041237114</v>
      </c>
      <c r="EJ73" s="94">
        <v>39.855670103092784</v>
      </c>
      <c r="EK73" s="314">
        <v>55.268041237113401</v>
      </c>
      <c r="EL73" s="320">
        <v>13.81701030927835</v>
      </c>
      <c r="EM73" s="321"/>
      <c r="EN73" s="321"/>
      <c r="EO73" s="321"/>
      <c r="EP73" s="321"/>
      <c r="EQ73" s="8">
        <f t="shared" si="31"/>
        <v>251.80072164948453</v>
      </c>
      <c r="ER73" s="8">
        <f t="shared" si="104"/>
        <v>62.950180412371132</v>
      </c>
      <c r="ES73" s="294"/>
      <c r="ET73" s="294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45">
        <v>30</v>
      </c>
      <c r="FB73" s="322">
        <v>0</v>
      </c>
      <c r="FC73" s="114">
        <v>0</v>
      </c>
      <c r="FD73" s="315">
        <v>0</v>
      </c>
      <c r="FE73" s="8"/>
      <c r="FF73" s="8"/>
      <c r="FG73" s="298"/>
      <c r="FH73" s="299"/>
      <c r="FI73" s="8"/>
      <c r="FJ73" s="8"/>
      <c r="FK73" s="8"/>
      <c r="FL73" s="8"/>
      <c r="FM73" s="315"/>
      <c r="FN73" s="315"/>
      <c r="FO73" s="4"/>
      <c r="FP73" s="8"/>
      <c r="FQ73" s="300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1"/>
      <c r="GJ73" s="301"/>
      <c r="GK73" s="315">
        <v>6</v>
      </c>
      <c r="GL73" s="315">
        <v>0</v>
      </c>
      <c r="GM73" s="358">
        <v>0</v>
      </c>
      <c r="GN73" s="93">
        <v>0</v>
      </c>
      <c r="GO73" s="323">
        <v>3</v>
      </c>
      <c r="GP73" s="359">
        <v>0</v>
      </c>
      <c r="GQ73" s="359">
        <v>0</v>
      </c>
      <c r="GR73" s="359">
        <v>0</v>
      </c>
      <c r="GS73" s="93">
        <v>0</v>
      </c>
      <c r="GT73" s="93">
        <v>0</v>
      </c>
      <c r="GU73" s="93">
        <v>3</v>
      </c>
      <c r="GV73" s="93">
        <v>0</v>
      </c>
      <c r="GW73" s="93">
        <v>2</v>
      </c>
      <c r="GX73" s="93">
        <v>0</v>
      </c>
      <c r="GY73" s="93">
        <v>0</v>
      </c>
      <c r="GZ73" s="93">
        <v>0</v>
      </c>
      <c r="HA73" s="8">
        <f t="shared" si="39"/>
        <v>14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96"/>
      <c r="HO73" s="8">
        <f t="shared" si="41"/>
        <v>0</v>
      </c>
      <c r="HP73" s="8">
        <f t="shared" si="42"/>
        <v>0</v>
      </c>
      <c r="HQ73" s="373">
        <v>310</v>
      </c>
      <c r="HR73" s="71"/>
      <c r="HS73" s="91">
        <v>400</v>
      </c>
      <c r="HT73" s="78"/>
      <c r="HU73" s="78">
        <f t="shared" si="43"/>
        <v>310</v>
      </c>
      <c r="HV73" s="78">
        <f t="shared" si="44"/>
        <v>0</v>
      </c>
      <c r="HW73" s="8"/>
      <c r="HX73" s="8"/>
      <c r="HY73" s="368"/>
      <c r="HZ73" s="368"/>
      <c r="IA73" s="302"/>
      <c r="IB73" s="297"/>
      <c r="IC73" s="196">
        <v>2.5</v>
      </c>
      <c r="ID73" s="323">
        <v>0.625</v>
      </c>
      <c r="IE73" s="303"/>
      <c r="IF73" s="303"/>
      <c r="IG73" s="8">
        <f t="shared" si="45"/>
        <v>2.5</v>
      </c>
      <c r="IH73" s="8">
        <f t="shared" si="46"/>
        <v>0.625</v>
      </c>
      <c r="II73" s="8"/>
      <c r="IJ73" s="8"/>
      <c r="IK73" s="8"/>
      <c r="IL73" s="8"/>
      <c r="IM73" s="4"/>
      <c r="IN73" s="296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>
        <v>10.31</v>
      </c>
      <c r="IZ73" s="71">
        <v>0</v>
      </c>
      <c r="JA73" s="71">
        <v>0</v>
      </c>
      <c r="JB73" s="71">
        <v>0</v>
      </c>
      <c r="JC73" s="71"/>
      <c r="JD73" s="71"/>
      <c r="JE73" s="370"/>
      <c r="JF73" s="370"/>
      <c r="JG73" s="8">
        <f t="shared" si="47"/>
        <v>10.31</v>
      </c>
      <c r="JH73" s="8">
        <f t="shared" si="48"/>
        <v>0</v>
      </c>
      <c r="JI73" s="374">
        <v>0</v>
      </c>
      <c r="JJ73" s="374">
        <v>0</v>
      </c>
      <c r="JK73" s="374">
        <v>0</v>
      </c>
      <c r="JL73" s="374">
        <v>0</v>
      </c>
      <c r="JM73" s="323"/>
      <c r="JN73" s="323"/>
      <c r="JO73" s="91">
        <v>51.55</v>
      </c>
      <c r="JP73" s="323">
        <v>11</v>
      </c>
      <c r="JQ73" s="91">
        <v>0</v>
      </c>
      <c r="JR73" s="323">
        <v>0</v>
      </c>
      <c r="JS73" s="71"/>
      <c r="JT73" s="71"/>
      <c r="JU73" s="8"/>
      <c r="JV73" s="8"/>
      <c r="JW73" s="8">
        <f t="shared" si="85"/>
        <v>51.55</v>
      </c>
      <c r="JX73" s="8">
        <f t="shared" si="86"/>
        <v>11</v>
      </c>
      <c r="JY73" s="8"/>
      <c r="JZ73" s="8"/>
      <c r="KA73" s="282"/>
      <c r="KB73" s="282"/>
      <c r="KC73" s="8">
        <f t="shared" si="49"/>
        <v>0</v>
      </c>
      <c r="KD73" s="8">
        <f t="shared" si="50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1"/>
        <v>0</v>
      </c>
      <c r="KP73" s="4">
        <f t="shared" si="51"/>
        <v>0</v>
      </c>
      <c r="KQ73" s="314"/>
      <c r="KR73" s="4"/>
      <c r="KS73" s="4"/>
      <c r="KT73" s="4"/>
      <c r="KU73" s="1">
        <f t="shared" si="52"/>
        <v>0</v>
      </c>
      <c r="KV73" s="1">
        <f t="shared" si="53"/>
        <v>0</v>
      </c>
      <c r="KW73" s="4"/>
      <c r="KX73" s="4"/>
      <c r="KY73" s="4">
        <f t="shared" si="54"/>
        <v>0</v>
      </c>
      <c r="KZ73" s="4">
        <f t="shared" si="55"/>
        <v>0</v>
      </c>
      <c r="LA73" s="4"/>
      <c r="LB73" s="4"/>
      <c r="LC73" s="4"/>
      <c r="LD73" s="4"/>
      <c r="LE73" s="4">
        <f t="shared" si="56"/>
        <v>0</v>
      </c>
      <c r="LF73" s="4">
        <f t="shared" si="57"/>
        <v>0</v>
      </c>
      <c r="LG73" s="4"/>
      <c r="LH73" s="4"/>
      <c r="LI73" s="4">
        <f t="shared" si="58"/>
        <v>0</v>
      </c>
      <c r="LJ73" s="4">
        <f t="shared" si="59"/>
        <v>0</v>
      </c>
      <c r="LK73" s="375">
        <v>15.99</v>
      </c>
      <c r="LL73" s="374">
        <v>0</v>
      </c>
      <c r="LM73" s="376">
        <v>13.71</v>
      </c>
      <c r="LN73" s="377">
        <v>0</v>
      </c>
      <c r="LO73" s="376">
        <v>0</v>
      </c>
      <c r="LP73" s="326">
        <v>0</v>
      </c>
      <c r="LQ73" s="75"/>
      <c r="LR73" s="114"/>
      <c r="LS73" s="311"/>
      <c r="LT73" s="311"/>
      <c r="LU73" s="4">
        <f t="shared" si="105"/>
        <v>29.700000000000003</v>
      </c>
      <c r="LV73" s="4">
        <f t="shared" si="61"/>
        <v>0</v>
      </c>
      <c r="LW73" s="312"/>
      <c r="LX73" s="4"/>
      <c r="LY73" s="4"/>
      <c r="LZ73" s="4"/>
      <c r="MA73" s="4">
        <f t="shared" si="62"/>
        <v>0</v>
      </c>
      <c r="MB73" s="4">
        <f t="shared" si="63"/>
        <v>0</v>
      </c>
      <c r="MC73" s="114"/>
      <c r="MD73" s="4"/>
      <c r="ME73" s="333"/>
      <c r="MF73" s="360"/>
      <c r="MG73" s="75"/>
      <c r="MH73" s="74"/>
      <c r="MI73" s="9"/>
      <c r="MJ73" s="4"/>
      <c r="MK73" s="4">
        <f t="shared" si="64"/>
        <v>0</v>
      </c>
      <c r="ML73" s="4">
        <f t="shared" si="65"/>
        <v>0</v>
      </c>
      <c r="MM73" s="327">
        <v>3</v>
      </c>
      <c r="MN73" s="92">
        <v>0</v>
      </c>
      <c r="MO73" s="114">
        <v>2</v>
      </c>
      <c r="MP73" s="328">
        <v>0</v>
      </c>
      <c r="MQ73" s="4">
        <f t="shared" si="66"/>
        <v>5</v>
      </c>
      <c r="MR73" s="4">
        <f t="shared" si="67"/>
        <v>0</v>
      </c>
      <c r="MS73" s="4"/>
      <c r="MT73" s="4"/>
      <c r="MU73" s="4">
        <f t="shared" si="68"/>
        <v>0</v>
      </c>
      <c r="MV73" s="4">
        <f t="shared" si="69"/>
        <v>0</v>
      </c>
      <c r="MW73" s="4"/>
      <c r="MX73" s="4"/>
      <c r="MY73" s="4">
        <f t="shared" si="70"/>
        <v>0</v>
      </c>
      <c r="MZ73" s="4">
        <f t="shared" si="71"/>
        <v>0</v>
      </c>
      <c r="NA73" s="92">
        <v>0</v>
      </c>
      <c r="NB73" s="329">
        <v>0</v>
      </c>
      <c r="NC73" s="4">
        <f t="shared" si="72"/>
        <v>0</v>
      </c>
      <c r="ND73" s="4">
        <f t="shared" si="73"/>
        <v>0</v>
      </c>
      <c r="NE73" s="294"/>
      <c r="NF73" s="294"/>
      <c r="NG73" s="294">
        <f t="shared" si="74"/>
        <v>0</v>
      </c>
      <c r="NH73" s="294">
        <f t="shared" si="75"/>
        <v>0</v>
      </c>
      <c r="NI73" s="294"/>
      <c r="NJ73" s="294"/>
      <c r="NK73" s="294">
        <f t="shared" si="76"/>
        <v>0</v>
      </c>
      <c r="NL73" s="294">
        <f t="shared" si="77"/>
        <v>0</v>
      </c>
      <c r="NM73" s="291"/>
      <c r="NN73" s="294"/>
      <c r="NO73" s="294">
        <f t="shared" si="78"/>
        <v>0</v>
      </c>
      <c r="NP73" s="294">
        <f t="shared" si="79"/>
        <v>0</v>
      </c>
      <c r="NQ73" s="74">
        <v>1.1299999999999999</v>
      </c>
      <c r="NR73" s="74"/>
      <c r="NS73" s="74">
        <v>0</v>
      </c>
      <c r="NT73" s="74"/>
      <c r="NU73" s="74">
        <v>1.91</v>
      </c>
      <c r="NV73" s="74"/>
      <c r="NW73" s="335">
        <v>0.41</v>
      </c>
      <c r="NX73" s="335"/>
      <c r="NY73" s="335">
        <v>0.61</v>
      </c>
      <c r="NZ73" s="335"/>
      <c r="OA73" s="74">
        <f t="shared" si="80"/>
        <v>3.65</v>
      </c>
      <c r="OB73" s="74">
        <f t="shared" si="100"/>
        <v>0</v>
      </c>
      <c r="OC73" s="74">
        <v>9.1</v>
      </c>
      <c r="OD73" s="74"/>
      <c r="OE73" s="341">
        <v>0</v>
      </c>
      <c r="OF73" s="74"/>
      <c r="OG73" s="341">
        <v>0.01</v>
      </c>
      <c r="OH73" s="74"/>
      <c r="OI73" s="74">
        <v>0</v>
      </c>
      <c r="OJ73" s="74"/>
      <c r="OK73" s="74">
        <f t="shared" si="81"/>
        <v>9.11</v>
      </c>
      <c r="OL73" s="74">
        <f t="shared" si="82"/>
        <v>0</v>
      </c>
      <c r="OM73" s="196">
        <v>3.48</v>
      </c>
      <c r="ON73" s="196"/>
      <c r="OO73" s="334">
        <v>0.98</v>
      </c>
      <c r="OP73" s="196"/>
      <c r="OQ73" s="196">
        <v>1.07</v>
      </c>
      <c r="OR73" s="196"/>
      <c r="OS73" s="196">
        <f t="shared" si="106"/>
        <v>4.46</v>
      </c>
      <c r="OT73" s="196">
        <f t="shared" si="84"/>
        <v>0</v>
      </c>
      <c r="OU73" s="294"/>
      <c r="OV73" s="294"/>
      <c r="OW73" s="294">
        <f t="shared" si="101"/>
        <v>0</v>
      </c>
      <c r="OX73" s="294">
        <f t="shared" si="102"/>
        <v>0</v>
      </c>
    </row>
    <row r="74" spans="1:414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/>
      <c r="N74" s="71"/>
      <c r="O74" s="75">
        <v>0</v>
      </c>
      <c r="P74" s="71">
        <v>0</v>
      </c>
      <c r="Q74" s="122"/>
      <c r="R74" s="78"/>
      <c r="S74" s="314"/>
      <c r="T74" s="314"/>
      <c r="U74" s="78"/>
      <c r="V74" s="78"/>
      <c r="W74" s="78">
        <f t="shared" si="15"/>
        <v>0</v>
      </c>
      <c r="X74" s="78">
        <f t="shared" si="16"/>
        <v>0</v>
      </c>
      <c r="Y74" s="78"/>
      <c r="Z74" s="78"/>
      <c r="AA74" s="75"/>
      <c r="AB74" s="71"/>
      <c r="AC74" s="8">
        <f t="shared" si="17"/>
        <v>0</v>
      </c>
      <c r="AD74" s="8">
        <f t="shared" si="18"/>
        <v>0</v>
      </c>
      <c r="AE74" s="71"/>
      <c r="AF74" s="71"/>
      <c r="AG74" s="71"/>
      <c r="AH74" s="71"/>
      <c r="AI74" s="122"/>
      <c r="AJ74" s="122"/>
      <c r="AK74" s="343"/>
      <c r="AL74" s="344"/>
      <c r="AM74" s="287"/>
      <c r="AN74" s="287"/>
      <c r="AO74" s="288"/>
      <c r="AP74" s="288"/>
      <c r="AQ74" s="288"/>
      <c r="AR74" s="288"/>
      <c r="AS74" s="288"/>
      <c r="AT74" s="288"/>
      <c r="AU74" s="4">
        <f t="shared" si="89"/>
        <v>0</v>
      </c>
      <c r="AV74" s="4">
        <f t="shared" si="90"/>
        <v>0</v>
      </c>
      <c r="AW74" s="78"/>
      <c r="AX74" s="78"/>
      <c r="AY74" s="305"/>
      <c r="AZ74" s="8"/>
      <c r="BA74" s="8"/>
      <c r="BB74" s="8"/>
      <c r="BC74" s="8">
        <f t="shared" si="91"/>
        <v>0</v>
      </c>
      <c r="BD74" s="8">
        <f t="shared" si="92"/>
        <v>0</v>
      </c>
      <c r="BE74" s="78">
        <v>6</v>
      </c>
      <c r="BF74" s="78">
        <v>0.85440000000000005</v>
      </c>
      <c r="BG74" s="349">
        <v>7.5</v>
      </c>
      <c r="BH74" s="350">
        <v>1.0680000000000001</v>
      </c>
      <c r="BI74" s="289"/>
      <c r="BJ74" s="290"/>
      <c r="BK74" s="315">
        <v>6.5</v>
      </c>
      <c r="BL74" s="78">
        <v>0.92559999999999998</v>
      </c>
      <c r="BM74" s="8"/>
      <c r="BN74" s="8"/>
      <c r="BO74" s="8"/>
      <c r="BP74" s="8"/>
      <c r="BQ74" s="8"/>
      <c r="BR74" s="8"/>
      <c r="BS74" s="2">
        <f t="shared" si="20"/>
        <v>20</v>
      </c>
      <c r="BT74" s="8">
        <f t="shared" si="21"/>
        <v>2.8479999999999999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13"/>
      <c r="CI74" s="91"/>
      <c r="CJ74" s="313"/>
      <c r="CK74" s="292"/>
      <c r="CL74" s="292"/>
      <c r="CM74" s="314"/>
      <c r="CN74" s="315"/>
      <c r="CO74" s="8">
        <f t="shared" si="22"/>
        <v>0</v>
      </c>
      <c r="CP74" s="8">
        <f t="shared" si="23"/>
        <v>0</v>
      </c>
      <c r="CQ74" s="330">
        <v>247.40625</v>
      </c>
      <c r="CR74" s="330"/>
      <c r="CS74" s="330"/>
      <c r="CT74" s="340"/>
      <c r="CU74" s="331">
        <v>18.556701030927837</v>
      </c>
      <c r="CV74" s="196"/>
      <c r="CW74" s="332">
        <v>63.814432989690722</v>
      </c>
      <c r="CX74" s="340"/>
      <c r="CY74" s="340"/>
      <c r="CZ74" s="340"/>
      <c r="DA74" s="351">
        <f t="shared" si="103"/>
        <v>329.77738402061857</v>
      </c>
      <c r="DB74" s="7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16">
        <v>41.103092783505154</v>
      </c>
      <c r="DL74" s="316">
        <v>13.701030927835051</v>
      </c>
      <c r="DM74" s="314">
        <f t="shared" si="28"/>
        <v>41.103092783505154</v>
      </c>
      <c r="DN74" s="314">
        <f t="shared" si="29"/>
        <v>13.701030927835051</v>
      </c>
      <c r="DO74" s="316">
        <v>39.869999999999997</v>
      </c>
      <c r="DP74" s="316">
        <v>13.29</v>
      </c>
      <c r="DQ74" s="317">
        <v>39.869999999999997</v>
      </c>
      <c r="DR74" s="317">
        <v>13.29</v>
      </c>
      <c r="DS74" s="8"/>
      <c r="DT74" s="8"/>
      <c r="DU74" s="295"/>
      <c r="DV74" s="296"/>
      <c r="DW74" s="296"/>
      <c r="DX74" s="296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18">
        <v>37.11</v>
      </c>
      <c r="EH74" s="319">
        <v>9.2774999999999999</v>
      </c>
      <c r="EI74" s="94">
        <v>159.42268041237114</v>
      </c>
      <c r="EJ74" s="94">
        <v>39.855670103092784</v>
      </c>
      <c r="EK74" s="314">
        <v>55.268041237113401</v>
      </c>
      <c r="EL74" s="320">
        <v>13.81701030927835</v>
      </c>
      <c r="EM74" s="321"/>
      <c r="EN74" s="321"/>
      <c r="EO74" s="321"/>
      <c r="EP74" s="321"/>
      <c r="EQ74" s="8">
        <f t="shared" si="31"/>
        <v>251.80072164948453</v>
      </c>
      <c r="ER74" s="8">
        <f t="shared" si="104"/>
        <v>62.950180412371132</v>
      </c>
      <c r="ES74" s="294"/>
      <c r="ET74" s="294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45">
        <v>30</v>
      </c>
      <c r="FB74" s="322">
        <v>0</v>
      </c>
      <c r="FC74" s="114">
        <v>0</v>
      </c>
      <c r="FD74" s="315">
        <v>0</v>
      </c>
      <c r="FE74" s="8"/>
      <c r="FF74" s="8"/>
      <c r="FG74" s="298"/>
      <c r="FH74" s="299"/>
      <c r="FI74" s="8"/>
      <c r="FJ74" s="8"/>
      <c r="FK74" s="8"/>
      <c r="FL74" s="8"/>
      <c r="FM74" s="315"/>
      <c r="FN74" s="315"/>
      <c r="FO74" s="4"/>
      <c r="FP74" s="8"/>
      <c r="FQ74" s="300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1"/>
      <c r="GJ74" s="301"/>
      <c r="GK74" s="315">
        <v>6</v>
      </c>
      <c r="GL74" s="315">
        <v>0</v>
      </c>
      <c r="GM74" s="358">
        <v>0</v>
      </c>
      <c r="GN74" s="93">
        <v>0</v>
      </c>
      <c r="GO74" s="323">
        <v>3</v>
      </c>
      <c r="GP74" s="359">
        <v>0</v>
      </c>
      <c r="GQ74" s="359">
        <v>0</v>
      </c>
      <c r="GR74" s="359">
        <v>0</v>
      </c>
      <c r="GS74" s="93">
        <v>0</v>
      </c>
      <c r="GT74" s="93">
        <v>0</v>
      </c>
      <c r="GU74" s="93">
        <v>3</v>
      </c>
      <c r="GV74" s="93">
        <v>0</v>
      </c>
      <c r="GW74" s="93">
        <v>2</v>
      </c>
      <c r="GX74" s="93">
        <v>0</v>
      </c>
      <c r="GY74" s="93">
        <v>0</v>
      </c>
      <c r="GZ74" s="93">
        <v>0</v>
      </c>
      <c r="HA74" s="8">
        <f t="shared" si="39"/>
        <v>14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96"/>
      <c r="HO74" s="8">
        <f t="shared" si="41"/>
        <v>0</v>
      </c>
      <c r="HP74" s="8">
        <f t="shared" si="42"/>
        <v>0</v>
      </c>
      <c r="HQ74" s="373">
        <v>340</v>
      </c>
      <c r="HR74" s="71"/>
      <c r="HS74" s="91">
        <v>400</v>
      </c>
      <c r="HT74" s="78"/>
      <c r="HU74" s="78">
        <f t="shared" si="43"/>
        <v>340</v>
      </c>
      <c r="HV74" s="78">
        <f t="shared" si="44"/>
        <v>0</v>
      </c>
      <c r="HW74" s="8"/>
      <c r="HX74" s="8"/>
      <c r="HY74" s="368"/>
      <c r="HZ74" s="368"/>
      <c r="IA74" s="302"/>
      <c r="IB74" s="297"/>
      <c r="IC74" s="196">
        <v>2.5</v>
      </c>
      <c r="ID74" s="323">
        <v>0.625</v>
      </c>
      <c r="IE74" s="303"/>
      <c r="IF74" s="303"/>
      <c r="IG74" s="8">
        <f t="shared" si="45"/>
        <v>2.5</v>
      </c>
      <c r="IH74" s="8">
        <f t="shared" si="46"/>
        <v>0.625</v>
      </c>
      <c r="II74" s="8"/>
      <c r="IJ74" s="8"/>
      <c r="IK74" s="8"/>
      <c r="IL74" s="8"/>
      <c r="IM74" s="4"/>
      <c r="IN74" s="296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>
        <v>10.31</v>
      </c>
      <c r="IZ74" s="71">
        <v>0</v>
      </c>
      <c r="JA74" s="71">
        <v>0</v>
      </c>
      <c r="JB74" s="71">
        <v>0</v>
      </c>
      <c r="JC74" s="71"/>
      <c r="JD74" s="71"/>
      <c r="JE74" s="370"/>
      <c r="JF74" s="370"/>
      <c r="JG74" s="8">
        <f t="shared" si="47"/>
        <v>10.31</v>
      </c>
      <c r="JH74" s="8">
        <f t="shared" si="48"/>
        <v>0</v>
      </c>
      <c r="JI74" s="374">
        <v>0</v>
      </c>
      <c r="JJ74" s="374">
        <v>0</v>
      </c>
      <c r="JK74" s="374">
        <v>0</v>
      </c>
      <c r="JL74" s="374">
        <v>0</v>
      </c>
      <c r="JM74" s="323"/>
      <c r="JN74" s="323"/>
      <c r="JO74" s="91">
        <v>51.55</v>
      </c>
      <c r="JP74" s="323">
        <v>11</v>
      </c>
      <c r="JQ74" s="91">
        <v>0</v>
      </c>
      <c r="JR74" s="323">
        <v>0</v>
      </c>
      <c r="JS74" s="71"/>
      <c r="JT74" s="71"/>
      <c r="JU74" s="8"/>
      <c r="JV74" s="8"/>
      <c r="JW74" s="8">
        <f t="shared" si="85"/>
        <v>51.55</v>
      </c>
      <c r="JX74" s="8">
        <f t="shared" si="86"/>
        <v>11</v>
      </c>
      <c r="JY74" s="8"/>
      <c r="JZ74" s="8"/>
      <c r="KA74" s="282"/>
      <c r="KB74" s="282"/>
      <c r="KC74" s="8">
        <f t="shared" si="49"/>
        <v>0</v>
      </c>
      <c r="KD74" s="8">
        <f t="shared" si="50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1"/>
        <v>0</v>
      </c>
      <c r="KP74" s="4">
        <f t="shared" si="51"/>
        <v>0</v>
      </c>
      <c r="KQ74" s="314"/>
      <c r="KR74" s="4"/>
      <c r="KS74" s="4"/>
      <c r="KT74" s="4"/>
      <c r="KU74" s="1">
        <f t="shared" si="52"/>
        <v>0</v>
      </c>
      <c r="KV74" s="1">
        <f t="shared" si="53"/>
        <v>0</v>
      </c>
      <c r="KW74" s="4"/>
      <c r="KX74" s="4"/>
      <c r="KY74" s="4">
        <f t="shared" si="54"/>
        <v>0</v>
      </c>
      <c r="KZ74" s="4">
        <f t="shared" si="55"/>
        <v>0</v>
      </c>
      <c r="LA74" s="4"/>
      <c r="LB74" s="4"/>
      <c r="LC74" s="4"/>
      <c r="LD74" s="4"/>
      <c r="LE74" s="4">
        <f t="shared" si="56"/>
        <v>0</v>
      </c>
      <c r="LF74" s="4">
        <f t="shared" si="57"/>
        <v>0</v>
      </c>
      <c r="LG74" s="4"/>
      <c r="LH74" s="4"/>
      <c r="LI74" s="4">
        <f t="shared" si="58"/>
        <v>0</v>
      </c>
      <c r="LJ74" s="4">
        <f t="shared" si="59"/>
        <v>0</v>
      </c>
      <c r="LK74" s="375">
        <v>10.83</v>
      </c>
      <c r="LL74" s="374">
        <v>0</v>
      </c>
      <c r="LM74" s="376">
        <v>18.87</v>
      </c>
      <c r="LN74" s="377">
        <v>0</v>
      </c>
      <c r="LO74" s="376">
        <v>0</v>
      </c>
      <c r="LP74" s="326">
        <v>0</v>
      </c>
      <c r="LQ74" s="75"/>
      <c r="LR74" s="336"/>
      <c r="LS74" s="311"/>
      <c r="LT74" s="311"/>
      <c r="LU74" s="4">
        <f t="shared" si="105"/>
        <v>29.700000000000003</v>
      </c>
      <c r="LV74" s="4">
        <f t="shared" si="61"/>
        <v>0</v>
      </c>
      <c r="LW74" s="312"/>
      <c r="LX74" s="4"/>
      <c r="LY74" s="4"/>
      <c r="LZ74" s="4"/>
      <c r="MA74" s="4">
        <f t="shared" si="62"/>
        <v>0</v>
      </c>
      <c r="MB74" s="4">
        <f t="shared" si="63"/>
        <v>0</v>
      </c>
      <c r="MC74" s="114"/>
      <c r="MD74" s="4"/>
      <c r="ME74" s="333"/>
      <c r="MF74" s="360"/>
      <c r="MG74" s="75"/>
      <c r="MH74" s="74"/>
      <c r="MI74" s="9"/>
      <c r="MJ74" s="4"/>
      <c r="MK74" s="4">
        <f t="shared" si="64"/>
        <v>0</v>
      </c>
      <c r="ML74" s="4">
        <f t="shared" si="65"/>
        <v>0</v>
      </c>
      <c r="MM74" s="327">
        <v>3</v>
      </c>
      <c r="MN74" s="92">
        <v>0</v>
      </c>
      <c r="MO74" s="114">
        <v>2</v>
      </c>
      <c r="MP74" s="328">
        <v>0</v>
      </c>
      <c r="MQ74" s="4">
        <f t="shared" si="66"/>
        <v>5</v>
      </c>
      <c r="MR74" s="4">
        <f t="shared" si="67"/>
        <v>0</v>
      </c>
      <c r="MS74" s="4"/>
      <c r="MT74" s="4"/>
      <c r="MU74" s="4">
        <f t="shared" si="68"/>
        <v>0</v>
      </c>
      <c r="MV74" s="4">
        <f t="shared" si="69"/>
        <v>0</v>
      </c>
      <c r="MW74" s="4"/>
      <c r="MX74" s="4"/>
      <c r="MY74" s="4">
        <f t="shared" si="70"/>
        <v>0</v>
      </c>
      <c r="MZ74" s="4">
        <f t="shared" si="71"/>
        <v>0</v>
      </c>
      <c r="NA74" s="92">
        <v>0</v>
      </c>
      <c r="NB74" s="329">
        <v>0</v>
      </c>
      <c r="NC74" s="4">
        <f t="shared" si="72"/>
        <v>0</v>
      </c>
      <c r="ND74" s="4">
        <f t="shared" si="73"/>
        <v>0</v>
      </c>
      <c r="NE74" s="294"/>
      <c r="NF74" s="294"/>
      <c r="NG74" s="294">
        <f t="shared" si="74"/>
        <v>0</v>
      </c>
      <c r="NH74" s="294">
        <f t="shared" si="75"/>
        <v>0</v>
      </c>
      <c r="NI74" s="294"/>
      <c r="NJ74" s="294"/>
      <c r="NK74" s="294">
        <f t="shared" si="76"/>
        <v>0</v>
      </c>
      <c r="NL74" s="294">
        <f t="shared" si="77"/>
        <v>0</v>
      </c>
      <c r="NM74" s="291"/>
      <c r="NN74" s="294"/>
      <c r="NO74" s="294">
        <f t="shared" si="78"/>
        <v>0</v>
      </c>
      <c r="NP74" s="294">
        <f t="shared" si="79"/>
        <v>0</v>
      </c>
      <c r="NQ74" s="74">
        <v>1.64</v>
      </c>
      <c r="NR74" s="74"/>
      <c r="NS74" s="74">
        <v>0</v>
      </c>
      <c r="NT74" s="74"/>
      <c r="NU74" s="74">
        <v>2.78</v>
      </c>
      <c r="NV74" s="74"/>
      <c r="NW74" s="335">
        <v>0.59</v>
      </c>
      <c r="NX74" s="335"/>
      <c r="NY74" s="335">
        <v>0.89</v>
      </c>
      <c r="NZ74" s="335"/>
      <c r="OA74" s="74">
        <f t="shared" si="80"/>
        <v>5.31</v>
      </c>
      <c r="OB74" s="74">
        <f t="shared" si="100"/>
        <v>0</v>
      </c>
      <c r="OC74" s="74">
        <v>10</v>
      </c>
      <c r="OD74" s="74"/>
      <c r="OE74" s="341">
        <v>0</v>
      </c>
      <c r="OF74" s="74"/>
      <c r="OG74" s="341">
        <v>0.17</v>
      </c>
      <c r="OH74" s="74"/>
      <c r="OI74" s="74">
        <v>0</v>
      </c>
      <c r="OJ74" s="74"/>
      <c r="OK74" s="74">
        <f t="shared" si="81"/>
        <v>10.17</v>
      </c>
      <c r="OL74" s="74">
        <f t="shared" si="82"/>
        <v>0</v>
      </c>
      <c r="OM74" s="196">
        <v>2.69</v>
      </c>
      <c r="ON74" s="196"/>
      <c r="OO74" s="334">
        <v>0.76</v>
      </c>
      <c r="OP74" s="196"/>
      <c r="OQ74" s="196">
        <v>0.83</v>
      </c>
      <c r="OR74" s="196"/>
      <c r="OS74" s="196">
        <f t="shared" si="106"/>
        <v>3.45</v>
      </c>
      <c r="OT74" s="196">
        <f t="shared" si="84"/>
        <v>0</v>
      </c>
      <c r="OU74" s="294"/>
      <c r="OV74" s="294"/>
      <c r="OW74" s="294">
        <f t="shared" si="101"/>
        <v>0</v>
      </c>
      <c r="OX74" s="294">
        <f t="shared" si="102"/>
        <v>0</v>
      </c>
    </row>
    <row r="75" spans="1:414" s="97" customFormat="1" ht="12.75" customHeight="1">
      <c r="A75" s="154" t="s">
        <v>152</v>
      </c>
      <c r="B75" s="129">
        <v>65</v>
      </c>
      <c r="C75" s="78"/>
      <c r="D75" s="78"/>
      <c r="E75" s="74"/>
      <c r="F75" s="74"/>
      <c r="G75" s="74"/>
      <c r="H75" s="74"/>
      <c r="I75" s="78">
        <f t="shared" ref="I75:I106" si="107">C75+E75+G75</f>
        <v>0</v>
      </c>
      <c r="J75" s="78">
        <f t="shared" ref="J75:J106" si="108">D75+F75+H75</f>
        <v>0</v>
      </c>
      <c r="K75" s="314"/>
      <c r="L75" s="314"/>
      <c r="M75" s="71"/>
      <c r="N75" s="71"/>
      <c r="O75" s="75">
        <v>0</v>
      </c>
      <c r="P75" s="71">
        <v>0</v>
      </c>
      <c r="Q75" s="122"/>
      <c r="R75" s="78"/>
      <c r="S75" s="314"/>
      <c r="T75" s="314"/>
      <c r="U75" s="78"/>
      <c r="V75" s="78"/>
      <c r="W75" s="78">
        <f t="shared" si="15"/>
        <v>0</v>
      </c>
      <c r="X75" s="78">
        <f t="shared" si="16"/>
        <v>0</v>
      </c>
      <c r="Y75" s="78"/>
      <c r="Z75" s="78"/>
      <c r="AA75" s="75"/>
      <c r="AB75" s="71"/>
      <c r="AC75" s="78">
        <f t="shared" si="17"/>
        <v>0</v>
      </c>
      <c r="AD75" s="78">
        <f t="shared" si="18"/>
        <v>0</v>
      </c>
      <c r="AE75" s="71"/>
      <c r="AF75" s="71"/>
      <c r="AG75" s="71"/>
      <c r="AH75" s="71"/>
      <c r="AI75" s="122"/>
      <c r="AJ75" s="122"/>
      <c r="AK75" s="343"/>
      <c r="AL75" s="344"/>
      <c r="AM75" s="346"/>
      <c r="AN75" s="346"/>
      <c r="AO75" s="347"/>
      <c r="AP75" s="347"/>
      <c r="AQ75" s="347"/>
      <c r="AR75" s="347"/>
      <c r="AS75" s="347"/>
      <c r="AT75" s="347"/>
      <c r="AU75" s="74">
        <f t="shared" ref="AU75:AU106" si="109">AE75+AG75+AI75+AK75+AM75+AO75+AQ75+AS75</f>
        <v>0</v>
      </c>
      <c r="AV75" s="74">
        <f t="shared" ref="AV75:AV106" si="110">AF75+AH75+AJ75+AL75+AN75+AP75+AR75+AT75</f>
        <v>0</v>
      </c>
      <c r="AW75" s="78"/>
      <c r="AX75" s="78"/>
      <c r="AY75" s="372"/>
      <c r="AZ75" s="78"/>
      <c r="BA75" s="78"/>
      <c r="BB75" s="78"/>
      <c r="BC75" s="78">
        <f t="shared" ref="BC75:BC106" si="111">AW75+AY75+BA75</f>
        <v>0</v>
      </c>
      <c r="BD75" s="78">
        <f t="shared" ref="BD75:BD106" si="112">AX75+AZ75+BB75</f>
        <v>0</v>
      </c>
      <c r="BE75" s="78">
        <v>6</v>
      </c>
      <c r="BF75" s="78">
        <v>0.85440000000000005</v>
      </c>
      <c r="BG75" s="349">
        <v>7.5</v>
      </c>
      <c r="BH75" s="350">
        <v>1.0680000000000001</v>
      </c>
      <c r="BI75" s="349"/>
      <c r="BJ75" s="350"/>
      <c r="BK75" s="315">
        <v>6.5</v>
      </c>
      <c r="BL75" s="78">
        <v>0.92559999999999998</v>
      </c>
      <c r="BM75" s="78"/>
      <c r="BN75" s="78"/>
      <c r="BO75" s="78"/>
      <c r="BP75" s="78"/>
      <c r="BQ75" s="78"/>
      <c r="BR75" s="78"/>
      <c r="BS75" s="314">
        <f t="shared" si="20"/>
        <v>20</v>
      </c>
      <c r="BT75" s="78">
        <f t="shared" si="21"/>
        <v>2.8479999999999999</v>
      </c>
      <c r="BU75" s="78"/>
      <c r="BV75" s="78"/>
      <c r="BW75" s="74"/>
      <c r="BX75" s="74"/>
      <c r="BY75" s="74"/>
      <c r="BZ75" s="78"/>
      <c r="CA75" s="74"/>
      <c r="CB75" s="78"/>
      <c r="CC75" s="74">
        <f t="shared" ref="CC75:CD106" si="113">BW75+BY75+CA75</f>
        <v>0</v>
      </c>
      <c r="CD75" s="74">
        <f t="shared" si="113"/>
        <v>0</v>
      </c>
      <c r="CE75" s="74"/>
      <c r="CF75" s="74"/>
      <c r="CG75" s="114"/>
      <c r="CH75" s="313"/>
      <c r="CI75" s="91"/>
      <c r="CJ75" s="313"/>
      <c r="CK75" s="323"/>
      <c r="CL75" s="323"/>
      <c r="CM75" s="314"/>
      <c r="CN75" s="315"/>
      <c r="CO75" s="78">
        <f t="shared" si="22"/>
        <v>0</v>
      </c>
      <c r="CP75" s="78">
        <f t="shared" si="23"/>
        <v>0</v>
      </c>
      <c r="CQ75" s="330">
        <v>247.40625</v>
      </c>
      <c r="CR75" s="330"/>
      <c r="CS75" s="330"/>
      <c r="CT75" s="340"/>
      <c r="CU75" s="331">
        <v>18.556701030927837</v>
      </c>
      <c r="CV75" s="196"/>
      <c r="CW75" s="332">
        <v>63.814432989690722</v>
      </c>
      <c r="CX75" s="340"/>
      <c r="CY75" s="340"/>
      <c r="CZ75" s="340"/>
      <c r="DA75" s="351">
        <f t="shared" si="103"/>
        <v>329.77738402061857</v>
      </c>
      <c r="DB75" s="74">
        <f t="shared" si="25"/>
        <v>0</v>
      </c>
      <c r="DC75" s="78"/>
      <c r="DD75" s="78"/>
      <c r="DE75" s="74"/>
      <c r="DF75" s="78"/>
      <c r="DG75" s="78"/>
      <c r="DH75" s="78"/>
      <c r="DI75" s="78">
        <f t="shared" si="26"/>
        <v>0</v>
      </c>
      <c r="DJ75" s="78">
        <f t="shared" si="27"/>
        <v>0</v>
      </c>
      <c r="DK75" s="316">
        <v>41.103092783505154</v>
      </c>
      <c r="DL75" s="316">
        <v>13.701030927835051</v>
      </c>
      <c r="DM75" s="314">
        <f t="shared" si="28"/>
        <v>41.103092783505154</v>
      </c>
      <c r="DN75" s="314">
        <f t="shared" si="29"/>
        <v>13.701030927835051</v>
      </c>
      <c r="DO75" s="316">
        <v>39.869999999999997</v>
      </c>
      <c r="DP75" s="316">
        <v>13.29</v>
      </c>
      <c r="DQ75" s="317">
        <v>39.869999999999997</v>
      </c>
      <c r="DR75" s="317">
        <v>13.29</v>
      </c>
      <c r="DS75" s="78"/>
      <c r="DT75" s="78"/>
      <c r="DU75" s="320"/>
      <c r="DV75" s="352"/>
      <c r="DW75" s="352"/>
      <c r="DX75" s="352"/>
      <c r="DY75" s="78"/>
      <c r="DZ75" s="78"/>
      <c r="EA75" s="74"/>
      <c r="EB75" s="78"/>
      <c r="EC75" s="78">
        <f t="shared" si="30"/>
        <v>0</v>
      </c>
      <c r="ED75" s="78">
        <f t="shared" si="30"/>
        <v>0</v>
      </c>
      <c r="EE75" s="74"/>
      <c r="EF75" s="74"/>
      <c r="EG75" s="318">
        <v>37.11</v>
      </c>
      <c r="EH75" s="319">
        <v>9.2774999999999999</v>
      </c>
      <c r="EI75" s="94">
        <v>159.42268041237114</v>
      </c>
      <c r="EJ75" s="94">
        <v>39.855670103092784</v>
      </c>
      <c r="EK75" s="314">
        <v>55.268041237113401</v>
      </c>
      <c r="EL75" s="320">
        <v>13.81701030927835</v>
      </c>
      <c r="EM75" s="321"/>
      <c r="EN75" s="321"/>
      <c r="EO75" s="321"/>
      <c r="EP75" s="321"/>
      <c r="EQ75" s="78">
        <f t="shared" si="31"/>
        <v>251.80072164948453</v>
      </c>
      <c r="ER75" s="78">
        <f t="shared" si="104"/>
        <v>62.950180412371132</v>
      </c>
      <c r="ES75" s="196"/>
      <c r="ET75" s="196"/>
      <c r="EU75" s="353"/>
      <c r="EV75" s="353"/>
      <c r="EW75" s="74">
        <f t="shared" si="33"/>
        <v>0</v>
      </c>
      <c r="EX75" s="74">
        <f t="shared" si="34"/>
        <v>0</v>
      </c>
      <c r="EY75" s="78"/>
      <c r="EZ75" s="78"/>
      <c r="FA75" s="345">
        <v>30</v>
      </c>
      <c r="FB75" s="322">
        <v>0</v>
      </c>
      <c r="FC75" s="114">
        <v>0</v>
      </c>
      <c r="FD75" s="315">
        <v>0</v>
      </c>
      <c r="FE75" s="78"/>
      <c r="FF75" s="78"/>
      <c r="FG75" s="354"/>
      <c r="FH75" s="355"/>
      <c r="FI75" s="78"/>
      <c r="FJ75" s="78"/>
      <c r="FK75" s="78"/>
      <c r="FL75" s="78"/>
      <c r="FM75" s="315"/>
      <c r="FN75" s="315"/>
      <c r="FO75" s="74"/>
      <c r="FP75" s="78"/>
      <c r="FQ75" s="356">
        <f t="shared" si="35"/>
        <v>0</v>
      </c>
      <c r="FR75" s="78">
        <f t="shared" si="36"/>
        <v>0</v>
      </c>
      <c r="FS75" s="74"/>
      <c r="FT75" s="74"/>
      <c r="FU75" s="78"/>
      <c r="FV75" s="78"/>
      <c r="FW75" s="78"/>
      <c r="FX75" s="78"/>
      <c r="FY75" s="78"/>
      <c r="FZ75" s="78"/>
      <c r="GA75" s="78"/>
      <c r="GB75" s="78"/>
      <c r="GC75" s="78"/>
      <c r="GD75" s="78"/>
      <c r="GE75" s="78"/>
      <c r="GF75" s="78"/>
      <c r="GG75" s="78">
        <f t="shared" si="37"/>
        <v>0</v>
      </c>
      <c r="GH75" s="78">
        <f t="shared" si="38"/>
        <v>0</v>
      </c>
      <c r="GI75" s="357"/>
      <c r="GJ75" s="357"/>
      <c r="GK75" s="315">
        <v>6</v>
      </c>
      <c r="GL75" s="315">
        <v>0</v>
      </c>
      <c r="GM75" s="358">
        <v>0</v>
      </c>
      <c r="GN75" s="93">
        <v>0</v>
      </c>
      <c r="GO75" s="323">
        <v>3</v>
      </c>
      <c r="GP75" s="359">
        <v>0</v>
      </c>
      <c r="GQ75" s="359">
        <v>0</v>
      </c>
      <c r="GR75" s="359">
        <v>0</v>
      </c>
      <c r="GS75" s="93">
        <v>0</v>
      </c>
      <c r="GT75" s="93">
        <v>0</v>
      </c>
      <c r="GU75" s="93">
        <v>3</v>
      </c>
      <c r="GV75" s="93">
        <v>0</v>
      </c>
      <c r="GW75" s="93">
        <v>2</v>
      </c>
      <c r="GX75" s="93">
        <v>0</v>
      </c>
      <c r="GY75" s="93">
        <v>0</v>
      </c>
      <c r="GZ75" s="93">
        <v>0</v>
      </c>
      <c r="HA75" s="78">
        <f t="shared" si="39"/>
        <v>14</v>
      </c>
      <c r="HB75" s="78">
        <f t="shared" si="40"/>
        <v>0</v>
      </c>
      <c r="HC75" s="74"/>
      <c r="HD75" s="74"/>
      <c r="HE75" s="74"/>
      <c r="HF75" s="74"/>
      <c r="HG75" s="74"/>
      <c r="HH75" s="74"/>
      <c r="HI75" s="74">
        <f t="shared" ref="HI75:HI106" si="114">HC75+HE75+HG75</f>
        <v>0</v>
      </c>
      <c r="HJ75" s="74">
        <f t="shared" ref="HJ75:HJ106" si="115">HD75+HF75+HH75</f>
        <v>0</v>
      </c>
      <c r="HK75" s="78"/>
      <c r="HL75" s="78"/>
      <c r="HM75" s="78"/>
      <c r="HN75" s="352"/>
      <c r="HO75" s="78">
        <f t="shared" si="41"/>
        <v>0</v>
      </c>
      <c r="HP75" s="78">
        <f t="shared" si="42"/>
        <v>0</v>
      </c>
      <c r="HQ75" s="91">
        <v>370</v>
      </c>
      <c r="HR75" s="71"/>
      <c r="HS75" s="91">
        <v>400</v>
      </c>
      <c r="HT75" s="78"/>
      <c r="HU75" s="78">
        <f t="shared" si="43"/>
        <v>370</v>
      </c>
      <c r="HV75" s="78">
        <f t="shared" si="44"/>
        <v>0</v>
      </c>
      <c r="HW75" s="78"/>
      <c r="HX75" s="78"/>
      <c r="HY75" s="379"/>
      <c r="HZ75" s="379"/>
      <c r="IA75" s="96"/>
      <c r="IB75" s="94"/>
      <c r="IC75" s="196">
        <v>2.5</v>
      </c>
      <c r="ID75" s="323">
        <v>0.625</v>
      </c>
      <c r="IE75" s="208"/>
      <c r="IF75" s="208"/>
      <c r="IG75" s="78">
        <f t="shared" si="45"/>
        <v>2.5</v>
      </c>
      <c r="IH75" s="78">
        <f t="shared" si="46"/>
        <v>0.625</v>
      </c>
      <c r="II75" s="78"/>
      <c r="IJ75" s="78"/>
      <c r="IK75" s="78"/>
      <c r="IL75" s="78"/>
      <c r="IM75" s="74"/>
      <c r="IN75" s="352"/>
      <c r="IO75" s="78"/>
      <c r="IP75" s="78"/>
      <c r="IQ75" s="78"/>
      <c r="IR75" s="78"/>
      <c r="IS75" s="78"/>
      <c r="IT75" s="78"/>
      <c r="IU75" s="78">
        <f t="shared" ref="IU75:IU106" si="116">II75+IK75+IM75+IO75+IQ75+IS75</f>
        <v>0</v>
      </c>
      <c r="IV75" s="78">
        <f t="shared" ref="IV75:IV106" si="117">IJ75+IL75+IN75+IP75+IT75+IT75</f>
        <v>0</v>
      </c>
      <c r="IW75" s="78"/>
      <c r="IX75" s="78"/>
      <c r="IY75" s="71">
        <v>10.31</v>
      </c>
      <c r="IZ75" s="71">
        <v>0</v>
      </c>
      <c r="JA75" s="71">
        <v>0</v>
      </c>
      <c r="JB75" s="71">
        <v>0</v>
      </c>
      <c r="JC75" s="71"/>
      <c r="JD75" s="71"/>
      <c r="JE75" s="370"/>
      <c r="JF75" s="370"/>
      <c r="JG75" s="78">
        <f t="shared" si="47"/>
        <v>10.31</v>
      </c>
      <c r="JH75" s="78">
        <f t="shared" si="48"/>
        <v>0</v>
      </c>
      <c r="JI75" s="323">
        <v>6.5372000000000003</v>
      </c>
      <c r="JJ75" s="323">
        <v>1</v>
      </c>
      <c r="JK75" s="323">
        <v>6.5373000000000001</v>
      </c>
      <c r="JL75" s="323">
        <v>1</v>
      </c>
      <c r="JM75" s="323"/>
      <c r="JN75" s="323"/>
      <c r="JO75" s="91">
        <v>51.55</v>
      </c>
      <c r="JP75" s="323">
        <v>11</v>
      </c>
      <c r="JQ75" s="91">
        <v>0</v>
      </c>
      <c r="JR75" s="323">
        <v>0</v>
      </c>
      <c r="JS75" s="71"/>
      <c r="JT75" s="71"/>
      <c r="JU75" s="78"/>
      <c r="JV75" s="78"/>
      <c r="JW75" s="78">
        <f t="shared" si="85"/>
        <v>64.624499999999998</v>
      </c>
      <c r="JX75" s="78">
        <f t="shared" si="86"/>
        <v>13</v>
      </c>
      <c r="JY75" s="78"/>
      <c r="JZ75" s="78"/>
      <c r="KA75" s="71"/>
      <c r="KB75" s="71"/>
      <c r="KC75" s="78">
        <f t="shared" si="49"/>
        <v>0</v>
      </c>
      <c r="KD75" s="78">
        <f t="shared" si="50"/>
        <v>0</v>
      </c>
      <c r="KE75" s="74"/>
      <c r="KF75" s="74"/>
      <c r="KG75" s="74"/>
      <c r="KH75" s="74"/>
      <c r="KI75" s="74">
        <f t="shared" ref="KI75:KI106" si="118">KE75+KG75</f>
        <v>0</v>
      </c>
      <c r="KJ75" s="74">
        <f t="shared" ref="KJ75:KJ106" si="119">KF75+KH75</f>
        <v>0</v>
      </c>
      <c r="KK75" s="74"/>
      <c r="KL75" s="74"/>
      <c r="KM75" s="74"/>
      <c r="KN75" s="74"/>
      <c r="KO75" s="74">
        <f t="shared" si="51"/>
        <v>0</v>
      </c>
      <c r="KP75" s="74">
        <f t="shared" si="51"/>
        <v>0</v>
      </c>
      <c r="KQ75" s="314"/>
      <c r="KR75" s="74"/>
      <c r="KS75" s="74"/>
      <c r="KT75" s="74"/>
      <c r="KU75" s="122">
        <f t="shared" si="52"/>
        <v>0</v>
      </c>
      <c r="KV75" s="122">
        <f t="shared" si="53"/>
        <v>0</v>
      </c>
      <c r="KW75" s="74"/>
      <c r="KX75" s="74"/>
      <c r="KY75" s="74">
        <f t="shared" si="54"/>
        <v>0</v>
      </c>
      <c r="KZ75" s="74">
        <f t="shared" si="55"/>
        <v>0</v>
      </c>
      <c r="LA75" s="74"/>
      <c r="LB75" s="74"/>
      <c r="LC75" s="74"/>
      <c r="LD75" s="74"/>
      <c r="LE75" s="74">
        <f t="shared" si="56"/>
        <v>0</v>
      </c>
      <c r="LF75" s="74">
        <f t="shared" si="57"/>
        <v>0</v>
      </c>
      <c r="LG75" s="74"/>
      <c r="LH75" s="74"/>
      <c r="LI75" s="74">
        <f t="shared" si="58"/>
        <v>0</v>
      </c>
      <c r="LJ75" s="74">
        <f t="shared" si="59"/>
        <v>0</v>
      </c>
      <c r="LK75" s="375">
        <v>15.83</v>
      </c>
      <c r="LL75" s="374">
        <v>0</v>
      </c>
      <c r="LM75" s="376">
        <v>24.02</v>
      </c>
      <c r="LN75" s="377">
        <v>0</v>
      </c>
      <c r="LO75" s="376">
        <v>0</v>
      </c>
      <c r="LP75" s="326">
        <v>0</v>
      </c>
      <c r="LQ75" s="75"/>
      <c r="LR75" s="336"/>
      <c r="LS75" s="336"/>
      <c r="LT75" s="336"/>
      <c r="LU75" s="74">
        <f t="shared" si="105"/>
        <v>39.85</v>
      </c>
      <c r="LV75" s="74">
        <f t="shared" si="61"/>
        <v>0</v>
      </c>
      <c r="LW75" s="149"/>
      <c r="LX75" s="74"/>
      <c r="LY75" s="74"/>
      <c r="LZ75" s="74"/>
      <c r="MA75" s="74">
        <f t="shared" si="62"/>
        <v>0</v>
      </c>
      <c r="MB75" s="74">
        <f t="shared" si="63"/>
        <v>0</v>
      </c>
      <c r="MC75" s="114"/>
      <c r="MD75" s="74"/>
      <c r="ME75" s="333"/>
      <c r="MF75" s="360"/>
      <c r="MG75" s="75"/>
      <c r="MH75" s="74"/>
      <c r="MI75" s="75"/>
      <c r="MJ75" s="74"/>
      <c r="MK75" s="74">
        <f t="shared" si="64"/>
        <v>0</v>
      </c>
      <c r="ML75" s="74">
        <f t="shared" si="65"/>
        <v>0</v>
      </c>
      <c r="MM75" s="327">
        <v>2.94</v>
      </c>
      <c r="MN75" s="92">
        <v>0</v>
      </c>
      <c r="MO75" s="114">
        <v>1.9600000000000002</v>
      </c>
      <c r="MP75" s="328">
        <v>0</v>
      </c>
      <c r="MQ75" s="74">
        <f t="shared" si="66"/>
        <v>4.9000000000000004</v>
      </c>
      <c r="MR75" s="74">
        <f t="shared" si="67"/>
        <v>0</v>
      </c>
      <c r="MS75" s="74"/>
      <c r="MT75" s="74"/>
      <c r="MU75" s="74">
        <f t="shared" si="68"/>
        <v>0</v>
      </c>
      <c r="MV75" s="74">
        <f t="shared" si="69"/>
        <v>0</v>
      </c>
      <c r="MW75" s="74"/>
      <c r="MX75" s="74"/>
      <c r="MY75" s="74">
        <f t="shared" si="70"/>
        <v>0</v>
      </c>
      <c r="MZ75" s="74">
        <f t="shared" si="71"/>
        <v>0</v>
      </c>
      <c r="NA75" s="92">
        <v>0</v>
      </c>
      <c r="NB75" s="329">
        <v>0</v>
      </c>
      <c r="NC75" s="74">
        <f t="shared" si="72"/>
        <v>0</v>
      </c>
      <c r="ND75" s="74">
        <f t="shared" si="73"/>
        <v>0</v>
      </c>
      <c r="NE75" s="196"/>
      <c r="NF75" s="196"/>
      <c r="NG75" s="196">
        <f t="shared" si="74"/>
        <v>0</v>
      </c>
      <c r="NH75" s="196">
        <f t="shared" si="75"/>
        <v>0</v>
      </c>
      <c r="NI75" s="196"/>
      <c r="NJ75" s="196"/>
      <c r="NK75" s="196">
        <f t="shared" si="76"/>
        <v>0</v>
      </c>
      <c r="NL75" s="196">
        <f t="shared" si="77"/>
        <v>0</v>
      </c>
      <c r="NM75" s="315"/>
      <c r="NN75" s="196"/>
      <c r="NO75" s="196">
        <f t="shared" si="78"/>
        <v>0</v>
      </c>
      <c r="NP75" s="196">
        <f t="shared" si="79"/>
        <v>0</v>
      </c>
      <c r="NQ75" s="74">
        <v>2.19</v>
      </c>
      <c r="NR75" s="74"/>
      <c r="NS75" s="74">
        <v>0</v>
      </c>
      <c r="NT75" s="74"/>
      <c r="NU75" s="74">
        <v>3.71</v>
      </c>
      <c r="NV75" s="74"/>
      <c r="NW75" s="335">
        <v>0.79</v>
      </c>
      <c r="NX75" s="335"/>
      <c r="NY75" s="335">
        <v>1.19</v>
      </c>
      <c r="NZ75" s="335"/>
      <c r="OA75" s="74">
        <f t="shared" si="80"/>
        <v>7.09</v>
      </c>
      <c r="OB75" s="74">
        <f t="shared" ref="OB75:OB106" si="120">NR75+NT75+NV75</f>
        <v>0</v>
      </c>
      <c r="OC75" s="74">
        <v>6.2</v>
      </c>
      <c r="OD75" s="74"/>
      <c r="OE75" s="341">
        <v>0</v>
      </c>
      <c r="OF75" s="74"/>
      <c r="OG75" s="341">
        <v>0.09</v>
      </c>
      <c r="OH75" s="74"/>
      <c r="OI75" s="74">
        <v>0</v>
      </c>
      <c r="OJ75" s="74"/>
      <c r="OK75" s="74">
        <f t="shared" si="81"/>
        <v>6.29</v>
      </c>
      <c r="OL75" s="74">
        <f t="shared" si="82"/>
        <v>0</v>
      </c>
      <c r="OM75" s="196">
        <v>1.67</v>
      </c>
      <c r="ON75" s="196"/>
      <c r="OO75" s="334">
        <v>0.47</v>
      </c>
      <c r="OP75" s="196"/>
      <c r="OQ75" s="196">
        <v>0.51</v>
      </c>
      <c r="OR75" s="196"/>
      <c r="OS75" s="196">
        <f t="shared" si="106"/>
        <v>2.1399999999999997</v>
      </c>
      <c r="OT75" s="196">
        <f t="shared" si="84"/>
        <v>0</v>
      </c>
      <c r="OU75" s="196"/>
      <c r="OV75" s="196"/>
      <c r="OW75" s="196">
        <f t="shared" ref="OW75:OW106" si="121">OU75</f>
        <v>0</v>
      </c>
      <c r="OX75" s="196">
        <f t="shared" ref="OX75:OX106" si="122">OV75</f>
        <v>0</v>
      </c>
    </row>
    <row r="76" spans="1:414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7"/>
        <v>0</v>
      </c>
      <c r="J76" s="78">
        <f t="shared" si="108"/>
        <v>0</v>
      </c>
      <c r="K76" s="2"/>
      <c r="L76" s="2"/>
      <c r="M76" s="71"/>
      <c r="N76" s="71"/>
      <c r="O76" s="75">
        <v>0</v>
      </c>
      <c r="P76" s="71">
        <v>0</v>
      </c>
      <c r="Q76" s="122"/>
      <c r="R76" s="78"/>
      <c r="S76" s="314"/>
      <c r="T76" s="314"/>
      <c r="U76" s="78"/>
      <c r="V76" s="78"/>
      <c r="W76" s="78">
        <f t="shared" ref="W76:W106" si="123">K76+O76+Q76+S76+U76+M76</f>
        <v>0</v>
      </c>
      <c r="X76" s="78">
        <f t="shared" ref="X76:X106" si="124">K76+O76+Q76+S76+U76+M76</f>
        <v>0</v>
      </c>
      <c r="Y76" s="78"/>
      <c r="Z76" s="78"/>
      <c r="AA76" s="75"/>
      <c r="AB76" s="71"/>
      <c r="AC76" s="8">
        <f t="shared" ref="AC76:AC106" si="125">Y76+AA76</f>
        <v>0</v>
      </c>
      <c r="AD76" s="8">
        <f t="shared" ref="AD76:AD106" si="126">Z76+AB76</f>
        <v>0</v>
      </c>
      <c r="AE76" s="71"/>
      <c r="AF76" s="71"/>
      <c r="AG76" s="71"/>
      <c r="AH76" s="71"/>
      <c r="AI76" s="122"/>
      <c r="AJ76" s="122"/>
      <c r="AK76" s="343"/>
      <c r="AL76" s="344"/>
      <c r="AM76" s="287"/>
      <c r="AN76" s="287"/>
      <c r="AO76" s="288"/>
      <c r="AP76" s="288"/>
      <c r="AQ76" s="288"/>
      <c r="AR76" s="288"/>
      <c r="AS76" s="288"/>
      <c r="AT76" s="288"/>
      <c r="AU76" s="4">
        <f t="shared" si="109"/>
        <v>0</v>
      </c>
      <c r="AV76" s="4">
        <f t="shared" si="110"/>
        <v>0</v>
      </c>
      <c r="AW76" s="78"/>
      <c r="AX76" s="78"/>
      <c r="AY76" s="305"/>
      <c r="AZ76" s="8"/>
      <c r="BA76" s="8"/>
      <c r="BB76" s="8"/>
      <c r="BC76" s="8">
        <f t="shared" si="111"/>
        <v>0</v>
      </c>
      <c r="BD76" s="8">
        <f t="shared" si="112"/>
        <v>0</v>
      </c>
      <c r="BE76" s="78">
        <v>6</v>
      </c>
      <c r="BF76" s="78">
        <v>0.85440000000000005</v>
      </c>
      <c r="BG76" s="349">
        <v>7.5</v>
      </c>
      <c r="BH76" s="350">
        <v>1.0680000000000001</v>
      </c>
      <c r="BI76" s="289"/>
      <c r="BJ76" s="290"/>
      <c r="BK76" s="315">
        <v>6.5</v>
      </c>
      <c r="BL76" s="78">
        <v>0.92559999999999998</v>
      </c>
      <c r="BM76" s="8"/>
      <c r="BN76" s="8"/>
      <c r="BO76" s="8"/>
      <c r="BP76" s="8"/>
      <c r="BQ76" s="8"/>
      <c r="BR76" s="8"/>
      <c r="BS76" s="2">
        <f t="shared" ref="BS76:BS106" si="127">BE76+BG76+BI76+BK76+BM76+BO76+BQ76</f>
        <v>20</v>
      </c>
      <c r="BT76" s="8">
        <f t="shared" ref="BT76:BT106" si="128">BF76+BH76+BJ76+BL76+BN76+BP76+BR76</f>
        <v>2.8479999999999999</v>
      </c>
      <c r="BU76" s="8"/>
      <c r="BV76" s="8"/>
      <c r="BW76" s="4"/>
      <c r="BX76" s="4"/>
      <c r="BY76" s="4"/>
      <c r="BZ76" s="8"/>
      <c r="CA76" s="4"/>
      <c r="CB76" s="8"/>
      <c r="CC76" s="4">
        <f t="shared" si="113"/>
        <v>0</v>
      </c>
      <c r="CD76" s="4">
        <f t="shared" si="113"/>
        <v>0</v>
      </c>
      <c r="CE76" s="4"/>
      <c r="CF76" s="4"/>
      <c r="CG76" s="114"/>
      <c r="CH76" s="313"/>
      <c r="CI76" s="91"/>
      <c r="CJ76" s="313"/>
      <c r="CK76" s="292"/>
      <c r="CL76" s="292"/>
      <c r="CM76" s="314"/>
      <c r="CN76" s="315"/>
      <c r="CO76" s="8">
        <f t="shared" ref="CO76:CO106" si="129">CG76+CI76+CK76+CM76</f>
        <v>0</v>
      </c>
      <c r="CP76" s="8">
        <f t="shared" ref="CP76:CP106" si="130">CH76+CJ76+CL76+CN76</f>
        <v>0</v>
      </c>
      <c r="CQ76" s="330">
        <v>247.40625</v>
      </c>
      <c r="CR76" s="330"/>
      <c r="CS76" s="330"/>
      <c r="CT76" s="340"/>
      <c r="CU76" s="331">
        <v>18.556701030927837</v>
      </c>
      <c r="CV76" s="196"/>
      <c r="CW76" s="332">
        <v>63.814432989690722</v>
      </c>
      <c r="CX76" s="340"/>
      <c r="CY76" s="340"/>
      <c r="CZ76" s="340"/>
      <c r="DA76" s="351">
        <f t="shared" ref="DA76:DA106" si="131">CQ76+CS76+CU76+CW76+CY76</f>
        <v>329.77738402061857</v>
      </c>
      <c r="DB76" s="74">
        <f t="shared" ref="DB76:DB106" si="132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3">DC76+DE76+DG76</f>
        <v>0</v>
      </c>
      <c r="DJ76" s="8">
        <f t="shared" ref="DJ76:DJ106" si="134">DD76+DF76+DH76</f>
        <v>0</v>
      </c>
      <c r="DK76" s="316">
        <v>41.103092783505154</v>
      </c>
      <c r="DL76" s="316">
        <v>13.701030927835051</v>
      </c>
      <c r="DM76" s="314">
        <f t="shared" ref="DM76:DM106" si="135">IF((DO76/0.97)&lt;DK76,(DO76/0.97),DK76)</f>
        <v>41.103092783505154</v>
      </c>
      <c r="DN76" s="314">
        <f t="shared" ref="DN76:DN106" si="136">IF((DP76/0.97)&lt;DL76,(DP76/0.97),DL76)</f>
        <v>13.701030927835051</v>
      </c>
      <c r="DO76" s="316">
        <v>39.869999999999997</v>
      </c>
      <c r="DP76" s="316">
        <v>13.29</v>
      </c>
      <c r="DQ76" s="317">
        <v>39.869999999999997</v>
      </c>
      <c r="DR76" s="317">
        <v>13.29</v>
      </c>
      <c r="DS76" s="8"/>
      <c r="DT76" s="8"/>
      <c r="DU76" s="295"/>
      <c r="DV76" s="296"/>
      <c r="DW76" s="296"/>
      <c r="DX76" s="296"/>
      <c r="DY76" s="8"/>
      <c r="DZ76" s="8"/>
      <c r="EA76" s="4"/>
      <c r="EB76" s="8"/>
      <c r="EC76" s="8">
        <f t="shared" ref="EC76:ED106" si="137">DS76+DU76+DW76+DY76+EA76</f>
        <v>0</v>
      </c>
      <c r="ED76" s="8">
        <f t="shared" si="137"/>
        <v>0</v>
      </c>
      <c r="EE76" s="4"/>
      <c r="EF76" s="4"/>
      <c r="EG76" s="318">
        <v>37.11</v>
      </c>
      <c r="EH76" s="319">
        <v>9.2774999999999999</v>
      </c>
      <c r="EI76" s="94">
        <v>159.42268041237114</v>
      </c>
      <c r="EJ76" s="94">
        <v>39.855670103092784</v>
      </c>
      <c r="EK76" s="314">
        <v>55.268041237113401</v>
      </c>
      <c r="EL76" s="320">
        <v>13.81701030927835</v>
      </c>
      <c r="EM76" s="321"/>
      <c r="EN76" s="321"/>
      <c r="EO76" s="321"/>
      <c r="EP76" s="321"/>
      <c r="EQ76" s="8">
        <f t="shared" ref="EQ76:EQ106" si="138">EE76+EG76+EI76+EK76+EM76+EO76</f>
        <v>251.80072164948453</v>
      </c>
      <c r="ER76" s="8">
        <f t="shared" ref="ER76:ER106" si="139">EF76+EH76+EJ76+EL76</f>
        <v>62.950180412371132</v>
      </c>
      <c r="ES76" s="294"/>
      <c r="ET76" s="294"/>
      <c r="EU76" s="6"/>
      <c r="EV76" s="6"/>
      <c r="EW76" s="4">
        <f t="shared" ref="EW76:EW106" si="140">ES76+EU76</f>
        <v>0</v>
      </c>
      <c r="EX76" s="4">
        <f t="shared" ref="EX76:EX106" si="141">ET76+EV76</f>
        <v>0</v>
      </c>
      <c r="EY76" s="8"/>
      <c r="EZ76" s="8"/>
      <c r="FA76" s="345">
        <v>30</v>
      </c>
      <c r="FB76" s="322">
        <v>0</v>
      </c>
      <c r="FC76" s="114">
        <v>0</v>
      </c>
      <c r="FD76" s="315">
        <v>0</v>
      </c>
      <c r="FE76" s="8"/>
      <c r="FF76" s="8"/>
      <c r="FG76" s="298"/>
      <c r="FH76" s="299"/>
      <c r="FI76" s="8"/>
      <c r="FJ76" s="8"/>
      <c r="FK76" s="8"/>
      <c r="FL76" s="8"/>
      <c r="FM76" s="315"/>
      <c r="FN76" s="315"/>
      <c r="FO76" s="4"/>
      <c r="FP76" s="8"/>
      <c r="FQ76" s="300">
        <f t="shared" ref="FQ76:FQ106" si="142">FG76+FI76+FK76+FM76+FO76</f>
        <v>0</v>
      </c>
      <c r="FR76" s="8">
        <f t="shared" ref="FR76:FR106" si="143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4">FS76+FW76+FY76+FU76+GA76+GC76+GE76</f>
        <v>0</v>
      </c>
      <c r="GH76" s="8">
        <f t="shared" ref="GH76:GH106" si="145">FT76+FX76+FZ76+GB76+GD76+GF76</f>
        <v>0</v>
      </c>
      <c r="GI76" s="301"/>
      <c r="GJ76" s="301"/>
      <c r="GK76" s="315">
        <v>6</v>
      </c>
      <c r="GL76" s="315">
        <v>0</v>
      </c>
      <c r="GM76" s="358">
        <v>0</v>
      </c>
      <c r="GN76" s="93">
        <v>0</v>
      </c>
      <c r="GO76" s="323">
        <v>3</v>
      </c>
      <c r="GP76" s="359">
        <v>0</v>
      </c>
      <c r="GQ76" s="359">
        <v>0</v>
      </c>
      <c r="GR76" s="359">
        <v>0</v>
      </c>
      <c r="GS76" s="93">
        <v>0</v>
      </c>
      <c r="GT76" s="93">
        <v>0</v>
      </c>
      <c r="GU76" s="93">
        <v>3</v>
      </c>
      <c r="GV76" s="93">
        <v>0</v>
      </c>
      <c r="GW76" s="93">
        <v>2</v>
      </c>
      <c r="GX76" s="93">
        <v>0</v>
      </c>
      <c r="GY76" s="93">
        <v>0</v>
      </c>
      <c r="GZ76" s="93">
        <v>0</v>
      </c>
      <c r="HA76" s="8">
        <f t="shared" ref="HA76:HA106" si="146">GM76+GS76+GK76+GO76+GQ76+GU76+GW76+GY76</f>
        <v>14</v>
      </c>
      <c r="HB76" s="8">
        <f t="shared" ref="HB76:HB106" si="147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4"/>
        <v>0</v>
      </c>
      <c r="HJ76" s="4">
        <f t="shared" si="115"/>
        <v>0</v>
      </c>
      <c r="HK76" s="8"/>
      <c r="HL76" s="8"/>
      <c r="HM76" s="8"/>
      <c r="HN76" s="296"/>
      <c r="HO76" s="8">
        <f t="shared" ref="HO76:HO106" si="148">HK76+HM76</f>
        <v>0</v>
      </c>
      <c r="HP76" s="8">
        <f t="shared" ref="HP76:HP106" si="149">HL76+HN76</f>
        <v>0</v>
      </c>
      <c r="HQ76" s="91">
        <v>400</v>
      </c>
      <c r="HR76" s="71"/>
      <c r="HS76" s="91">
        <v>400</v>
      </c>
      <c r="HT76" s="78"/>
      <c r="HU76" s="78">
        <f t="shared" ref="HU76:HU106" si="150">HQ76</f>
        <v>400</v>
      </c>
      <c r="HV76" s="78">
        <f t="shared" ref="HV76:HV106" si="151">HR76</f>
        <v>0</v>
      </c>
      <c r="HW76" s="8"/>
      <c r="HX76" s="8"/>
      <c r="HY76" s="368"/>
      <c r="HZ76" s="368"/>
      <c r="IA76" s="302"/>
      <c r="IB76" s="297"/>
      <c r="IC76" s="196">
        <v>2.5</v>
      </c>
      <c r="ID76" s="323">
        <v>0.625</v>
      </c>
      <c r="IE76" s="303"/>
      <c r="IF76" s="303"/>
      <c r="IG76" s="8">
        <f t="shared" ref="IG76:IG106" si="152">HW76+HY76+IA76+IC76+IE76</f>
        <v>2.5</v>
      </c>
      <c r="IH76" s="8">
        <f t="shared" ref="IH76:IH106" si="153">HX76+HZ76+IB76+ID76+IF76</f>
        <v>0.625</v>
      </c>
      <c r="II76" s="8"/>
      <c r="IJ76" s="8"/>
      <c r="IK76" s="8"/>
      <c r="IL76" s="8"/>
      <c r="IM76" s="4"/>
      <c r="IN76" s="296"/>
      <c r="IO76" s="8"/>
      <c r="IP76" s="8"/>
      <c r="IQ76" s="8"/>
      <c r="IR76" s="8"/>
      <c r="IS76" s="8"/>
      <c r="IT76" s="8"/>
      <c r="IU76" s="8">
        <f t="shared" si="116"/>
        <v>0</v>
      </c>
      <c r="IV76" s="8">
        <f t="shared" si="117"/>
        <v>0</v>
      </c>
      <c r="IW76" s="8"/>
      <c r="IX76" s="8"/>
      <c r="IY76" s="71">
        <v>10.31</v>
      </c>
      <c r="IZ76" s="71">
        <v>0</v>
      </c>
      <c r="JA76" s="71">
        <v>0</v>
      </c>
      <c r="JB76" s="71">
        <v>0</v>
      </c>
      <c r="JC76" s="71"/>
      <c r="JD76" s="71"/>
      <c r="JE76" s="370"/>
      <c r="JF76" s="370"/>
      <c r="JG76" s="8">
        <f t="shared" ref="JG76:JG106" si="154">IW76+IY76+JA76+JC76+JE76</f>
        <v>10.31</v>
      </c>
      <c r="JH76" s="8">
        <f t="shared" ref="JH76:JH106" si="155">IX76+IZ76+JB76+JD76+JF76</f>
        <v>0</v>
      </c>
      <c r="JI76" s="323">
        <v>6.5372000000000003</v>
      </c>
      <c r="JJ76" s="323">
        <v>1</v>
      </c>
      <c r="JK76" s="323">
        <v>6.5373000000000001</v>
      </c>
      <c r="JL76" s="323">
        <v>1</v>
      </c>
      <c r="JM76" s="323"/>
      <c r="JN76" s="323"/>
      <c r="JO76" s="91">
        <v>51.55</v>
      </c>
      <c r="JP76" s="323">
        <v>11</v>
      </c>
      <c r="JQ76" s="91">
        <v>0</v>
      </c>
      <c r="JR76" s="323">
        <v>0</v>
      </c>
      <c r="JS76" s="71"/>
      <c r="JT76" s="71"/>
      <c r="JU76" s="8"/>
      <c r="JV76" s="8"/>
      <c r="JW76" s="8">
        <f t="shared" ref="JW76:JW106" si="156">JI76+JK76+JM76+JO76+JQ76+JS76+JU76</f>
        <v>64.624499999999998</v>
      </c>
      <c r="JX76" s="8">
        <f t="shared" ref="JX76:JX106" si="157">JJ76+JL76+JN76+JP76+JR76+JT76+JV76</f>
        <v>13</v>
      </c>
      <c r="JY76" s="8"/>
      <c r="JZ76" s="8"/>
      <c r="KA76" s="282"/>
      <c r="KB76" s="282"/>
      <c r="KC76" s="8">
        <f t="shared" ref="KC76:KC106" si="158">JY76+KA76</f>
        <v>0</v>
      </c>
      <c r="KD76" s="8">
        <f t="shared" ref="KD76:KD106" si="159">JZ76+KB76</f>
        <v>0</v>
      </c>
      <c r="KE76" s="4"/>
      <c r="KF76" s="4"/>
      <c r="KG76" s="4"/>
      <c r="KH76" s="4"/>
      <c r="KI76" s="4">
        <f t="shared" si="118"/>
        <v>0</v>
      </c>
      <c r="KJ76" s="4">
        <f t="shared" si="119"/>
        <v>0</v>
      </c>
      <c r="KK76" s="4"/>
      <c r="KL76" s="4"/>
      <c r="KM76" s="4"/>
      <c r="KN76" s="4"/>
      <c r="KO76" s="4">
        <f t="shared" ref="KO76:KP106" si="160">KK76+KM76</f>
        <v>0</v>
      </c>
      <c r="KP76" s="4">
        <f t="shared" si="160"/>
        <v>0</v>
      </c>
      <c r="KQ76" s="314"/>
      <c r="KR76" s="4"/>
      <c r="KS76" s="4"/>
      <c r="KT76" s="4"/>
      <c r="KU76" s="1">
        <f t="shared" ref="KU76:KU106" si="161">KQ76+KS76</f>
        <v>0</v>
      </c>
      <c r="KV76" s="1">
        <f t="shared" ref="KV76:KV106" si="162">KR76+KT76</f>
        <v>0</v>
      </c>
      <c r="KW76" s="4"/>
      <c r="KX76" s="4"/>
      <c r="KY76" s="4">
        <f t="shared" ref="KY76:KY106" si="163">KW76</f>
        <v>0</v>
      </c>
      <c r="KZ76" s="4">
        <f t="shared" ref="KZ76:KZ106" si="164">KX76</f>
        <v>0</v>
      </c>
      <c r="LA76" s="4"/>
      <c r="LB76" s="4"/>
      <c r="LC76" s="4"/>
      <c r="LD76" s="4"/>
      <c r="LE76" s="4">
        <f t="shared" ref="LE76:LE106" si="165">LA76+LC76</f>
        <v>0</v>
      </c>
      <c r="LF76" s="4">
        <f t="shared" ref="LF76:LF106" si="166">LD76+LB76</f>
        <v>0</v>
      </c>
      <c r="LG76" s="4"/>
      <c r="LH76" s="4"/>
      <c r="LI76" s="4">
        <f t="shared" ref="LI76:LI106" si="167">LG76</f>
        <v>0</v>
      </c>
      <c r="LJ76" s="4">
        <f t="shared" ref="LJ76:LJ106" si="168">LH76</f>
        <v>0</v>
      </c>
      <c r="LK76" s="375">
        <v>20.83</v>
      </c>
      <c r="LL76" s="374">
        <v>0</v>
      </c>
      <c r="LM76" s="376">
        <v>24.02</v>
      </c>
      <c r="LN76" s="377">
        <v>0</v>
      </c>
      <c r="LO76" s="376">
        <v>0</v>
      </c>
      <c r="LP76" s="326">
        <v>0</v>
      </c>
      <c r="LQ76" s="75"/>
      <c r="LR76" s="336"/>
      <c r="LS76" s="311"/>
      <c r="LT76" s="311"/>
      <c r="LU76" s="4">
        <f t="shared" ref="LU76:LU106" si="169">LO76+LM76+LK76+LQ76</f>
        <v>44.849999999999994</v>
      </c>
      <c r="LV76" s="4">
        <f t="shared" ref="LV76:LV106" si="170">LP76+LN76+LL76+LT76</f>
        <v>0</v>
      </c>
      <c r="LW76" s="312"/>
      <c r="LX76" s="4"/>
      <c r="LY76" s="4"/>
      <c r="LZ76" s="4"/>
      <c r="MA76" s="4">
        <f t="shared" ref="MA76:MA106" si="171">LW76+LY76</f>
        <v>0</v>
      </c>
      <c r="MB76" s="4">
        <f t="shared" ref="MB76:MB106" si="172">LY76+LZ76</f>
        <v>0</v>
      </c>
      <c r="MC76" s="114"/>
      <c r="MD76" s="4"/>
      <c r="ME76" s="333"/>
      <c r="MF76" s="360"/>
      <c r="MG76" s="75"/>
      <c r="MH76" s="74"/>
      <c r="MI76" s="9"/>
      <c r="MJ76" s="4"/>
      <c r="MK76" s="4">
        <f t="shared" ref="MK76:MK106" si="173">MC76+ME76+MG76+MI76</f>
        <v>0</v>
      </c>
      <c r="ML76" s="4">
        <f t="shared" ref="ML76:ML106" si="174">MF76+MD76+MH76+MJ76</f>
        <v>0</v>
      </c>
      <c r="MM76" s="327">
        <v>2.88</v>
      </c>
      <c r="MN76" s="92">
        <v>0</v>
      </c>
      <c r="MO76" s="114">
        <v>1.92</v>
      </c>
      <c r="MP76" s="328">
        <v>0</v>
      </c>
      <c r="MQ76" s="4">
        <f t="shared" ref="MQ76:MQ106" si="175">MM76+MO76</f>
        <v>4.8</v>
      </c>
      <c r="MR76" s="4">
        <f t="shared" ref="MR76:MR106" si="176">MN76+MP76</f>
        <v>0</v>
      </c>
      <c r="MS76" s="4"/>
      <c r="MT76" s="4"/>
      <c r="MU76" s="4">
        <f t="shared" ref="MU76:MU106" si="177">MS76</f>
        <v>0</v>
      </c>
      <c r="MV76" s="4">
        <f t="shared" ref="MV76:MV106" si="178">MT76</f>
        <v>0</v>
      </c>
      <c r="MW76" s="4"/>
      <c r="MX76" s="4"/>
      <c r="MY76" s="4">
        <f t="shared" ref="MY76:MY106" si="179">MW76</f>
        <v>0</v>
      </c>
      <c r="MZ76" s="4">
        <f t="shared" ref="MZ76:MZ106" si="180">MX76</f>
        <v>0</v>
      </c>
      <c r="NA76" s="92">
        <v>0</v>
      </c>
      <c r="NB76" s="329">
        <v>0</v>
      </c>
      <c r="NC76" s="4">
        <f t="shared" ref="NC76:NC106" si="181">NA76</f>
        <v>0</v>
      </c>
      <c r="ND76" s="4">
        <f t="shared" ref="ND76:ND106" si="182">NB76</f>
        <v>0</v>
      </c>
      <c r="NE76" s="294"/>
      <c r="NF76" s="294"/>
      <c r="NG76" s="294">
        <f t="shared" ref="NG76:NG106" si="183">NE76</f>
        <v>0</v>
      </c>
      <c r="NH76" s="294">
        <f t="shared" ref="NH76:NH106" si="184">NF76</f>
        <v>0</v>
      </c>
      <c r="NI76" s="294"/>
      <c r="NJ76" s="294"/>
      <c r="NK76" s="294">
        <f t="shared" ref="NK76:NK106" si="185">NI76</f>
        <v>0</v>
      </c>
      <c r="NL76" s="294">
        <f t="shared" ref="NL76:NL106" si="186">NJ76</f>
        <v>0</v>
      </c>
      <c r="NM76" s="291"/>
      <c r="NN76" s="294"/>
      <c r="NO76" s="294">
        <f t="shared" ref="NO76:NO106" si="187">NM76</f>
        <v>0</v>
      </c>
      <c r="NP76" s="294">
        <f t="shared" ref="NP76:NP106" si="188">NN76</f>
        <v>0</v>
      </c>
      <c r="NQ76" s="74">
        <v>1.7</v>
      </c>
      <c r="NR76" s="74"/>
      <c r="NS76" s="74">
        <v>0</v>
      </c>
      <c r="NT76" s="74"/>
      <c r="NU76" s="74">
        <v>2.88</v>
      </c>
      <c r="NV76" s="74"/>
      <c r="NW76" s="335">
        <v>0.61</v>
      </c>
      <c r="NX76" s="335"/>
      <c r="NY76" s="335">
        <v>0.93</v>
      </c>
      <c r="NZ76" s="335"/>
      <c r="OA76" s="74">
        <f t="shared" ref="OA76:OA106" si="189">NQ76+NS76+NU76+NY76</f>
        <v>5.51</v>
      </c>
      <c r="OB76" s="74">
        <f t="shared" si="120"/>
        <v>0</v>
      </c>
      <c r="OC76" s="74">
        <v>4.0999999999999996</v>
      </c>
      <c r="OD76" s="74"/>
      <c r="OE76" s="341">
        <v>0</v>
      </c>
      <c r="OF76" s="74"/>
      <c r="OG76" s="341">
        <v>0</v>
      </c>
      <c r="OH76" s="74"/>
      <c r="OI76" s="74">
        <v>0</v>
      </c>
      <c r="OJ76" s="74"/>
      <c r="OK76" s="74">
        <f t="shared" ref="OK76:OK106" si="190">OC76+OE76+OG76+OI76</f>
        <v>4.0999999999999996</v>
      </c>
      <c r="OL76" s="74">
        <f t="shared" ref="OL76:OL106" si="191">OD76+OF76+OH76+OJ76</f>
        <v>0</v>
      </c>
      <c r="OM76" s="196">
        <v>1.53</v>
      </c>
      <c r="ON76" s="196"/>
      <c r="OO76" s="334">
        <v>0.43</v>
      </c>
      <c r="OP76" s="196"/>
      <c r="OQ76" s="196">
        <v>0.47</v>
      </c>
      <c r="OR76" s="196"/>
      <c r="OS76" s="196">
        <f t="shared" ref="OS76:OS106" si="192">OM76+OO76</f>
        <v>1.96</v>
      </c>
      <c r="OT76" s="196">
        <f t="shared" ref="OT76:OT106" si="193">ON76+OP76</f>
        <v>0</v>
      </c>
      <c r="OU76" s="294"/>
      <c r="OV76" s="294"/>
      <c r="OW76" s="294">
        <f t="shared" si="121"/>
        <v>0</v>
      </c>
      <c r="OX76" s="294">
        <f t="shared" si="122"/>
        <v>0</v>
      </c>
    </row>
    <row r="77" spans="1:414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7"/>
        <v>0</v>
      </c>
      <c r="J77" s="78">
        <f t="shared" si="108"/>
        <v>0</v>
      </c>
      <c r="K77" s="2"/>
      <c r="L77" s="2"/>
      <c r="M77" s="71"/>
      <c r="N77" s="71"/>
      <c r="O77" s="75">
        <v>0</v>
      </c>
      <c r="P77" s="71">
        <v>0</v>
      </c>
      <c r="Q77" s="122"/>
      <c r="R77" s="78"/>
      <c r="S77" s="314"/>
      <c r="T77" s="314"/>
      <c r="U77" s="78"/>
      <c r="V77" s="78"/>
      <c r="W77" s="78">
        <f t="shared" si="123"/>
        <v>0</v>
      </c>
      <c r="X77" s="78">
        <f t="shared" si="124"/>
        <v>0</v>
      </c>
      <c r="Y77" s="78"/>
      <c r="Z77" s="78"/>
      <c r="AA77" s="75"/>
      <c r="AB77" s="71"/>
      <c r="AC77" s="8">
        <f t="shared" si="125"/>
        <v>0</v>
      </c>
      <c r="AD77" s="8">
        <f t="shared" si="126"/>
        <v>0</v>
      </c>
      <c r="AE77" s="71"/>
      <c r="AF77" s="71"/>
      <c r="AG77" s="71"/>
      <c r="AH77" s="71"/>
      <c r="AI77" s="122"/>
      <c r="AJ77" s="122"/>
      <c r="AK77" s="343"/>
      <c r="AL77" s="344"/>
      <c r="AM77" s="287"/>
      <c r="AN77" s="287"/>
      <c r="AO77" s="288"/>
      <c r="AP77" s="288"/>
      <c r="AQ77" s="288"/>
      <c r="AR77" s="288"/>
      <c r="AS77" s="288"/>
      <c r="AT77" s="288"/>
      <c r="AU77" s="4">
        <f t="shared" si="109"/>
        <v>0</v>
      </c>
      <c r="AV77" s="4">
        <f t="shared" si="110"/>
        <v>0</v>
      </c>
      <c r="AW77" s="78"/>
      <c r="AX77" s="78"/>
      <c r="AY77" s="305"/>
      <c r="AZ77" s="8"/>
      <c r="BA77" s="8"/>
      <c r="BB77" s="8"/>
      <c r="BC77" s="8">
        <f t="shared" si="111"/>
        <v>0</v>
      </c>
      <c r="BD77" s="8">
        <f t="shared" si="112"/>
        <v>0</v>
      </c>
      <c r="BE77" s="78">
        <v>6</v>
      </c>
      <c r="BF77" s="78">
        <v>0.85440000000000005</v>
      </c>
      <c r="BG77" s="349">
        <v>7.5</v>
      </c>
      <c r="BH77" s="350">
        <v>1.0680000000000001</v>
      </c>
      <c r="BI77" s="289"/>
      <c r="BJ77" s="290"/>
      <c r="BK77" s="315">
        <v>6.5</v>
      </c>
      <c r="BL77" s="78">
        <v>0.92559999999999998</v>
      </c>
      <c r="BM77" s="8"/>
      <c r="BN77" s="8"/>
      <c r="BO77" s="8"/>
      <c r="BP77" s="8"/>
      <c r="BQ77" s="8"/>
      <c r="BR77" s="8"/>
      <c r="BS77" s="2">
        <f t="shared" si="127"/>
        <v>20</v>
      </c>
      <c r="BT77" s="8">
        <f t="shared" si="128"/>
        <v>2.8479999999999999</v>
      </c>
      <c r="BU77" s="8"/>
      <c r="BV77" s="8"/>
      <c r="BW77" s="4"/>
      <c r="BX77" s="4"/>
      <c r="BY77" s="4"/>
      <c r="BZ77" s="8"/>
      <c r="CA77" s="4"/>
      <c r="CB77" s="8"/>
      <c r="CC77" s="4">
        <f t="shared" si="113"/>
        <v>0</v>
      </c>
      <c r="CD77" s="4">
        <f t="shared" si="113"/>
        <v>0</v>
      </c>
      <c r="CE77" s="4"/>
      <c r="CF77" s="4"/>
      <c r="CG77" s="114"/>
      <c r="CH77" s="313"/>
      <c r="CI77" s="91"/>
      <c r="CJ77" s="313"/>
      <c r="CK77" s="292"/>
      <c r="CL77" s="292"/>
      <c r="CM77" s="314"/>
      <c r="CN77" s="315"/>
      <c r="CO77" s="8">
        <f t="shared" si="129"/>
        <v>0</v>
      </c>
      <c r="CP77" s="8">
        <f t="shared" si="130"/>
        <v>0</v>
      </c>
      <c r="CQ77" s="330">
        <v>247.40625</v>
      </c>
      <c r="CR77" s="330"/>
      <c r="CS77" s="330"/>
      <c r="CT77" s="340"/>
      <c r="CU77" s="331">
        <v>18.556701030927837</v>
      </c>
      <c r="CV77" s="196"/>
      <c r="CW77" s="332">
        <v>63.814432989690722</v>
      </c>
      <c r="CX77" s="340"/>
      <c r="CY77" s="340"/>
      <c r="CZ77" s="340"/>
      <c r="DA77" s="351">
        <f t="shared" si="131"/>
        <v>329.77738402061857</v>
      </c>
      <c r="DB77" s="74">
        <f t="shared" si="132"/>
        <v>0</v>
      </c>
      <c r="DC77" s="8"/>
      <c r="DD77" s="8"/>
      <c r="DE77" s="4"/>
      <c r="DF77" s="8"/>
      <c r="DG77" s="8"/>
      <c r="DH77" s="8"/>
      <c r="DI77" s="8">
        <f t="shared" si="133"/>
        <v>0</v>
      </c>
      <c r="DJ77" s="8">
        <f t="shared" si="134"/>
        <v>0</v>
      </c>
      <c r="DK77" s="316">
        <v>41.103092783505154</v>
      </c>
      <c r="DL77" s="316">
        <v>13.701030927835051</v>
      </c>
      <c r="DM77" s="314">
        <f t="shared" si="135"/>
        <v>41.103092783505154</v>
      </c>
      <c r="DN77" s="314">
        <f t="shared" si="136"/>
        <v>13.701030927835051</v>
      </c>
      <c r="DO77" s="316">
        <v>39.869999999999997</v>
      </c>
      <c r="DP77" s="316">
        <v>13.29</v>
      </c>
      <c r="DQ77" s="317">
        <v>39.869999999999997</v>
      </c>
      <c r="DR77" s="317">
        <v>13.29</v>
      </c>
      <c r="DS77" s="8"/>
      <c r="DT77" s="8"/>
      <c r="DU77" s="295"/>
      <c r="DV77" s="296"/>
      <c r="DW77" s="296"/>
      <c r="DX77" s="296"/>
      <c r="DY77" s="8"/>
      <c r="DZ77" s="8"/>
      <c r="EA77" s="4"/>
      <c r="EB77" s="8"/>
      <c r="EC77" s="8">
        <f t="shared" si="137"/>
        <v>0</v>
      </c>
      <c r="ED77" s="8">
        <f t="shared" si="137"/>
        <v>0</v>
      </c>
      <c r="EE77" s="4"/>
      <c r="EF77" s="4"/>
      <c r="EG77" s="318">
        <v>37.11</v>
      </c>
      <c r="EH77" s="319">
        <v>9.2774999999999999</v>
      </c>
      <c r="EI77" s="94">
        <v>159.42268041237114</v>
      </c>
      <c r="EJ77" s="94">
        <v>39.855670103092784</v>
      </c>
      <c r="EK77" s="314">
        <v>55.268041237113401</v>
      </c>
      <c r="EL77" s="320">
        <v>13.81701030927835</v>
      </c>
      <c r="EM77" s="321"/>
      <c r="EN77" s="321"/>
      <c r="EO77" s="321"/>
      <c r="EP77" s="321"/>
      <c r="EQ77" s="8">
        <f t="shared" si="138"/>
        <v>251.80072164948453</v>
      </c>
      <c r="ER77" s="8">
        <f t="shared" si="139"/>
        <v>62.950180412371132</v>
      </c>
      <c r="ES77" s="294"/>
      <c r="ET77" s="294"/>
      <c r="EU77" s="6"/>
      <c r="EV77" s="6"/>
      <c r="EW77" s="4">
        <f t="shared" si="140"/>
        <v>0</v>
      </c>
      <c r="EX77" s="4">
        <f t="shared" si="141"/>
        <v>0</v>
      </c>
      <c r="EY77" s="8"/>
      <c r="EZ77" s="8"/>
      <c r="FA77" s="345">
        <v>30</v>
      </c>
      <c r="FB77" s="322">
        <v>0</v>
      </c>
      <c r="FC77" s="114">
        <v>0</v>
      </c>
      <c r="FD77" s="315">
        <v>0</v>
      </c>
      <c r="FE77" s="8"/>
      <c r="FF77" s="8"/>
      <c r="FG77" s="298"/>
      <c r="FH77" s="299"/>
      <c r="FI77" s="8"/>
      <c r="FJ77" s="8"/>
      <c r="FK77" s="8"/>
      <c r="FL77" s="8"/>
      <c r="FM77" s="315"/>
      <c r="FN77" s="315"/>
      <c r="FO77" s="4"/>
      <c r="FP77" s="8"/>
      <c r="FQ77" s="300">
        <f t="shared" si="142"/>
        <v>0</v>
      </c>
      <c r="FR77" s="8">
        <f t="shared" si="143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4"/>
        <v>0</v>
      </c>
      <c r="GH77" s="8">
        <f t="shared" si="145"/>
        <v>0</v>
      </c>
      <c r="GI77" s="301"/>
      <c r="GJ77" s="301"/>
      <c r="GK77" s="315">
        <v>6</v>
      </c>
      <c r="GL77" s="315">
        <v>0</v>
      </c>
      <c r="GM77" s="358">
        <v>0</v>
      </c>
      <c r="GN77" s="93">
        <v>0</v>
      </c>
      <c r="GO77" s="323">
        <v>3</v>
      </c>
      <c r="GP77" s="359">
        <v>0</v>
      </c>
      <c r="GQ77" s="359">
        <v>0</v>
      </c>
      <c r="GR77" s="359">
        <v>0</v>
      </c>
      <c r="GS77" s="93">
        <v>0</v>
      </c>
      <c r="GT77" s="93">
        <v>0</v>
      </c>
      <c r="GU77" s="93">
        <v>3</v>
      </c>
      <c r="GV77" s="93">
        <v>0</v>
      </c>
      <c r="GW77" s="93">
        <v>2</v>
      </c>
      <c r="GX77" s="93">
        <v>0</v>
      </c>
      <c r="GY77" s="93">
        <v>0</v>
      </c>
      <c r="GZ77" s="93">
        <v>0</v>
      </c>
      <c r="HA77" s="8">
        <f t="shared" si="146"/>
        <v>14</v>
      </c>
      <c r="HB77" s="8">
        <f t="shared" si="147"/>
        <v>0</v>
      </c>
      <c r="HC77" s="4"/>
      <c r="HD77" s="4"/>
      <c r="HE77" s="4"/>
      <c r="HF77" s="4"/>
      <c r="HG77" s="4"/>
      <c r="HH77" s="4"/>
      <c r="HI77" s="4">
        <f t="shared" si="114"/>
        <v>0</v>
      </c>
      <c r="HJ77" s="4">
        <f t="shared" si="115"/>
        <v>0</v>
      </c>
      <c r="HK77" s="8"/>
      <c r="HL77" s="8"/>
      <c r="HM77" s="8"/>
      <c r="HN77" s="296"/>
      <c r="HO77" s="8">
        <f t="shared" si="148"/>
        <v>0</v>
      </c>
      <c r="HP77" s="8">
        <f t="shared" si="149"/>
        <v>0</v>
      </c>
      <c r="HQ77" s="91">
        <v>400</v>
      </c>
      <c r="HR77" s="71"/>
      <c r="HS77" s="91">
        <v>400</v>
      </c>
      <c r="HT77" s="78"/>
      <c r="HU77" s="78">
        <f t="shared" si="150"/>
        <v>400</v>
      </c>
      <c r="HV77" s="78">
        <f t="shared" si="151"/>
        <v>0</v>
      </c>
      <c r="HW77" s="8"/>
      <c r="HX77" s="8"/>
      <c r="HY77" s="368"/>
      <c r="HZ77" s="368"/>
      <c r="IA77" s="302"/>
      <c r="IB77" s="297"/>
      <c r="IC77" s="196">
        <v>2.5</v>
      </c>
      <c r="ID77" s="323">
        <v>0.625</v>
      </c>
      <c r="IE77" s="303"/>
      <c r="IF77" s="303"/>
      <c r="IG77" s="8">
        <f t="shared" si="152"/>
        <v>2.5</v>
      </c>
      <c r="IH77" s="8">
        <f t="shared" si="153"/>
        <v>0.625</v>
      </c>
      <c r="II77" s="8"/>
      <c r="IJ77" s="8"/>
      <c r="IK77" s="8"/>
      <c r="IL77" s="8"/>
      <c r="IM77" s="4"/>
      <c r="IN77" s="296"/>
      <c r="IO77" s="8"/>
      <c r="IP77" s="8"/>
      <c r="IQ77" s="8"/>
      <c r="IR77" s="8"/>
      <c r="IS77" s="8"/>
      <c r="IT77" s="8"/>
      <c r="IU77" s="8">
        <f t="shared" si="116"/>
        <v>0</v>
      </c>
      <c r="IV77" s="8">
        <f t="shared" si="117"/>
        <v>0</v>
      </c>
      <c r="IW77" s="8"/>
      <c r="IX77" s="8"/>
      <c r="IY77" s="71">
        <v>10.31</v>
      </c>
      <c r="IZ77" s="71">
        <v>0</v>
      </c>
      <c r="JA77" s="71">
        <v>0</v>
      </c>
      <c r="JB77" s="71">
        <v>0</v>
      </c>
      <c r="JC77" s="71"/>
      <c r="JD77" s="71"/>
      <c r="JE77" s="370"/>
      <c r="JF77" s="370"/>
      <c r="JG77" s="8">
        <f t="shared" si="154"/>
        <v>10.31</v>
      </c>
      <c r="JH77" s="8">
        <f t="shared" si="155"/>
        <v>0</v>
      </c>
      <c r="JI77" s="323">
        <v>6.5372000000000003</v>
      </c>
      <c r="JJ77" s="323">
        <v>1</v>
      </c>
      <c r="JK77" s="323">
        <v>6.5373000000000001</v>
      </c>
      <c r="JL77" s="323">
        <v>1</v>
      </c>
      <c r="JM77" s="323"/>
      <c r="JN77" s="323"/>
      <c r="JO77" s="91">
        <v>51.55</v>
      </c>
      <c r="JP77" s="323">
        <v>11</v>
      </c>
      <c r="JQ77" s="91">
        <v>0</v>
      </c>
      <c r="JR77" s="323">
        <v>0</v>
      </c>
      <c r="JS77" s="71"/>
      <c r="JT77" s="71"/>
      <c r="JU77" s="8"/>
      <c r="JV77" s="8"/>
      <c r="JW77" s="8">
        <f t="shared" si="156"/>
        <v>64.624499999999998</v>
      </c>
      <c r="JX77" s="8">
        <f t="shared" si="157"/>
        <v>13</v>
      </c>
      <c r="JY77" s="8"/>
      <c r="JZ77" s="8"/>
      <c r="KA77" s="282"/>
      <c r="KB77" s="282"/>
      <c r="KC77" s="8">
        <f t="shared" si="158"/>
        <v>0</v>
      </c>
      <c r="KD77" s="8">
        <f t="shared" si="159"/>
        <v>0</v>
      </c>
      <c r="KE77" s="4"/>
      <c r="KF77" s="4"/>
      <c r="KG77" s="4"/>
      <c r="KH77" s="4"/>
      <c r="KI77" s="4">
        <f t="shared" si="118"/>
        <v>0</v>
      </c>
      <c r="KJ77" s="4">
        <f t="shared" si="119"/>
        <v>0</v>
      </c>
      <c r="KK77" s="4"/>
      <c r="KL77" s="4"/>
      <c r="KM77" s="4"/>
      <c r="KN77" s="4"/>
      <c r="KO77" s="4">
        <f t="shared" si="160"/>
        <v>0</v>
      </c>
      <c r="KP77" s="4">
        <f t="shared" si="160"/>
        <v>0</v>
      </c>
      <c r="KQ77" s="314"/>
      <c r="KR77" s="4"/>
      <c r="KS77" s="4"/>
      <c r="KT77" s="4"/>
      <c r="KU77" s="1">
        <f t="shared" si="161"/>
        <v>0</v>
      </c>
      <c r="KV77" s="1">
        <f t="shared" si="162"/>
        <v>0</v>
      </c>
      <c r="KW77" s="4"/>
      <c r="KX77" s="4"/>
      <c r="KY77" s="4">
        <f t="shared" si="163"/>
        <v>0</v>
      </c>
      <c r="KZ77" s="4">
        <f t="shared" si="164"/>
        <v>0</v>
      </c>
      <c r="LA77" s="4"/>
      <c r="LB77" s="4"/>
      <c r="LC77" s="4"/>
      <c r="LD77" s="4"/>
      <c r="LE77" s="4">
        <f t="shared" si="165"/>
        <v>0</v>
      </c>
      <c r="LF77" s="4">
        <f t="shared" si="166"/>
        <v>0</v>
      </c>
      <c r="LG77" s="4"/>
      <c r="LH77" s="4"/>
      <c r="LI77" s="4">
        <f t="shared" si="167"/>
        <v>0</v>
      </c>
      <c r="LJ77" s="4">
        <f t="shared" si="168"/>
        <v>0</v>
      </c>
      <c r="LK77" s="71">
        <v>24.2</v>
      </c>
      <c r="LL77" s="323">
        <v>0</v>
      </c>
      <c r="LM77" s="79">
        <v>24.02</v>
      </c>
      <c r="LN77" s="342">
        <v>0</v>
      </c>
      <c r="LO77" s="79">
        <v>5</v>
      </c>
      <c r="LP77" s="326">
        <v>0</v>
      </c>
      <c r="LQ77" s="75"/>
      <c r="LR77" s="336"/>
      <c r="LS77" s="311"/>
      <c r="LT77" s="311"/>
      <c r="LU77" s="4">
        <f t="shared" si="169"/>
        <v>53.22</v>
      </c>
      <c r="LV77" s="4">
        <f t="shared" si="170"/>
        <v>0</v>
      </c>
      <c r="LW77" s="312"/>
      <c r="LX77" s="4"/>
      <c r="LY77" s="4"/>
      <c r="LZ77" s="4"/>
      <c r="MA77" s="4">
        <f t="shared" si="171"/>
        <v>0</v>
      </c>
      <c r="MB77" s="4">
        <f t="shared" si="172"/>
        <v>0</v>
      </c>
      <c r="MC77" s="114"/>
      <c r="MD77" s="4"/>
      <c r="ME77" s="333"/>
      <c r="MF77" s="360"/>
      <c r="MG77" s="75"/>
      <c r="MH77" s="74"/>
      <c r="MI77" s="9"/>
      <c r="MJ77" s="4"/>
      <c r="MK77" s="4">
        <f t="shared" si="173"/>
        <v>0</v>
      </c>
      <c r="ML77" s="4">
        <f t="shared" si="174"/>
        <v>0</v>
      </c>
      <c r="MM77" s="327">
        <v>2.6999999999999997</v>
      </c>
      <c r="MN77" s="92">
        <v>0</v>
      </c>
      <c r="MO77" s="114">
        <v>1.8</v>
      </c>
      <c r="MP77" s="328">
        <v>0</v>
      </c>
      <c r="MQ77" s="4">
        <f t="shared" si="175"/>
        <v>4.5</v>
      </c>
      <c r="MR77" s="4">
        <f t="shared" si="176"/>
        <v>0</v>
      </c>
      <c r="MS77" s="4"/>
      <c r="MT77" s="4"/>
      <c r="MU77" s="4">
        <f t="shared" si="177"/>
        <v>0</v>
      </c>
      <c r="MV77" s="4">
        <f t="shared" si="178"/>
        <v>0</v>
      </c>
      <c r="MW77" s="4"/>
      <c r="MX77" s="4"/>
      <c r="MY77" s="4">
        <f t="shared" si="179"/>
        <v>0</v>
      </c>
      <c r="MZ77" s="4">
        <f t="shared" si="180"/>
        <v>0</v>
      </c>
      <c r="NA77" s="92">
        <v>0</v>
      </c>
      <c r="NB77" s="329">
        <v>0</v>
      </c>
      <c r="NC77" s="4">
        <f t="shared" si="181"/>
        <v>0</v>
      </c>
      <c r="ND77" s="4">
        <f t="shared" si="182"/>
        <v>0</v>
      </c>
      <c r="NE77" s="294"/>
      <c r="NF77" s="294"/>
      <c r="NG77" s="294">
        <f t="shared" si="183"/>
        <v>0</v>
      </c>
      <c r="NH77" s="294">
        <f t="shared" si="184"/>
        <v>0</v>
      </c>
      <c r="NI77" s="294"/>
      <c r="NJ77" s="294"/>
      <c r="NK77" s="294">
        <f t="shared" si="185"/>
        <v>0</v>
      </c>
      <c r="NL77" s="294">
        <f t="shared" si="186"/>
        <v>0</v>
      </c>
      <c r="NM77" s="291"/>
      <c r="NN77" s="294"/>
      <c r="NO77" s="294">
        <f t="shared" si="187"/>
        <v>0</v>
      </c>
      <c r="NP77" s="294">
        <f t="shared" si="188"/>
        <v>0</v>
      </c>
      <c r="NQ77" s="74">
        <v>1.06</v>
      </c>
      <c r="NR77" s="74"/>
      <c r="NS77" s="74">
        <v>0</v>
      </c>
      <c r="NT77" s="74"/>
      <c r="NU77" s="74">
        <v>1.79</v>
      </c>
      <c r="NV77" s="74"/>
      <c r="NW77" s="335">
        <v>0.38</v>
      </c>
      <c r="NX77" s="335"/>
      <c r="NY77" s="335">
        <v>0.56999999999999995</v>
      </c>
      <c r="NZ77" s="335"/>
      <c r="OA77" s="74">
        <f t="shared" si="189"/>
        <v>3.42</v>
      </c>
      <c r="OB77" s="74">
        <f t="shared" si="120"/>
        <v>0</v>
      </c>
      <c r="OC77" s="74">
        <v>2.1</v>
      </c>
      <c r="OD77" s="74"/>
      <c r="OE77" s="341">
        <v>0</v>
      </c>
      <c r="OF77" s="74"/>
      <c r="OG77" s="341">
        <v>0.09</v>
      </c>
      <c r="OH77" s="74"/>
      <c r="OI77" s="74">
        <v>0</v>
      </c>
      <c r="OJ77" s="74"/>
      <c r="OK77" s="74">
        <f t="shared" si="190"/>
        <v>2.19</v>
      </c>
      <c r="OL77" s="74">
        <f t="shared" si="191"/>
        <v>0</v>
      </c>
      <c r="OM77" s="196">
        <v>1.28</v>
      </c>
      <c r="ON77" s="196"/>
      <c r="OO77" s="334">
        <v>0.36</v>
      </c>
      <c r="OP77" s="196"/>
      <c r="OQ77" s="196">
        <v>0.39</v>
      </c>
      <c r="OR77" s="196"/>
      <c r="OS77" s="196">
        <f t="shared" si="192"/>
        <v>1.6400000000000001</v>
      </c>
      <c r="OT77" s="196">
        <f t="shared" si="193"/>
        <v>0</v>
      </c>
      <c r="OU77" s="294"/>
      <c r="OV77" s="294"/>
      <c r="OW77" s="294">
        <f t="shared" si="121"/>
        <v>0</v>
      </c>
      <c r="OX77" s="294">
        <f t="shared" si="122"/>
        <v>0</v>
      </c>
    </row>
    <row r="78" spans="1:414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7"/>
        <v>0</v>
      </c>
      <c r="J78" s="78">
        <f t="shared" si="108"/>
        <v>0</v>
      </c>
      <c r="K78" s="2"/>
      <c r="L78" s="2"/>
      <c r="M78" s="71"/>
      <c r="N78" s="71"/>
      <c r="O78" s="75">
        <v>0</v>
      </c>
      <c r="P78" s="71">
        <v>0</v>
      </c>
      <c r="Q78" s="122"/>
      <c r="R78" s="78"/>
      <c r="S78" s="314"/>
      <c r="T78" s="314"/>
      <c r="U78" s="78"/>
      <c r="V78" s="78"/>
      <c r="W78" s="78">
        <f t="shared" si="123"/>
        <v>0</v>
      </c>
      <c r="X78" s="78">
        <f t="shared" si="124"/>
        <v>0</v>
      </c>
      <c r="Y78" s="78"/>
      <c r="Z78" s="78"/>
      <c r="AA78" s="75"/>
      <c r="AB78" s="71"/>
      <c r="AC78" s="8">
        <f t="shared" si="125"/>
        <v>0</v>
      </c>
      <c r="AD78" s="8">
        <f t="shared" si="126"/>
        <v>0</v>
      </c>
      <c r="AE78" s="71"/>
      <c r="AF78" s="71"/>
      <c r="AG78" s="71"/>
      <c r="AH78" s="71"/>
      <c r="AI78" s="122"/>
      <c r="AJ78" s="122"/>
      <c r="AK78" s="343"/>
      <c r="AL78" s="344"/>
      <c r="AM78" s="287"/>
      <c r="AN78" s="287"/>
      <c r="AO78" s="288"/>
      <c r="AP78" s="288"/>
      <c r="AQ78" s="288"/>
      <c r="AR78" s="288"/>
      <c r="AS78" s="288"/>
      <c r="AT78" s="288"/>
      <c r="AU78" s="4">
        <f t="shared" si="109"/>
        <v>0</v>
      </c>
      <c r="AV78" s="4">
        <f t="shared" si="110"/>
        <v>0</v>
      </c>
      <c r="AW78" s="78"/>
      <c r="AX78" s="78"/>
      <c r="AY78" s="305"/>
      <c r="AZ78" s="8"/>
      <c r="BA78" s="8"/>
      <c r="BB78" s="8"/>
      <c r="BC78" s="8">
        <f t="shared" si="111"/>
        <v>0</v>
      </c>
      <c r="BD78" s="8">
        <f t="shared" si="112"/>
        <v>0</v>
      </c>
      <c r="BE78" s="78">
        <v>6</v>
      </c>
      <c r="BF78" s="78">
        <v>0.85440000000000005</v>
      </c>
      <c r="BG78" s="349">
        <v>7.5</v>
      </c>
      <c r="BH78" s="350">
        <v>1.0680000000000001</v>
      </c>
      <c r="BI78" s="289"/>
      <c r="BJ78" s="290"/>
      <c r="BK78" s="315">
        <v>6.5</v>
      </c>
      <c r="BL78" s="78">
        <v>0.92559999999999998</v>
      </c>
      <c r="BM78" s="8"/>
      <c r="BN78" s="8"/>
      <c r="BO78" s="8"/>
      <c r="BP78" s="8"/>
      <c r="BQ78" s="8"/>
      <c r="BR78" s="8"/>
      <c r="BS78" s="2">
        <f t="shared" si="127"/>
        <v>20</v>
      </c>
      <c r="BT78" s="8">
        <f t="shared" si="128"/>
        <v>2.8479999999999999</v>
      </c>
      <c r="BU78" s="8"/>
      <c r="BV78" s="8"/>
      <c r="BW78" s="4"/>
      <c r="BX78" s="4"/>
      <c r="BY78" s="4"/>
      <c r="BZ78" s="8"/>
      <c r="CA78" s="4"/>
      <c r="CB78" s="8"/>
      <c r="CC78" s="4">
        <f t="shared" si="113"/>
        <v>0</v>
      </c>
      <c r="CD78" s="4">
        <f t="shared" si="113"/>
        <v>0</v>
      </c>
      <c r="CE78" s="4"/>
      <c r="CF78" s="4"/>
      <c r="CG78" s="114"/>
      <c r="CH78" s="313"/>
      <c r="CI78" s="91"/>
      <c r="CJ78" s="313"/>
      <c r="CK78" s="292"/>
      <c r="CL78" s="292"/>
      <c r="CM78" s="314"/>
      <c r="CN78" s="315"/>
      <c r="CO78" s="8">
        <f t="shared" si="129"/>
        <v>0</v>
      </c>
      <c r="CP78" s="8">
        <f t="shared" si="130"/>
        <v>0</v>
      </c>
      <c r="CQ78" s="330">
        <v>247.40625</v>
      </c>
      <c r="CR78" s="330"/>
      <c r="CS78" s="330"/>
      <c r="CT78" s="340"/>
      <c r="CU78" s="331">
        <v>18.556701030927837</v>
      </c>
      <c r="CV78" s="196"/>
      <c r="CW78" s="332">
        <v>63.814432989690722</v>
      </c>
      <c r="CX78" s="340"/>
      <c r="CY78" s="340"/>
      <c r="CZ78" s="340"/>
      <c r="DA78" s="351">
        <f t="shared" si="131"/>
        <v>329.77738402061857</v>
      </c>
      <c r="DB78" s="74">
        <f t="shared" si="132"/>
        <v>0</v>
      </c>
      <c r="DC78" s="8"/>
      <c r="DD78" s="8"/>
      <c r="DE78" s="4"/>
      <c r="DF78" s="8"/>
      <c r="DG78" s="8"/>
      <c r="DH78" s="8"/>
      <c r="DI78" s="8">
        <f t="shared" si="133"/>
        <v>0</v>
      </c>
      <c r="DJ78" s="8">
        <f t="shared" si="134"/>
        <v>0</v>
      </c>
      <c r="DK78" s="316">
        <v>41.103092783505154</v>
      </c>
      <c r="DL78" s="316">
        <v>13.701030927835051</v>
      </c>
      <c r="DM78" s="314">
        <f t="shared" si="135"/>
        <v>41.103092783505154</v>
      </c>
      <c r="DN78" s="314">
        <f t="shared" si="136"/>
        <v>13.701030927835051</v>
      </c>
      <c r="DO78" s="316">
        <v>39.869999999999997</v>
      </c>
      <c r="DP78" s="316">
        <v>13.29</v>
      </c>
      <c r="DQ78" s="317">
        <v>39.869999999999997</v>
      </c>
      <c r="DR78" s="317">
        <v>13.29</v>
      </c>
      <c r="DS78" s="8"/>
      <c r="DT78" s="8"/>
      <c r="DU78" s="295"/>
      <c r="DV78" s="296"/>
      <c r="DW78" s="296"/>
      <c r="DX78" s="296"/>
      <c r="DY78" s="8"/>
      <c r="DZ78" s="8"/>
      <c r="EA78" s="4"/>
      <c r="EB78" s="8"/>
      <c r="EC78" s="8">
        <f t="shared" si="137"/>
        <v>0</v>
      </c>
      <c r="ED78" s="8">
        <f t="shared" si="137"/>
        <v>0</v>
      </c>
      <c r="EE78" s="4"/>
      <c r="EF78" s="4"/>
      <c r="EG78" s="318">
        <v>37.11</v>
      </c>
      <c r="EH78" s="319">
        <v>9.2774999999999999</v>
      </c>
      <c r="EI78" s="94">
        <v>159.42268041237114</v>
      </c>
      <c r="EJ78" s="94">
        <v>39.855670103092784</v>
      </c>
      <c r="EK78" s="314">
        <v>55.268041237113401</v>
      </c>
      <c r="EL78" s="320">
        <v>13.81701030927835</v>
      </c>
      <c r="EM78" s="321"/>
      <c r="EN78" s="321"/>
      <c r="EO78" s="321"/>
      <c r="EP78" s="321"/>
      <c r="EQ78" s="8">
        <f t="shared" si="138"/>
        <v>251.80072164948453</v>
      </c>
      <c r="ER78" s="8">
        <f t="shared" si="139"/>
        <v>62.950180412371132</v>
      </c>
      <c r="ES78" s="294"/>
      <c r="ET78" s="294"/>
      <c r="EU78" s="6"/>
      <c r="EV78" s="6"/>
      <c r="EW78" s="4">
        <f t="shared" si="140"/>
        <v>0</v>
      </c>
      <c r="EX78" s="4">
        <f t="shared" si="141"/>
        <v>0</v>
      </c>
      <c r="EY78" s="8"/>
      <c r="EZ78" s="8"/>
      <c r="FA78" s="345">
        <v>30</v>
      </c>
      <c r="FB78" s="322">
        <v>0</v>
      </c>
      <c r="FC78" s="114">
        <v>0</v>
      </c>
      <c r="FD78" s="315">
        <v>0</v>
      </c>
      <c r="FE78" s="8"/>
      <c r="FF78" s="8"/>
      <c r="FG78" s="298"/>
      <c r="FH78" s="299"/>
      <c r="FI78" s="8"/>
      <c r="FJ78" s="8"/>
      <c r="FK78" s="8"/>
      <c r="FL78" s="8"/>
      <c r="FM78" s="315"/>
      <c r="FN78" s="315"/>
      <c r="FO78" s="4"/>
      <c r="FP78" s="8"/>
      <c r="FQ78" s="300">
        <f t="shared" si="142"/>
        <v>0</v>
      </c>
      <c r="FR78" s="8">
        <f t="shared" si="143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4"/>
        <v>0</v>
      </c>
      <c r="GH78" s="8">
        <f t="shared" si="145"/>
        <v>0</v>
      </c>
      <c r="GI78" s="301"/>
      <c r="GJ78" s="301"/>
      <c r="GK78" s="315">
        <v>6</v>
      </c>
      <c r="GL78" s="315">
        <v>0</v>
      </c>
      <c r="GM78" s="358">
        <v>0</v>
      </c>
      <c r="GN78" s="93">
        <v>0</v>
      </c>
      <c r="GO78" s="323">
        <v>3</v>
      </c>
      <c r="GP78" s="359">
        <v>0</v>
      </c>
      <c r="GQ78" s="359">
        <v>0</v>
      </c>
      <c r="GR78" s="359">
        <v>0</v>
      </c>
      <c r="GS78" s="93">
        <v>0</v>
      </c>
      <c r="GT78" s="93">
        <v>0</v>
      </c>
      <c r="GU78" s="93">
        <v>3</v>
      </c>
      <c r="GV78" s="93">
        <v>0</v>
      </c>
      <c r="GW78" s="93">
        <v>2</v>
      </c>
      <c r="GX78" s="93">
        <v>0</v>
      </c>
      <c r="GY78" s="93">
        <v>0</v>
      </c>
      <c r="GZ78" s="93">
        <v>0</v>
      </c>
      <c r="HA78" s="8">
        <f t="shared" si="146"/>
        <v>14</v>
      </c>
      <c r="HB78" s="8">
        <f t="shared" si="147"/>
        <v>0</v>
      </c>
      <c r="HC78" s="4"/>
      <c r="HD78" s="4"/>
      <c r="HE78" s="4"/>
      <c r="HF78" s="4"/>
      <c r="HG78" s="4"/>
      <c r="HH78" s="4"/>
      <c r="HI78" s="4">
        <f t="shared" si="114"/>
        <v>0</v>
      </c>
      <c r="HJ78" s="4">
        <f t="shared" si="115"/>
        <v>0</v>
      </c>
      <c r="HK78" s="8"/>
      <c r="HL78" s="8"/>
      <c r="HM78" s="8"/>
      <c r="HN78" s="296"/>
      <c r="HO78" s="8">
        <f t="shared" si="148"/>
        <v>0</v>
      </c>
      <c r="HP78" s="8">
        <f t="shared" si="149"/>
        <v>0</v>
      </c>
      <c r="HQ78" s="91">
        <v>400</v>
      </c>
      <c r="HR78" s="71"/>
      <c r="HS78" s="91">
        <v>400</v>
      </c>
      <c r="HT78" s="78"/>
      <c r="HU78" s="78">
        <f t="shared" si="150"/>
        <v>400</v>
      </c>
      <c r="HV78" s="78">
        <f t="shared" si="151"/>
        <v>0</v>
      </c>
      <c r="HW78" s="8"/>
      <c r="HX78" s="8"/>
      <c r="HY78" s="368"/>
      <c r="HZ78" s="368"/>
      <c r="IA78" s="302"/>
      <c r="IB78" s="297"/>
      <c r="IC78" s="196">
        <v>2.5</v>
      </c>
      <c r="ID78" s="323">
        <v>0.625</v>
      </c>
      <c r="IE78" s="303"/>
      <c r="IF78" s="303"/>
      <c r="IG78" s="8">
        <f t="shared" si="152"/>
        <v>2.5</v>
      </c>
      <c r="IH78" s="8">
        <f t="shared" si="153"/>
        <v>0.625</v>
      </c>
      <c r="II78" s="8"/>
      <c r="IJ78" s="8"/>
      <c r="IK78" s="8"/>
      <c r="IL78" s="8"/>
      <c r="IM78" s="4"/>
      <c r="IN78" s="296"/>
      <c r="IO78" s="8"/>
      <c r="IP78" s="8"/>
      <c r="IQ78" s="8"/>
      <c r="IR78" s="8"/>
      <c r="IS78" s="8"/>
      <c r="IT78" s="8"/>
      <c r="IU78" s="8">
        <f t="shared" si="116"/>
        <v>0</v>
      </c>
      <c r="IV78" s="8">
        <f t="shared" si="117"/>
        <v>0</v>
      </c>
      <c r="IW78" s="8"/>
      <c r="IX78" s="8"/>
      <c r="IY78" s="71">
        <v>10.31</v>
      </c>
      <c r="IZ78" s="71">
        <v>0</v>
      </c>
      <c r="JA78" s="71">
        <v>0</v>
      </c>
      <c r="JB78" s="71">
        <v>0</v>
      </c>
      <c r="JC78" s="71"/>
      <c r="JD78" s="71"/>
      <c r="JE78" s="370"/>
      <c r="JF78" s="370"/>
      <c r="JG78" s="8">
        <f t="shared" si="154"/>
        <v>10.31</v>
      </c>
      <c r="JH78" s="8">
        <f t="shared" si="155"/>
        <v>0</v>
      </c>
      <c r="JI78" s="323">
        <v>6.5372000000000003</v>
      </c>
      <c r="JJ78" s="323">
        <v>1</v>
      </c>
      <c r="JK78" s="323">
        <v>6.5373000000000001</v>
      </c>
      <c r="JL78" s="323">
        <v>1</v>
      </c>
      <c r="JM78" s="323"/>
      <c r="JN78" s="323"/>
      <c r="JO78" s="91">
        <v>51.55</v>
      </c>
      <c r="JP78" s="323">
        <v>11</v>
      </c>
      <c r="JQ78" s="91">
        <v>0</v>
      </c>
      <c r="JR78" s="323">
        <v>0</v>
      </c>
      <c r="JS78" s="71"/>
      <c r="JT78" s="71"/>
      <c r="JU78" s="8"/>
      <c r="JV78" s="8"/>
      <c r="JW78" s="8">
        <f t="shared" si="156"/>
        <v>64.624499999999998</v>
      </c>
      <c r="JX78" s="8">
        <f t="shared" si="157"/>
        <v>13</v>
      </c>
      <c r="JY78" s="8"/>
      <c r="JZ78" s="8"/>
      <c r="KA78" s="282"/>
      <c r="KB78" s="282"/>
      <c r="KC78" s="8">
        <f t="shared" si="158"/>
        <v>0</v>
      </c>
      <c r="KD78" s="8">
        <f t="shared" si="159"/>
        <v>0</v>
      </c>
      <c r="KE78" s="4"/>
      <c r="KF78" s="4"/>
      <c r="KG78" s="4"/>
      <c r="KH78" s="4"/>
      <c r="KI78" s="4">
        <f t="shared" si="118"/>
        <v>0</v>
      </c>
      <c r="KJ78" s="4">
        <f t="shared" si="119"/>
        <v>0</v>
      </c>
      <c r="KK78" s="4"/>
      <c r="KL78" s="4"/>
      <c r="KM78" s="4"/>
      <c r="KN78" s="4"/>
      <c r="KO78" s="4">
        <f t="shared" si="160"/>
        <v>0</v>
      </c>
      <c r="KP78" s="4">
        <f t="shared" si="160"/>
        <v>0</v>
      </c>
      <c r="KQ78" s="314"/>
      <c r="KR78" s="4"/>
      <c r="KS78" s="4"/>
      <c r="KT78" s="4"/>
      <c r="KU78" s="1">
        <f t="shared" si="161"/>
        <v>0</v>
      </c>
      <c r="KV78" s="1">
        <f t="shared" si="162"/>
        <v>0</v>
      </c>
      <c r="KW78" s="4"/>
      <c r="KX78" s="4"/>
      <c r="KY78" s="4">
        <f t="shared" si="163"/>
        <v>0</v>
      </c>
      <c r="KZ78" s="4">
        <f t="shared" si="164"/>
        <v>0</v>
      </c>
      <c r="LA78" s="4"/>
      <c r="LB78" s="4"/>
      <c r="LC78" s="4"/>
      <c r="LD78" s="4"/>
      <c r="LE78" s="4">
        <f t="shared" si="165"/>
        <v>0</v>
      </c>
      <c r="LF78" s="4">
        <f t="shared" si="166"/>
        <v>0</v>
      </c>
      <c r="LG78" s="4"/>
      <c r="LH78" s="4"/>
      <c r="LI78" s="4">
        <f t="shared" si="167"/>
        <v>0</v>
      </c>
      <c r="LJ78" s="4">
        <f t="shared" si="168"/>
        <v>0</v>
      </c>
      <c r="LK78" s="71">
        <v>24.2</v>
      </c>
      <c r="LL78" s="323">
        <v>0</v>
      </c>
      <c r="LM78" s="79">
        <v>24.02</v>
      </c>
      <c r="LN78" s="342">
        <v>0</v>
      </c>
      <c r="LO78" s="79">
        <v>6.5750000000000002</v>
      </c>
      <c r="LP78" s="326">
        <v>0</v>
      </c>
      <c r="LQ78" s="75"/>
      <c r="LR78" s="336"/>
      <c r="LS78" s="311"/>
      <c r="LT78" s="311"/>
      <c r="LU78" s="4">
        <f t="shared" si="169"/>
        <v>54.795000000000002</v>
      </c>
      <c r="LV78" s="4">
        <f t="shared" si="170"/>
        <v>0</v>
      </c>
      <c r="LW78" s="312"/>
      <c r="LX78" s="4"/>
      <c r="LY78" s="4"/>
      <c r="LZ78" s="4"/>
      <c r="MA78" s="4">
        <f t="shared" si="171"/>
        <v>0</v>
      </c>
      <c r="MB78" s="4">
        <f t="shared" si="172"/>
        <v>0</v>
      </c>
      <c r="MC78" s="114"/>
      <c r="MD78" s="4"/>
      <c r="ME78" s="333"/>
      <c r="MF78" s="360"/>
      <c r="MG78" s="75"/>
      <c r="MH78" s="74"/>
      <c r="MI78" s="9"/>
      <c r="MJ78" s="4"/>
      <c r="MK78" s="4">
        <f t="shared" si="173"/>
        <v>0</v>
      </c>
      <c r="ML78" s="4">
        <f t="shared" si="174"/>
        <v>0</v>
      </c>
      <c r="MM78" s="327">
        <v>2.4599999999999995</v>
      </c>
      <c r="MN78" s="92">
        <v>0</v>
      </c>
      <c r="MO78" s="114">
        <v>1.64</v>
      </c>
      <c r="MP78" s="328">
        <v>0</v>
      </c>
      <c r="MQ78" s="4">
        <f t="shared" si="175"/>
        <v>4.0999999999999996</v>
      </c>
      <c r="MR78" s="4">
        <f t="shared" si="176"/>
        <v>0</v>
      </c>
      <c r="MS78" s="4"/>
      <c r="MT78" s="4"/>
      <c r="MU78" s="4">
        <f t="shared" si="177"/>
        <v>0</v>
      </c>
      <c r="MV78" s="4">
        <f t="shared" si="178"/>
        <v>0</v>
      </c>
      <c r="MW78" s="4"/>
      <c r="MX78" s="4"/>
      <c r="MY78" s="4">
        <f t="shared" si="179"/>
        <v>0</v>
      </c>
      <c r="MZ78" s="4">
        <f t="shared" si="180"/>
        <v>0</v>
      </c>
      <c r="NA78" s="92">
        <v>0</v>
      </c>
      <c r="NB78" s="329">
        <v>0</v>
      </c>
      <c r="NC78" s="4">
        <f t="shared" si="181"/>
        <v>0</v>
      </c>
      <c r="ND78" s="4">
        <f t="shared" si="182"/>
        <v>0</v>
      </c>
      <c r="NE78" s="294"/>
      <c r="NF78" s="294"/>
      <c r="NG78" s="294">
        <f t="shared" si="183"/>
        <v>0</v>
      </c>
      <c r="NH78" s="294">
        <f t="shared" si="184"/>
        <v>0</v>
      </c>
      <c r="NI78" s="294"/>
      <c r="NJ78" s="294"/>
      <c r="NK78" s="294">
        <f t="shared" si="185"/>
        <v>0</v>
      </c>
      <c r="NL78" s="294">
        <f t="shared" si="186"/>
        <v>0</v>
      </c>
      <c r="NM78" s="291"/>
      <c r="NN78" s="294"/>
      <c r="NO78" s="294">
        <f t="shared" si="187"/>
        <v>0</v>
      </c>
      <c r="NP78" s="294">
        <f t="shared" si="188"/>
        <v>0</v>
      </c>
      <c r="NQ78" s="74">
        <v>0.77</v>
      </c>
      <c r="NR78" s="74"/>
      <c r="NS78" s="74">
        <v>0</v>
      </c>
      <c r="NT78" s="74"/>
      <c r="NU78" s="74">
        <v>1.31</v>
      </c>
      <c r="NV78" s="74"/>
      <c r="NW78" s="335">
        <v>0.28000000000000003</v>
      </c>
      <c r="NX78" s="335"/>
      <c r="NY78" s="335">
        <v>0.42</v>
      </c>
      <c r="NZ78" s="335"/>
      <c r="OA78" s="74">
        <f t="shared" si="189"/>
        <v>2.5</v>
      </c>
      <c r="OB78" s="74">
        <f t="shared" si="120"/>
        <v>0</v>
      </c>
      <c r="OC78" s="74">
        <v>2.7</v>
      </c>
      <c r="OD78" s="74"/>
      <c r="OE78" s="341">
        <v>0</v>
      </c>
      <c r="OF78" s="74"/>
      <c r="OG78" s="341">
        <v>0.06</v>
      </c>
      <c r="OH78" s="74"/>
      <c r="OI78" s="74">
        <v>0</v>
      </c>
      <c r="OJ78" s="74"/>
      <c r="OK78" s="74">
        <f t="shared" si="190"/>
        <v>2.7600000000000002</v>
      </c>
      <c r="OL78" s="74">
        <f t="shared" si="191"/>
        <v>0</v>
      </c>
      <c r="OM78" s="196">
        <v>1.38</v>
      </c>
      <c r="ON78" s="196"/>
      <c r="OO78" s="334">
        <v>0.39</v>
      </c>
      <c r="OP78" s="196"/>
      <c r="OQ78" s="196">
        <v>0.42</v>
      </c>
      <c r="OR78" s="196"/>
      <c r="OS78" s="196">
        <f t="shared" si="192"/>
        <v>1.77</v>
      </c>
      <c r="OT78" s="196">
        <f t="shared" si="193"/>
        <v>0</v>
      </c>
      <c r="OU78" s="294"/>
      <c r="OV78" s="294"/>
      <c r="OW78" s="294">
        <f t="shared" si="121"/>
        <v>0</v>
      </c>
      <c r="OX78" s="294">
        <f t="shared" si="122"/>
        <v>0</v>
      </c>
    </row>
    <row r="79" spans="1:414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7"/>
        <v>0</v>
      </c>
      <c r="J79" s="78">
        <f t="shared" si="108"/>
        <v>0</v>
      </c>
      <c r="K79" s="2"/>
      <c r="L79" s="2"/>
      <c r="M79" s="71"/>
      <c r="N79" s="71"/>
      <c r="O79" s="75">
        <v>0</v>
      </c>
      <c r="P79" s="71">
        <v>0</v>
      </c>
      <c r="Q79" s="122"/>
      <c r="R79" s="78"/>
      <c r="S79" s="314"/>
      <c r="T79" s="314"/>
      <c r="U79" s="78"/>
      <c r="V79" s="78"/>
      <c r="W79" s="78">
        <f t="shared" si="123"/>
        <v>0</v>
      </c>
      <c r="X79" s="78">
        <f t="shared" si="124"/>
        <v>0</v>
      </c>
      <c r="Y79" s="78"/>
      <c r="Z79" s="78"/>
      <c r="AA79" s="75"/>
      <c r="AB79" s="71"/>
      <c r="AC79" s="8">
        <f t="shared" si="125"/>
        <v>0</v>
      </c>
      <c r="AD79" s="8">
        <f t="shared" si="126"/>
        <v>0</v>
      </c>
      <c r="AE79" s="71"/>
      <c r="AF79" s="71"/>
      <c r="AG79" s="71"/>
      <c r="AH79" s="71"/>
      <c r="AI79" s="122"/>
      <c r="AJ79" s="122"/>
      <c r="AK79" s="343"/>
      <c r="AL79" s="344"/>
      <c r="AM79" s="287"/>
      <c r="AN79" s="287"/>
      <c r="AO79" s="288"/>
      <c r="AP79" s="288"/>
      <c r="AQ79" s="288"/>
      <c r="AR79" s="288"/>
      <c r="AS79" s="288"/>
      <c r="AT79" s="288"/>
      <c r="AU79" s="4">
        <f t="shared" si="109"/>
        <v>0</v>
      </c>
      <c r="AV79" s="4">
        <f t="shared" si="110"/>
        <v>0</v>
      </c>
      <c r="AW79" s="78"/>
      <c r="AX79" s="78"/>
      <c r="AY79" s="305"/>
      <c r="AZ79" s="8"/>
      <c r="BA79" s="8"/>
      <c r="BB79" s="8"/>
      <c r="BC79" s="8">
        <f t="shared" si="111"/>
        <v>0</v>
      </c>
      <c r="BD79" s="8">
        <f t="shared" si="112"/>
        <v>0</v>
      </c>
      <c r="BE79" s="78">
        <v>6</v>
      </c>
      <c r="BF79" s="78">
        <v>0.85440000000000005</v>
      </c>
      <c r="BG79" s="349">
        <v>7.5</v>
      </c>
      <c r="BH79" s="350">
        <v>1.0680000000000001</v>
      </c>
      <c r="BI79" s="289"/>
      <c r="BJ79" s="290"/>
      <c r="BK79" s="315">
        <v>6.5</v>
      </c>
      <c r="BL79" s="78">
        <v>0.92559999999999998</v>
      </c>
      <c r="BM79" s="8"/>
      <c r="BN79" s="8"/>
      <c r="BO79" s="8"/>
      <c r="BP79" s="8"/>
      <c r="BQ79" s="8"/>
      <c r="BR79" s="8"/>
      <c r="BS79" s="2">
        <f t="shared" si="127"/>
        <v>20</v>
      </c>
      <c r="BT79" s="8">
        <f t="shared" si="128"/>
        <v>2.8479999999999999</v>
      </c>
      <c r="BU79" s="8"/>
      <c r="BV79" s="8"/>
      <c r="BW79" s="4"/>
      <c r="BX79" s="4"/>
      <c r="BY79" s="4"/>
      <c r="BZ79" s="8"/>
      <c r="CA79" s="4"/>
      <c r="CB79" s="8"/>
      <c r="CC79" s="4">
        <f t="shared" si="113"/>
        <v>0</v>
      </c>
      <c r="CD79" s="4">
        <f t="shared" si="113"/>
        <v>0</v>
      </c>
      <c r="CE79" s="4"/>
      <c r="CF79" s="4"/>
      <c r="CG79" s="114"/>
      <c r="CH79" s="313"/>
      <c r="CI79" s="91"/>
      <c r="CJ79" s="313"/>
      <c r="CK79" s="292"/>
      <c r="CL79" s="292"/>
      <c r="CM79" s="314"/>
      <c r="CN79" s="315"/>
      <c r="CO79" s="8">
        <f t="shared" si="129"/>
        <v>0</v>
      </c>
      <c r="CP79" s="8">
        <f t="shared" si="130"/>
        <v>0</v>
      </c>
      <c r="CQ79" s="330">
        <v>247.40625</v>
      </c>
      <c r="CR79" s="330"/>
      <c r="CS79" s="330"/>
      <c r="CT79" s="340"/>
      <c r="CU79" s="331">
        <v>18.556701030927837</v>
      </c>
      <c r="CV79" s="196"/>
      <c r="CW79" s="332">
        <v>63.814432989690722</v>
      </c>
      <c r="CX79" s="340"/>
      <c r="CY79" s="340"/>
      <c r="CZ79" s="340"/>
      <c r="DA79" s="351">
        <f t="shared" si="131"/>
        <v>329.77738402061857</v>
      </c>
      <c r="DB79" s="74">
        <f t="shared" si="132"/>
        <v>0</v>
      </c>
      <c r="DC79" s="8"/>
      <c r="DD79" s="8"/>
      <c r="DE79" s="4"/>
      <c r="DF79" s="8"/>
      <c r="DG79" s="8"/>
      <c r="DH79" s="8"/>
      <c r="DI79" s="8">
        <f t="shared" si="133"/>
        <v>0</v>
      </c>
      <c r="DJ79" s="8">
        <f t="shared" si="134"/>
        <v>0</v>
      </c>
      <c r="DK79" s="316">
        <v>41.103092783505154</v>
      </c>
      <c r="DL79" s="316">
        <v>13.701030927835051</v>
      </c>
      <c r="DM79" s="314">
        <f t="shared" si="135"/>
        <v>41.103092783505154</v>
      </c>
      <c r="DN79" s="314">
        <f t="shared" si="136"/>
        <v>13.701030927835051</v>
      </c>
      <c r="DO79" s="316">
        <v>39.869999999999997</v>
      </c>
      <c r="DP79" s="316">
        <v>13.29</v>
      </c>
      <c r="DQ79" s="317">
        <v>39.869999999999997</v>
      </c>
      <c r="DR79" s="317">
        <v>13.29</v>
      </c>
      <c r="DS79" s="8"/>
      <c r="DT79" s="8"/>
      <c r="DU79" s="295"/>
      <c r="DV79" s="296"/>
      <c r="DW79" s="296"/>
      <c r="DX79" s="296"/>
      <c r="DY79" s="8"/>
      <c r="DZ79" s="8"/>
      <c r="EA79" s="4"/>
      <c r="EB79" s="8"/>
      <c r="EC79" s="8">
        <f t="shared" si="137"/>
        <v>0</v>
      </c>
      <c r="ED79" s="8">
        <f t="shared" si="137"/>
        <v>0</v>
      </c>
      <c r="EE79" s="4"/>
      <c r="EF79" s="4"/>
      <c r="EG79" s="318">
        <v>37.11</v>
      </c>
      <c r="EH79" s="319">
        <v>9.2774999999999999</v>
      </c>
      <c r="EI79" s="94">
        <v>159.42268041237114</v>
      </c>
      <c r="EJ79" s="94">
        <v>39.855670103092784</v>
      </c>
      <c r="EK79" s="314">
        <v>55.268041237113401</v>
      </c>
      <c r="EL79" s="320">
        <v>13.81701030927835</v>
      </c>
      <c r="EM79" s="321"/>
      <c r="EN79" s="321"/>
      <c r="EO79" s="321"/>
      <c r="EP79" s="321"/>
      <c r="EQ79" s="8">
        <f t="shared" si="138"/>
        <v>251.80072164948453</v>
      </c>
      <c r="ER79" s="8">
        <f t="shared" si="139"/>
        <v>62.950180412371132</v>
      </c>
      <c r="ES79" s="294"/>
      <c r="ET79" s="294"/>
      <c r="EU79" s="6"/>
      <c r="EV79" s="6"/>
      <c r="EW79" s="4">
        <f t="shared" si="140"/>
        <v>0</v>
      </c>
      <c r="EX79" s="4">
        <f t="shared" si="141"/>
        <v>0</v>
      </c>
      <c r="EY79" s="8"/>
      <c r="EZ79" s="8"/>
      <c r="FA79" s="345">
        <v>30</v>
      </c>
      <c r="FB79" s="322">
        <v>0</v>
      </c>
      <c r="FC79" s="114">
        <v>0</v>
      </c>
      <c r="FD79" s="315">
        <v>0</v>
      </c>
      <c r="FE79" s="8"/>
      <c r="FF79" s="8"/>
      <c r="FG79" s="298"/>
      <c r="FH79" s="299"/>
      <c r="FI79" s="8"/>
      <c r="FJ79" s="8"/>
      <c r="FK79" s="8"/>
      <c r="FL79" s="8"/>
      <c r="FM79" s="315"/>
      <c r="FN79" s="315"/>
      <c r="FO79" s="4"/>
      <c r="FP79" s="8"/>
      <c r="FQ79" s="300">
        <f t="shared" si="142"/>
        <v>0</v>
      </c>
      <c r="FR79" s="8">
        <f t="shared" si="143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4"/>
        <v>0</v>
      </c>
      <c r="GH79" s="8">
        <f t="shared" si="145"/>
        <v>0</v>
      </c>
      <c r="GI79" s="301"/>
      <c r="GJ79" s="301"/>
      <c r="GK79" s="315">
        <v>6</v>
      </c>
      <c r="GL79" s="315">
        <v>0</v>
      </c>
      <c r="GM79" s="358">
        <v>0</v>
      </c>
      <c r="GN79" s="93">
        <v>0</v>
      </c>
      <c r="GO79" s="323">
        <v>6</v>
      </c>
      <c r="GP79" s="359">
        <v>0</v>
      </c>
      <c r="GQ79" s="359">
        <v>0</v>
      </c>
      <c r="GR79" s="359">
        <v>0</v>
      </c>
      <c r="GS79" s="93">
        <v>0</v>
      </c>
      <c r="GT79" s="93">
        <v>0</v>
      </c>
      <c r="GU79" s="93">
        <v>5</v>
      </c>
      <c r="GV79" s="93">
        <v>0</v>
      </c>
      <c r="GW79" s="93">
        <v>2</v>
      </c>
      <c r="GX79" s="93">
        <v>0</v>
      </c>
      <c r="GY79" s="93">
        <v>0</v>
      </c>
      <c r="GZ79" s="93">
        <v>0</v>
      </c>
      <c r="HA79" s="8">
        <f t="shared" si="146"/>
        <v>19</v>
      </c>
      <c r="HB79" s="8">
        <f t="shared" si="147"/>
        <v>0</v>
      </c>
      <c r="HC79" s="4"/>
      <c r="HD79" s="4"/>
      <c r="HE79" s="4"/>
      <c r="HF79" s="4"/>
      <c r="HG79" s="4"/>
      <c r="HH79" s="4"/>
      <c r="HI79" s="4">
        <f t="shared" si="114"/>
        <v>0</v>
      </c>
      <c r="HJ79" s="4">
        <f t="shared" si="115"/>
        <v>0</v>
      </c>
      <c r="HK79" s="8"/>
      <c r="HL79" s="8"/>
      <c r="HM79" s="8"/>
      <c r="HN79" s="296"/>
      <c r="HO79" s="8">
        <f t="shared" si="148"/>
        <v>0</v>
      </c>
      <c r="HP79" s="8">
        <f t="shared" si="149"/>
        <v>0</v>
      </c>
      <c r="HQ79" s="91">
        <v>400</v>
      </c>
      <c r="HR79" s="71"/>
      <c r="HS79" s="91">
        <v>400</v>
      </c>
      <c r="HT79" s="78"/>
      <c r="HU79" s="78">
        <f t="shared" si="150"/>
        <v>400</v>
      </c>
      <c r="HV79" s="78">
        <f t="shared" si="151"/>
        <v>0</v>
      </c>
      <c r="HW79" s="8"/>
      <c r="HX79" s="8"/>
      <c r="HY79" s="368"/>
      <c r="HZ79" s="368"/>
      <c r="IA79" s="302"/>
      <c r="IB79" s="297"/>
      <c r="IC79" s="196">
        <v>2.5</v>
      </c>
      <c r="ID79" s="323">
        <v>0.625</v>
      </c>
      <c r="IE79" s="303"/>
      <c r="IF79" s="303"/>
      <c r="IG79" s="8">
        <f t="shared" si="152"/>
        <v>2.5</v>
      </c>
      <c r="IH79" s="8">
        <f t="shared" si="153"/>
        <v>0.625</v>
      </c>
      <c r="II79" s="8"/>
      <c r="IJ79" s="8"/>
      <c r="IK79" s="8"/>
      <c r="IL79" s="8"/>
      <c r="IM79" s="4"/>
      <c r="IN79" s="296"/>
      <c r="IO79" s="8"/>
      <c r="IP79" s="8"/>
      <c r="IQ79" s="8"/>
      <c r="IR79" s="8"/>
      <c r="IS79" s="8"/>
      <c r="IT79" s="8"/>
      <c r="IU79" s="8">
        <f t="shared" si="116"/>
        <v>0</v>
      </c>
      <c r="IV79" s="8">
        <f t="shared" si="117"/>
        <v>0</v>
      </c>
      <c r="IW79" s="8"/>
      <c r="IX79" s="8"/>
      <c r="IY79" s="71">
        <v>10.31</v>
      </c>
      <c r="IZ79" s="71">
        <v>0</v>
      </c>
      <c r="JA79" s="71">
        <v>0</v>
      </c>
      <c r="JB79" s="71">
        <v>0</v>
      </c>
      <c r="JC79" s="71"/>
      <c r="JD79" s="71"/>
      <c r="JE79" s="370"/>
      <c r="JF79" s="370"/>
      <c r="JG79" s="8">
        <f t="shared" si="154"/>
        <v>10.31</v>
      </c>
      <c r="JH79" s="8">
        <f t="shared" si="155"/>
        <v>0</v>
      </c>
      <c r="JI79" s="323">
        <v>6.5372000000000003</v>
      </c>
      <c r="JJ79" s="323">
        <v>1</v>
      </c>
      <c r="JK79" s="323">
        <v>6.5373000000000001</v>
      </c>
      <c r="JL79" s="323">
        <v>1</v>
      </c>
      <c r="JM79" s="323"/>
      <c r="JN79" s="323"/>
      <c r="JO79" s="91">
        <v>51.55</v>
      </c>
      <c r="JP79" s="323">
        <v>11</v>
      </c>
      <c r="JQ79" s="91">
        <v>0</v>
      </c>
      <c r="JR79" s="323">
        <v>0</v>
      </c>
      <c r="JS79" s="71"/>
      <c r="JT79" s="71"/>
      <c r="JU79" s="8"/>
      <c r="JV79" s="8"/>
      <c r="JW79" s="8">
        <f t="shared" si="156"/>
        <v>64.624499999999998</v>
      </c>
      <c r="JX79" s="8">
        <f t="shared" si="157"/>
        <v>13</v>
      </c>
      <c r="JY79" s="8"/>
      <c r="JZ79" s="8"/>
      <c r="KA79" s="282"/>
      <c r="KB79" s="282"/>
      <c r="KC79" s="8">
        <f t="shared" si="158"/>
        <v>0</v>
      </c>
      <c r="KD79" s="8">
        <f t="shared" si="159"/>
        <v>0</v>
      </c>
      <c r="KE79" s="4"/>
      <c r="KF79" s="4"/>
      <c r="KG79" s="4"/>
      <c r="KH79" s="4"/>
      <c r="KI79" s="4">
        <f t="shared" si="118"/>
        <v>0</v>
      </c>
      <c r="KJ79" s="4">
        <f t="shared" si="119"/>
        <v>0</v>
      </c>
      <c r="KK79" s="4"/>
      <c r="KL79" s="4"/>
      <c r="KM79" s="4"/>
      <c r="KN79" s="4"/>
      <c r="KO79" s="4">
        <f t="shared" si="160"/>
        <v>0</v>
      </c>
      <c r="KP79" s="4">
        <f t="shared" si="160"/>
        <v>0</v>
      </c>
      <c r="KQ79" s="314"/>
      <c r="KR79" s="4"/>
      <c r="KS79" s="4"/>
      <c r="KT79" s="4"/>
      <c r="KU79" s="1">
        <f t="shared" si="161"/>
        <v>0</v>
      </c>
      <c r="KV79" s="1">
        <f t="shared" si="162"/>
        <v>0</v>
      </c>
      <c r="KW79" s="4"/>
      <c r="KX79" s="4"/>
      <c r="KY79" s="4">
        <f t="shared" si="163"/>
        <v>0</v>
      </c>
      <c r="KZ79" s="4">
        <f t="shared" si="164"/>
        <v>0</v>
      </c>
      <c r="LA79" s="4"/>
      <c r="LB79" s="4"/>
      <c r="LC79" s="4"/>
      <c r="LD79" s="4"/>
      <c r="LE79" s="4">
        <f t="shared" si="165"/>
        <v>0</v>
      </c>
      <c r="LF79" s="4">
        <f t="shared" si="166"/>
        <v>0</v>
      </c>
      <c r="LG79" s="4"/>
      <c r="LH79" s="4"/>
      <c r="LI79" s="4">
        <f t="shared" si="167"/>
        <v>0</v>
      </c>
      <c r="LJ79" s="4">
        <f t="shared" si="168"/>
        <v>0</v>
      </c>
      <c r="LK79" s="71">
        <v>24.2</v>
      </c>
      <c r="LL79" s="323">
        <v>0</v>
      </c>
      <c r="LM79" s="79">
        <v>24.02</v>
      </c>
      <c r="LN79" s="342">
        <v>0</v>
      </c>
      <c r="LO79" s="79">
        <v>6.5750000000000002</v>
      </c>
      <c r="LP79" s="326">
        <v>0</v>
      </c>
      <c r="LQ79" s="75"/>
      <c r="LR79" s="336"/>
      <c r="LS79" s="311"/>
      <c r="LT79" s="311"/>
      <c r="LU79" s="4">
        <f t="shared" si="169"/>
        <v>54.795000000000002</v>
      </c>
      <c r="LV79" s="4">
        <f t="shared" si="170"/>
        <v>0</v>
      </c>
      <c r="LW79" s="312"/>
      <c r="LX79" s="4"/>
      <c r="LY79" s="4"/>
      <c r="LZ79" s="4"/>
      <c r="MA79" s="4">
        <f t="shared" si="171"/>
        <v>0</v>
      </c>
      <c r="MB79" s="4">
        <f t="shared" si="172"/>
        <v>0</v>
      </c>
      <c r="MC79" s="114"/>
      <c r="MD79" s="4"/>
      <c r="ME79" s="333"/>
      <c r="MF79" s="360"/>
      <c r="MG79" s="75"/>
      <c r="MH79" s="74"/>
      <c r="MI79" s="9"/>
      <c r="MJ79" s="4"/>
      <c r="MK79" s="4">
        <f t="shared" si="173"/>
        <v>0</v>
      </c>
      <c r="ML79" s="4">
        <f t="shared" si="174"/>
        <v>0</v>
      </c>
      <c r="MM79" s="327">
        <v>2.2200000000000002</v>
      </c>
      <c r="MN79" s="92">
        <v>0</v>
      </c>
      <c r="MO79" s="114">
        <v>1.4800000000000002</v>
      </c>
      <c r="MP79" s="328">
        <v>0</v>
      </c>
      <c r="MQ79" s="4">
        <f t="shared" si="175"/>
        <v>3.7</v>
      </c>
      <c r="MR79" s="4">
        <f t="shared" si="176"/>
        <v>0</v>
      </c>
      <c r="MS79" s="4"/>
      <c r="MT79" s="4"/>
      <c r="MU79" s="4">
        <f t="shared" si="177"/>
        <v>0</v>
      </c>
      <c r="MV79" s="4">
        <f t="shared" si="178"/>
        <v>0</v>
      </c>
      <c r="MW79" s="4"/>
      <c r="MX79" s="4"/>
      <c r="MY79" s="4">
        <f t="shared" si="179"/>
        <v>0</v>
      </c>
      <c r="MZ79" s="4">
        <f t="shared" si="180"/>
        <v>0</v>
      </c>
      <c r="NA79" s="92">
        <v>0</v>
      </c>
      <c r="NB79" s="329">
        <v>0</v>
      </c>
      <c r="NC79" s="4">
        <f t="shared" si="181"/>
        <v>0</v>
      </c>
      <c r="ND79" s="4">
        <f t="shared" si="182"/>
        <v>0</v>
      </c>
      <c r="NE79" s="294"/>
      <c r="NF79" s="294"/>
      <c r="NG79" s="294">
        <f t="shared" si="183"/>
        <v>0</v>
      </c>
      <c r="NH79" s="294">
        <f t="shared" si="184"/>
        <v>0</v>
      </c>
      <c r="NI79" s="294"/>
      <c r="NJ79" s="294"/>
      <c r="NK79" s="294">
        <f t="shared" si="185"/>
        <v>0</v>
      </c>
      <c r="NL79" s="294">
        <f t="shared" si="186"/>
        <v>0</v>
      </c>
      <c r="NM79" s="291"/>
      <c r="NN79" s="294"/>
      <c r="NO79" s="294">
        <f t="shared" si="187"/>
        <v>0</v>
      </c>
      <c r="NP79" s="294">
        <f t="shared" si="188"/>
        <v>0</v>
      </c>
      <c r="NQ79" s="74">
        <v>0.71</v>
      </c>
      <c r="NR79" s="74"/>
      <c r="NS79" s="74">
        <v>0</v>
      </c>
      <c r="NT79" s="74"/>
      <c r="NU79" s="74">
        <v>1.21</v>
      </c>
      <c r="NV79" s="74"/>
      <c r="NW79" s="335">
        <v>0.25</v>
      </c>
      <c r="NX79" s="335"/>
      <c r="NY79" s="335">
        <v>0.39</v>
      </c>
      <c r="NZ79" s="335"/>
      <c r="OA79" s="74">
        <f t="shared" si="189"/>
        <v>2.31</v>
      </c>
      <c r="OB79" s="74">
        <f t="shared" si="120"/>
        <v>0</v>
      </c>
      <c r="OC79" s="74">
        <v>3</v>
      </c>
      <c r="OD79" s="74"/>
      <c r="OE79" s="341">
        <v>0</v>
      </c>
      <c r="OF79" s="74"/>
      <c r="OG79" s="341">
        <v>0.01</v>
      </c>
      <c r="OH79" s="74"/>
      <c r="OI79" s="74">
        <v>0</v>
      </c>
      <c r="OJ79" s="74"/>
      <c r="OK79" s="74">
        <f t="shared" si="190"/>
        <v>3.01</v>
      </c>
      <c r="OL79" s="74">
        <f t="shared" si="191"/>
        <v>0</v>
      </c>
      <c r="OM79" s="196">
        <v>1.1200000000000001</v>
      </c>
      <c r="ON79" s="196"/>
      <c r="OO79" s="334">
        <v>0.32</v>
      </c>
      <c r="OP79" s="196"/>
      <c r="OQ79" s="196">
        <v>0.34</v>
      </c>
      <c r="OR79" s="196"/>
      <c r="OS79" s="196">
        <f t="shared" si="192"/>
        <v>1.4400000000000002</v>
      </c>
      <c r="OT79" s="196">
        <f t="shared" si="193"/>
        <v>0</v>
      </c>
      <c r="OU79" s="294"/>
      <c r="OV79" s="294"/>
      <c r="OW79" s="294">
        <f t="shared" si="121"/>
        <v>0</v>
      </c>
      <c r="OX79" s="294">
        <f t="shared" si="122"/>
        <v>0</v>
      </c>
    </row>
    <row r="80" spans="1:414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7"/>
        <v>0</v>
      </c>
      <c r="J80" s="78">
        <f t="shared" si="108"/>
        <v>0</v>
      </c>
      <c r="K80" s="2"/>
      <c r="L80" s="2"/>
      <c r="M80" s="71"/>
      <c r="N80" s="71"/>
      <c r="O80" s="75">
        <v>0</v>
      </c>
      <c r="P80" s="71">
        <v>0</v>
      </c>
      <c r="Q80" s="122"/>
      <c r="R80" s="78"/>
      <c r="S80" s="314"/>
      <c r="T80" s="314"/>
      <c r="U80" s="78"/>
      <c r="V80" s="78"/>
      <c r="W80" s="78">
        <f t="shared" si="123"/>
        <v>0</v>
      </c>
      <c r="X80" s="78">
        <f t="shared" si="124"/>
        <v>0</v>
      </c>
      <c r="Y80" s="78"/>
      <c r="Z80" s="78"/>
      <c r="AA80" s="75"/>
      <c r="AB80" s="71"/>
      <c r="AC80" s="8">
        <f t="shared" si="125"/>
        <v>0</v>
      </c>
      <c r="AD80" s="8">
        <f t="shared" si="126"/>
        <v>0</v>
      </c>
      <c r="AE80" s="71"/>
      <c r="AF80" s="71"/>
      <c r="AG80" s="71"/>
      <c r="AH80" s="71"/>
      <c r="AI80" s="122"/>
      <c r="AJ80" s="122"/>
      <c r="AK80" s="343"/>
      <c r="AL80" s="344"/>
      <c r="AM80" s="287"/>
      <c r="AN80" s="287"/>
      <c r="AO80" s="288"/>
      <c r="AP80" s="288"/>
      <c r="AQ80" s="288"/>
      <c r="AR80" s="288"/>
      <c r="AS80" s="288"/>
      <c r="AT80" s="288"/>
      <c r="AU80" s="4">
        <f t="shared" si="109"/>
        <v>0</v>
      </c>
      <c r="AV80" s="4">
        <f t="shared" si="110"/>
        <v>0</v>
      </c>
      <c r="AW80" s="78"/>
      <c r="AX80" s="78"/>
      <c r="AY80" s="305"/>
      <c r="AZ80" s="8"/>
      <c r="BA80" s="8"/>
      <c r="BB80" s="8"/>
      <c r="BC80" s="8">
        <f t="shared" si="111"/>
        <v>0</v>
      </c>
      <c r="BD80" s="8">
        <f t="shared" si="112"/>
        <v>0</v>
      </c>
      <c r="BE80" s="78">
        <v>6</v>
      </c>
      <c r="BF80" s="78">
        <v>0.85440000000000005</v>
      </c>
      <c r="BG80" s="349">
        <v>7.5</v>
      </c>
      <c r="BH80" s="350">
        <v>1.0680000000000001</v>
      </c>
      <c r="BI80" s="289"/>
      <c r="BJ80" s="290"/>
      <c r="BK80" s="315">
        <v>6.5</v>
      </c>
      <c r="BL80" s="78">
        <v>0.92559999999999998</v>
      </c>
      <c r="BM80" s="8"/>
      <c r="BN80" s="8"/>
      <c r="BO80" s="8"/>
      <c r="BP80" s="8"/>
      <c r="BQ80" s="8"/>
      <c r="BR80" s="8"/>
      <c r="BS80" s="2">
        <f t="shared" si="127"/>
        <v>20</v>
      </c>
      <c r="BT80" s="8">
        <f t="shared" si="128"/>
        <v>2.8479999999999999</v>
      </c>
      <c r="BU80" s="8"/>
      <c r="BV80" s="8"/>
      <c r="BW80" s="4"/>
      <c r="BX80" s="4"/>
      <c r="BY80" s="4"/>
      <c r="BZ80" s="8"/>
      <c r="CA80" s="4"/>
      <c r="CB80" s="8"/>
      <c r="CC80" s="4">
        <f t="shared" si="113"/>
        <v>0</v>
      </c>
      <c r="CD80" s="4">
        <f t="shared" si="113"/>
        <v>0</v>
      </c>
      <c r="CE80" s="4"/>
      <c r="CF80" s="4"/>
      <c r="CG80" s="114"/>
      <c r="CH80" s="313"/>
      <c r="CI80" s="91"/>
      <c r="CJ80" s="313"/>
      <c r="CK80" s="292"/>
      <c r="CL80" s="292"/>
      <c r="CM80" s="314"/>
      <c r="CN80" s="315"/>
      <c r="CO80" s="8">
        <f t="shared" si="129"/>
        <v>0</v>
      </c>
      <c r="CP80" s="8">
        <f t="shared" si="130"/>
        <v>0</v>
      </c>
      <c r="CQ80" s="330">
        <v>247.40625</v>
      </c>
      <c r="CR80" s="330"/>
      <c r="CS80" s="330"/>
      <c r="CT80" s="340"/>
      <c r="CU80" s="331">
        <v>18.556701030927837</v>
      </c>
      <c r="CV80" s="196"/>
      <c r="CW80" s="332">
        <v>63.814432989690722</v>
      </c>
      <c r="CX80" s="340"/>
      <c r="CY80" s="340"/>
      <c r="CZ80" s="340"/>
      <c r="DA80" s="351">
        <f t="shared" si="131"/>
        <v>329.77738402061857</v>
      </c>
      <c r="DB80" s="74">
        <f t="shared" si="132"/>
        <v>0</v>
      </c>
      <c r="DC80" s="8"/>
      <c r="DD80" s="8"/>
      <c r="DE80" s="4"/>
      <c r="DF80" s="8"/>
      <c r="DG80" s="8"/>
      <c r="DH80" s="8"/>
      <c r="DI80" s="8">
        <f t="shared" si="133"/>
        <v>0</v>
      </c>
      <c r="DJ80" s="8">
        <f t="shared" si="134"/>
        <v>0</v>
      </c>
      <c r="DK80" s="316">
        <v>41.103092783505154</v>
      </c>
      <c r="DL80" s="316">
        <v>13.701030927835051</v>
      </c>
      <c r="DM80" s="314">
        <f t="shared" si="135"/>
        <v>41.103092783505154</v>
      </c>
      <c r="DN80" s="314">
        <f t="shared" si="136"/>
        <v>13.701030927835051</v>
      </c>
      <c r="DO80" s="316">
        <v>39.869999999999997</v>
      </c>
      <c r="DP80" s="316">
        <v>13.29</v>
      </c>
      <c r="DQ80" s="317">
        <v>39.869999999999997</v>
      </c>
      <c r="DR80" s="317">
        <v>13.29</v>
      </c>
      <c r="DS80" s="8"/>
      <c r="DT80" s="8"/>
      <c r="DU80" s="295"/>
      <c r="DV80" s="296"/>
      <c r="DW80" s="296"/>
      <c r="DX80" s="296"/>
      <c r="DY80" s="8"/>
      <c r="DZ80" s="8"/>
      <c r="EA80" s="4"/>
      <c r="EB80" s="8"/>
      <c r="EC80" s="8">
        <f t="shared" si="137"/>
        <v>0</v>
      </c>
      <c r="ED80" s="8">
        <f t="shared" si="137"/>
        <v>0</v>
      </c>
      <c r="EE80" s="4"/>
      <c r="EF80" s="4"/>
      <c r="EG80" s="318">
        <v>37.11</v>
      </c>
      <c r="EH80" s="319">
        <v>9.2774999999999999</v>
      </c>
      <c r="EI80" s="94">
        <v>159.42268041237114</v>
      </c>
      <c r="EJ80" s="94">
        <v>39.855670103092784</v>
      </c>
      <c r="EK80" s="314">
        <v>55.268041237113401</v>
      </c>
      <c r="EL80" s="320">
        <v>13.81701030927835</v>
      </c>
      <c r="EM80" s="321"/>
      <c r="EN80" s="321"/>
      <c r="EO80" s="321"/>
      <c r="EP80" s="321"/>
      <c r="EQ80" s="8">
        <f t="shared" si="138"/>
        <v>251.80072164948453</v>
      </c>
      <c r="ER80" s="8">
        <f t="shared" si="139"/>
        <v>62.950180412371132</v>
      </c>
      <c r="ES80" s="294"/>
      <c r="ET80" s="294"/>
      <c r="EU80" s="6"/>
      <c r="EV80" s="6"/>
      <c r="EW80" s="4">
        <f t="shared" si="140"/>
        <v>0</v>
      </c>
      <c r="EX80" s="4">
        <f t="shared" si="141"/>
        <v>0</v>
      </c>
      <c r="EY80" s="8"/>
      <c r="EZ80" s="8"/>
      <c r="FA80" s="345">
        <v>30</v>
      </c>
      <c r="FB80" s="322">
        <v>0</v>
      </c>
      <c r="FC80" s="114">
        <v>0</v>
      </c>
      <c r="FD80" s="315">
        <v>0</v>
      </c>
      <c r="FE80" s="8"/>
      <c r="FF80" s="8"/>
      <c r="FG80" s="298"/>
      <c r="FH80" s="299"/>
      <c r="FI80" s="8"/>
      <c r="FJ80" s="8"/>
      <c r="FK80" s="8"/>
      <c r="FL80" s="8"/>
      <c r="FM80" s="315"/>
      <c r="FN80" s="315"/>
      <c r="FO80" s="4"/>
      <c r="FP80" s="8"/>
      <c r="FQ80" s="300">
        <f t="shared" si="142"/>
        <v>0</v>
      </c>
      <c r="FR80" s="8">
        <f t="shared" si="143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4"/>
        <v>0</v>
      </c>
      <c r="GH80" s="8">
        <f t="shared" si="145"/>
        <v>0</v>
      </c>
      <c r="GI80" s="301"/>
      <c r="GJ80" s="301"/>
      <c r="GK80" s="315">
        <v>6</v>
      </c>
      <c r="GL80" s="315">
        <v>0</v>
      </c>
      <c r="GM80" s="358">
        <v>0</v>
      </c>
      <c r="GN80" s="93">
        <v>0</v>
      </c>
      <c r="GO80" s="323">
        <v>6</v>
      </c>
      <c r="GP80" s="359">
        <v>0</v>
      </c>
      <c r="GQ80" s="359">
        <v>0</v>
      </c>
      <c r="GR80" s="359">
        <v>0</v>
      </c>
      <c r="GS80" s="93">
        <v>0</v>
      </c>
      <c r="GT80" s="93">
        <v>0</v>
      </c>
      <c r="GU80" s="93">
        <v>5</v>
      </c>
      <c r="GV80" s="93">
        <v>0</v>
      </c>
      <c r="GW80" s="93">
        <v>2</v>
      </c>
      <c r="GX80" s="93">
        <v>0</v>
      </c>
      <c r="GY80" s="93">
        <v>0</v>
      </c>
      <c r="GZ80" s="93">
        <v>0</v>
      </c>
      <c r="HA80" s="8">
        <f t="shared" si="146"/>
        <v>19</v>
      </c>
      <c r="HB80" s="8">
        <f t="shared" si="147"/>
        <v>0</v>
      </c>
      <c r="HC80" s="4"/>
      <c r="HD80" s="4"/>
      <c r="HE80" s="4"/>
      <c r="HF80" s="4"/>
      <c r="HG80" s="4"/>
      <c r="HH80" s="4"/>
      <c r="HI80" s="4">
        <f t="shared" si="114"/>
        <v>0</v>
      </c>
      <c r="HJ80" s="4">
        <f t="shared" si="115"/>
        <v>0</v>
      </c>
      <c r="HK80" s="8"/>
      <c r="HL80" s="8"/>
      <c r="HM80" s="8"/>
      <c r="HN80" s="296"/>
      <c r="HO80" s="8">
        <f t="shared" si="148"/>
        <v>0</v>
      </c>
      <c r="HP80" s="8">
        <f t="shared" si="149"/>
        <v>0</v>
      </c>
      <c r="HQ80" s="91">
        <v>400</v>
      </c>
      <c r="HR80" s="71"/>
      <c r="HS80" s="91">
        <v>400</v>
      </c>
      <c r="HT80" s="78"/>
      <c r="HU80" s="78">
        <f t="shared" si="150"/>
        <v>400</v>
      </c>
      <c r="HV80" s="78">
        <f t="shared" si="151"/>
        <v>0</v>
      </c>
      <c r="HW80" s="8"/>
      <c r="HX80" s="8"/>
      <c r="HY80" s="368"/>
      <c r="HZ80" s="368"/>
      <c r="IA80" s="302"/>
      <c r="IB80" s="297"/>
      <c r="IC80" s="196">
        <v>2.5</v>
      </c>
      <c r="ID80" s="323">
        <v>0.625</v>
      </c>
      <c r="IE80" s="303"/>
      <c r="IF80" s="303"/>
      <c r="IG80" s="8">
        <f t="shared" si="152"/>
        <v>2.5</v>
      </c>
      <c r="IH80" s="8">
        <f t="shared" si="153"/>
        <v>0.625</v>
      </c>
      <c r="II80" s="8"/>
      <c r="IJ80" s="8"/>
      <c r="IK80" s="8"/>
      <c r="IL80" s="8"/>
      <c r="IM80" s="4"/>
      <c r="IN80" s="296"/>
      <c r="IO80" s="8"/>
      <c r="IP80" s="8"/>
      <c r="IQ80" s="8"/>
      <c r="IR80" s="8"/>
      <c r="IS80" s="8"/>
      <c r="IT80" s="8"/>
      <c r="IU80" s="8">
        <f t="shared" si="116"/>
        <v>0</v>
      </c>
      <c r="IV80" s="8">
        <f t="shared" si="117"/>
        <v>0</v>
      </c>
      <c r="IW80" s="8"/>
      <c r="IX80" s="8"/>
      <c r="IY80" s="71">
        <v>10.31</v>
      </c>
      <c r="IZ80" s="71">
        <v>0</v>
      </c>
      <c r="JA80" s="71">
        <v>0</v>
      </c>
      <c r="JB80" s="71">
        <v>0</v>
      </c>
      <c r="JC80" s="71"/>
      <c r="JD80" s="71"/>
      <c r="JE80" s="370"/>
      <c r="JF80" s="370"/>
      <c r="JG80" s="8">
        <f t="shared" si="154"/>
        <v>10.31</v>
      </c>
      <c r="JH80" s="8">
        <f t="shared" si="155"/>
        <v>0</v>
      </c>
      <c r="JI80" s="323">
        <v>6.5372000000000003</v>
      </c>
      <c r="JJ80" s="323">
        <v>1</v>
      </c>
      <c r="JK80" s="323">
        <v>6.5373000000000001</v>
      </c>
      <c r="JL80" s="323">
        <v>1</v>
      </c>
      <c r="JM80" s="323"/>
      <c r="JN80" s="323"/>
      <c r="JO80" s="91">
        <v>51.55</v>
      </c>
      <c r="JP80" s="323">
        <v>11</v>
      </c>
      <c r="JQ80" s="91">
        <v>0</v>
      </c>
      <c r="JR80" s="323">
        <v>0</v>
      </c>
      <c r="JS80" s="71"/>
      <c r="JT80" s="71"/>
      <c r="JU80" s="8"/>
      <c r="JV80" s="8"/>
      <c r="JW80" s="8">
        <f t="shared" si="156"/>
        <v>64.624499999999998</v>
      </c>
      <c r="JX80" s="8">
        <f t="shared" si="157"/>
        <v>13</v>
      </c>
      <c r="JY80" s="8"/>
      <c r="JZ80" s="8"/>
      <c r="KA80" s="282"/>
      <c r="KB80" s="282"/>
      <c r="KC80" s="8">
        <f t="shared" si="158"/>
        <v>0</v>
      </c>
      <c r="KD80" s="8">
        <f t="shared" si="159"/>
        <v>0</v>
      </c>
      <c r="KE80" s="4"/>
      <c r="KF80" s="4"/>
      <c r="KG80" s="4"/>
      <c r="KH80" s="4"/>
      <c r="KI80" s="4">
        <f t="shared" si="118"/>
        <v>0</v>
      </c>
      <c r="KJ80" s="4">
        <f t="shared" si="119"/>
        <v>0</v>
      </c>
      <c r="KK80" s="4"/>
      <c r="KL80" s="4"/>
      <c r="KM80" s="4"/>
      <c r="KN80" s="4"/>
      <c r="KO80" s="4">
        <f t="shared" si="160"/>
        <v>0</v>
      </c>
      <c r="KP80" s="4">
        <f t="shared" si="160"/>
        <v>0</v>
      </c>
      <c r="KQ80" s="314"/>
      <c r="KR80" s="4"/>
      <c r="KS80" s="4"/>
      <c r="KT80" s="4"/>
      <c r="KU80" s="1">
        <f t="shared" si="161"/>
        <v>0</v>
      </c>
      <c r="KV80" s="1">
        <f t="shared" si="162"/>
        <v>0</v>
      </c>
      <c r="KW80" s="4"/>
      <c r="KX80" s="4"/>
      <c r="KY80" s="4">
        <f t="shared" si="163"/>
        <v>0</v>
      </c>
      <c r="KZ80" s="4">
        <f t="shared" si="164"/>
        <v>0</v>
      </c>
      <c r="LA80" s="4"/>
      <c r="LB80" s="4"/>
      <c r="LC80" s="4"/>
      <c r="LD80" s="4"/>
      <c r="LE80" s="4">
        <f t="shared" si="165"/>
        <v>0</v>
      </c>
      <c r="LF80" s="4">
        <f t="shared" si="166"/>
        <v>0</v>
      </c>
      <c r="LG80" s="4"/>
      <c r="LH80" s="4"/>
      <c r="LI80" s="4">
        <f t="shared" si="167"/>
        <v>0</v>
      </c>
      <c r="LJ80" s="4">
        <f t="shared" si="168"/>
        <v>0</v>
      </c>
      <c r="LK80" s="71">
        <v>24.2</v>
      </c>
      <c r="LL80" s="323">
        <v>0</v>
      </c>
      <c r="LM80" s="79">
        <v>24.02</v>
      </c>
      <c r="LN80" s="342">
        <v>0</v>
      </c>
      <c r="LO80" s="79">
        <v>6.5750000000000002</v>
      </c>
      <c r="LP80" s="326">
        <v>0</v>
      </c>
      <c r="LQ80" s="75"/>
      <c r="LR80" s="336"/>
      <c r="LS80" s="311"/>
      <c r="LT80" s="311"/>
      <c r="LU80" s="4">
        <f t="shared" si="169"/>
        <v>54.795000000000002</v>
      </c>
      <c r="LV80" s="4">
        <f t="shared" si="170"/>
        <v>0</v>
      </c>
      <c r="LW80" s="312"/>
      <c r="LX80" s="4"/>
      <c r="LY80" s="4"/>
      <c r="LZ80" s="4"/>
      <c r="MA80" s="4">
        <f t="shared" si="171"/>
        <v>0</v>
      </c>
      <c r="MB80" s="4">
        <f t="shared" si="172"/>
        <v>0</v>
      </c>
      <c r="MC80" s="114"/>
      <c r="MD80" s="4"/>
      <c r="ME80" s="333"/>
      <c r="MF80" s="360"/>
      <c r="MG80" s="75"/>
      <c r="MH80" s="74"/>
      <c r="MI80" s="9"/>
      <c r="MJ80" s="4"/>
      <c r="MK80" s="4">
        <f t="shared" si="173"/>
        <v>0</v>
      </c>
      <c r="ML80" s="4">
        <f t="shared" si="174"/>
        <v>0</v>
      </c>
      <c r="MM80" s="327">
        <v>1.92</v>
      </c>
      <c r="MN80" s="92">
        <v>0</v>
      </c>
      <c r="MO80" s="114">
        <v>1.2800000000000002</v>
      </c>
      <c r="MP80" s="328">
        <v>0</v>
      </c>
      <c r="MQ80" s="4">
        <f t="shared" si="175"/>
        <v>3.2</v>
      </c>
      <c r="MR80" s="4">
        <f t="shared" si="176"/>
        <v>0</v>
      </c>
      <c r="MS80" s="4"/>
      <c r="MT80" s="4"/>
      <c r="MU80" s="4">
        <f t="shared" si="177"/>
        <v>0</v>
      </c>
      <c r="MV80" s="4">
        <f t="shared" si="178"/>
        <v>0</v>
      </c>
      <c r="MW80" s="4"/>
      <c r="MX80" s="4"/>
      <c r="MY80" s="4">
        <f t="shared" si="179"/>
        <v>0</v>
      </c>
      <c r="MZ80" s="4">
        <f t="shared" si="180"/>
        <v>0</v>
      </c>
      <c r="NA80" s="92">
        <v>0</v>
      </c>
      <c r="NB80" s="329">
        <v>0</v>
      </c>
      <c r="NC80" s="4">
        <f t="shared" si="181"/>
        <v>0</v>
      </c>
      <c r="ND80" s="4">
        <f t="shared" si="182"/>
        <v>0</v>
      </c>
      <c r="NE80" s="294"/>
      <c r="NF80" s="294"/>
      <c r="NG80" s="294">
        <f t="shared" si="183"/>
        <v>0</v>
      </c>
      <c r="NH80" s="294">
        <f t="shared" si="184"/>
        <v>0</v>
      </c>
      <c r="NI80" s="294"/>
      <c r="NJ80" s="294"/>
      <c r="NK80" s="294">
        <f t="shared" si="185"/>
        <v>0</v>
      </c>
      <c r="NL80" s="294">
        <f t="shared" si="186"/>
        <v>0</v>
      </c>
      <c r="NM80" s="291"/>
      <c r="NN80" s="294"/>
      <c r="NO80" s="294">
        <f t="shared" si="187"/>
        <v>0</v>
      </c>
      <c r="NP80" s="294">
        <f t="shared" si="188"/>
        <v>0</v>
      </c>
      <c r="NQ80" s="74">
        <v>0.54</v>
      </c>
      <c r="NR80" s="74"/>
      <c r="NS80" s="74">
        <v>0</v>
      </c>
      <c r="NT80" s="74"/>
      <c r="NU80" s="74">
        <v>0.92</v>
      </c>
      <c r="NV80" s="74"/>
      <c r="NW80" s="335">
        <v>0.19</v>
      </c>
      <c r="NX80" s="335"/>
      <c r="NY80" s="335">
        <v>0.28999999999999998</v>
      </c>
      <c r="NZ80" s="335"/>
      <c r="OA80" s="74">
        <f t="shared" si="189"/>
        <v>1.75</v>
      </c>
      <c r="OB80" s="74">
        <f t="shared" si="120"/>
        <v>0</v>
      </c>
      <c r="OC80" s="74">
        <v>1.7</v>
      </c>
      <c r="OD80" s="74"/>
      <c r="OE80" s="341">
        <v>0</v>
      </c>
      <c r="OF80" s="74"/>
      <c r="OG80" s="341">
        <v>0.08</v>
      </c>
      <c r="OH80" s="74"/>
      <c r="OI80" s="74">
        <v>0</v>
      </c>
      <c r="OJ80" s="74"/>
      <c r="OK80" s="74">
        <f t="shared" si="190"/>
        <v>1.78</v>
      </c>
      <c r="OL80" s="74">
        <f t="shared" si="191"/>
        <v>0</v>
      </c>
      <c r="OM80" s="196">
        <v>0.78</v>
      </c>
      <c r="ON80" s="196"/>
      <c r="OO80" s="334">
        <v>0.22</v>
      </c>
      <c r="OP80" s="196"/>
      <c r="OQ80" s="196">
        <v>0.24</v>
      </c>
      <c r="OR80" s="196"/>
      <c r="OS80" s="196">
        <f t="shared" si="192"/>
        <v>1</v>
      </c>
      <c r="OT80" s="196">
        <f t="shared" si="193"/>
        <v>0</v>
      </c>
      <c r="OU80" s="294"/>
      <c r="OV80" s="294"/>
      <c r="OW80" s="294">
        <f t="shared" si="121"/>
        <v>0</v>
      </c>
      <c r="OX80" s="294">
        <f t="shared" si="122"/>
        <v>0</v>
      </c>
    </row>
    <row r="81" spans="1:414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7"/>
        <v>0</v>
      </c>
      <c r="J81" s="78">
        <f t="shared" si="108"/>
        <v>0</v>
      </c>
      <c r="K81" s="2"/>
      <c r="L81" s="2"/>
      <c r="M81" s="71"/>
      <c r="N81" s="71"/>
      <c r="O81" s="75">
        <v>0</v>
      </c>
      <c r="P81" s="71">
        <v>0</v>
      </c>
      <c r="Q81" s="122"/>
      <c r="R81" s="78"/>
      <c r="S81" s="314"/>
      <c r="T81" s="314"/>
      <c r="U81" s="78"/>
      <c r="V81" s="78"/>
      <c r="W81" s="78">
        <f t="shared" si="123"/>
        <v>0</v>
      </c>
      <c r="X81" s="78">
        <f t="shared" si="124"/>
        <v>0</v>
      </c>
      <c r="Y81" s="78"/>
      <c r="Z81" s="78"/>
      <c r="AA81" s="75"/>
      <c r="AB81" s="71"/>
      <c r="AC81" s="8">
        <f t="shared" si="125"/>
        <v>0</v>
      </c>
      <c r="AD81" s="8">
        <f t="shared" si="126"/>
        <v>0</v>
      </c>
      <c r="AE81" s="71"/>
      <c r="AF81" s="71"/>
      <c r="AG81" s="71"/>
      <c r="AH81" s="71"/>
      <c r="AI81" s="122"/>
      <c r="AJ81" s="122"/>
      <c r="AK81" s="343"/>
      <c r="AL81" s="344"/>
      <c r="AM81" s="287"/>
      <c r="AN81" s="287"/>
      <c r="AO81" s="288"/>
      <c r="AP81" s="288"/>
      <c r="AQ81" s="288"/>
      <c r="AR81" s="288"/>
      <c r="AS81" s="288"/>
      <c r="AT81" s="288"/>
      <c r="AU81" s="4">
        <f t="shared" si="109"/>
        <v>0</v>
      </c>
      <c r="AV81" s="4">
        <f t="shared" si="110"/>
        <v>0</v>
      </c>
      <c r="AW81" s="78"/>
      <c r="AX81" s="78"/>
      <c r="AY81" s="305"/>
      <c r="AZ81" s="8"/>
      <c r="BA81" s="8"/>
      <c r="BB81" s="8"/>
      <c r="BC81" s="8">
        <f t="shared" si="111"/>
        <v>0</v>
      </c>
      <c r="BD81" s="8">
        <f t="shared" si="112"/>
        <v>0</v>
      </c>
      <c r="BE81" s="78">
        <v>6</v>
      </c>
      <c r="BF81" s="78">
        <v>0.85440000000000005</v>
      </c>
      <c r="BG81" s="349">
        <v>7.5</v>
      </c>
      <c r="BH81" s="350">
        <v>1.0680000000000001</v>
      </c>
      <c r="BI81" s="289"/>
      <c r="BJ81" s="290"/>
      <c r="BK81" s="315">
        <v>6.5</v>
      </c>
      <c r="BL81" s="78">
        <v>0.92559999999999998</v>
      </c>
      <c r="BM81" s="8"/>
      <c r="BN81" s="8"/>
      <c r="BO81" s="8"/>
      <c r="BP81" s="8"/>
      <c r="BQ81" s="8"/>
      <c r="BR81" s="8"/>
      <c r="BS81" s="2">
        <f t="shared" si="127"/>
        <v>20</v>
      </c>
      <c r="BT81" s="8">
        <f t="shared" si="128"/>
        <v>2.8479999999999999</v>
      </c>
      <c r="BU81" s="8"/>
      <c r="BV81" s="8"/>
      <c r="BW81" s="4"/>
      <c r="BX81" s="4"/>
      <c r="BY81" s="4"/>
      <c r="BZ81" s="8"/>
      <c r="CA81" s="4"/>
      <c r="CB81" s="8"/>
      <c r="CC81" s="4">
        <f t="shared" si="113"/>
        <v>0</v>
      </c>
      <c r="CD81" s="4">
        <f t="shared" si="113"/>
        <v>0</v>
      </c>
      <c r="CE81" s="4"/>
      <c r="CF81" s="4"/>
      <c r="CG81" s="114"/>
      <c r="CH81" s="313"/>
      <c r="CI81" s="91"/>
      <c r="CJ81" s="313"/>
      <c r="CK81" s="292"/>
      <c r="CL81" s="292"/>
      <c r="CM81" s="314"/>
      <c r="CN81" s="315"/>
      <c r="CO81" s="8">
        <f t="shared" si="129"/>
        <v>0</v>
      </c>
      <c r="CP81" s="8">
        <f t="shared" si="130"/>
        <v>0</v>
      </c>
      <c r="CQ81" s="330">
        <v>247.40625</v>
      </c>
      <c r="CR81" s="330"/>
      <c r="CS81" s="330"/>
      <c r="CT81" s="340"/>
      <c r="CU81" s="331">
        <v>18.556701030927837</v>
      </c>
      <c r="CV81" s="196"/>
      <c r="CW81" s="332">
        <v>63.814432989690722</v>
      </c>
      <c r="CX81" s="340"/>
      <c r="CY81" s="340"/>
      <c r="CZ81" s="340"/>
      <c r="DA81" s="351">
        <f t="shared" si="131"/>
        <v>329.77738402061857</v>
      </c>
      <c r="DB81" s="74">
        <f t="shared" si="132"/>
        <v>0</v>
      </c>
      <c r="DC81" s="8"/>
      <c r="DD81" s="8"/>
      <c r="DE81" s="4"/>
      <c r="DF81" s="8"/>
      <c r="DG81" s="8"/>
      <c r="DH81" s="8"/>
      <c r="DI81" s="8">
        <f t="shared" si="133"/>
        <v>0</v>
      </c>
      <c r="DJ81" s="8">
        <f t="shared" si="134"/>
        <v>0</v>
      </c>
      <c r="DK81" s="316">
        <v>41.103092783505154</v>
      </c>
      <c r="DL81" s="316">
        <v>13.701030927835051</v>
      </c>
      <c r="DM81" s="314">
        <f t="shared" si="135"/>
        <v>41.103092783505154</v>
      </c>
      <c r="DN81" s="314">
        <f t="shared" si="136"/>
        <v>13.701030927835051</v>
      </c>
      <c r="DO81" s="316">
        <v>39.869999999999997</v>
      </c>
      <c r="DP81" s="316">
        <v>13.29</v>
      </c>
      <c r="DQ81" s="317">
        <v>39.869999999999997</v>
      </c>
      <c r="DR81" s="317">
        <v>13.29</v>
      </c>
      <c r="DS81" s="8"/>
      <c r="DT81" s="8"/>
      <c r="DU81" s="295"/>
      <c r="DV81" s="296"/>
      <c r="DW81" s="296"/>
      <c r="DX81" s="296"/>
      <c r="DY81" s="8"/>
      <c r="DZ81" s="8"/>
      <c r="EA81" s="4"/>
      <c r="EB81" s="8"/>
      <c r="EC81" s="8">
        <f t="shared" si="137"/>
        <v>0</v>
      </c>
      <c r="ED81" s="8">
        <f t="shared" si="137"/>
        <v>0</v>
      </c>
      <c r="EE81" s="4"/>
      <c r="EF81" s="4"/>
      <c r="EG81" s="318">
        <v>37.11</v>
      </c>
      <c r="EH81" s="319">
        <v>9.2774999999999999</v>
      </c>
      <c r="EI81" s="94">
        <v>159.42268041237114</v>
      </c>
      <c r="EJ81" s="94">
        <v>39.855670103092784</v>
      </c>
      <c r="EK81" s="314">
        <v>55.268041237113401</v>
      </c>
      <c r="EL81" s="320">
        <v>13.81701030927835</v>
      </c>
      <c r="EM81" s="321"/>
      <c r="EN81" s="321"/>
      <c r="EO81" s="321"/>
      <c r="EP81" s="321"/>
      <c r="EQ81" s="8">
        <f t="shared" si="138"/>
        <v>251.80072164948453</v>
      </c>
      <c r="ER81" s="8">
        <f t="shared" si="139"/>
        <v>62.950180412371132</v>
      </c>
      <c r="ES81" s="294"/>
      <c r="ET81" s="294"/>
      <c r="EU81" s="6"/>
      <c r="EV81" s="6"/>
      <c r="EW81" s="4">
        <f t="shared" si="140"/>
        <v>0</v>
      </c>
      <c r="EX81" s="4">
        <f t="shared" si="141"/>
        <v>0</v>
      </c>
      <c r="EY81" s="8"/>
      <c r="EZ81" s="8"/>
      <c r="FA81" s="345">
        <v>30</v>
      </c>
      <c r="FB81" s="322">
        <v>0</v>
      </c>
      <c r="FC81" s="114">
        <v>0</v>
      </c>
      <c r="FD81" s="315">
        <v>0</v>
      </c>
      <c r="FE81" s="8"/>
      <c r="FF81" s="8"/>
      <c r="FG81" s="298"/>
      <c r="FH81" s="299"/>
      <c r="FI81" s="8"/>
      <c r="FJ81" s="8"/>
      <c r="FK81" s="8"/>
      <c r="FL81" s="8"/>
      <c r="FM81" s="315"/>
      <c r="FN81" s="315"/>
      <c r="FO81" s="4"/>
      <c r="FP81" s="8"/>
      <c r="FQ81" s="300">
        <f t="shared" si="142"/>
        <v>0</v>
      </c>
      <c r="FR81" s="8">
        <f t="shared" si="143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4"/>
        <v>0</v>
      </c>
      <c r="GH81" s="8">
        <f t="shared" si="145"/>
        <v>0</v>
      </c>
      <c r="GI81" s="301"/>
      <c r="GJ81" s="301"/>
      <c r="GK81" s="315">
        <v>6</v>
      </c>
      <c r="GL81" s="315">
        <v>0</v>
      </c>
      <c r="GM81" s="358">
        <v>0</v>
      </c>
      <c r="GN81" s="93">
        <v>0</v>
      </c>
      <c r="GO81" s="323">
        <v>6</v>
      </c>
      <c r="GP81" s="359">
        <v>0</v>
      </c>
      <c r="GQ81" s="359">
        <v>0</v>
      </c>
      <c r="GR81" s="359">
        <v>0</v>
      </c>
      <c r="GS81" s="93">
        <v>0</v>
      </c>
      <c r="GT81" s="93">
        <v>0</v>
      </c>
      <c r="GU81" s="93">
        <v>5</v>
      </c>
      <c r="GV81" s="93">
        <v>0</v>
      </c>
      <c r="GW81" s="93">
        <v>2</v>
      </c>
      <c r="GX81" s="93">
        <v>0</v>
      </c>
      <c r="GY81" s="93">
        <v>0</v>
      </c>
      <c r="GZ81" s="93">
        <v>0</v>
      </c>
      <c r="HA81" s="8">
        <f t="shared" si="146"/>
        <v>19</v>
      </c>
      <c r="HB81" s="8">
        <f t="shared" si="147"/>
        <v>0</v>
      </c>
      <c r="HC81" s="4"/>
      <c r="HD81" s="4"/>
      <c r="HE81" s="4"/>
      <c r="HF81" s="4"/>
      <c r="HG81" s="4"/>
      <c r="HH81" s="4"/>
      <c r="HI81" s="4">
        <f t="shared" si="114"/>
        <v>0</v>
      </c>
      <c r="HJ81" s="4">
        <f t="shared" si="115"/>
        <v>0</v>
      </c>
      <c r="HK81" s="8"/>
      <c r="HL81" s="8"/>
      <c r="HM81" s="8"/>
      <c r="HN81" s="296"/>
      <c r="HO81" s="8">
        <f t="shared" si="148"/>
        <v>0</v>
      </c>
      <c r="HP81" s="8">
        <f t="shared" si="149"/>
        <v>0</v>
      </c>
      <c r="HQ81" s="91">
        <v>400</v>
      </c>
      <c r="HR81" s="71"/>
      <c r="HS81" s="91">
        <v>400</v>
      </c>
      <c r="HT81" s="78"/>
      <c r="HU81" s="78">
        <f t="shared" si="150"/>
        <v>400</v>
      </c>
      <c r="HV81" s="78">
        <f t="shared" si="151"/>
        <v>0</v>
      </c>
      <c r="HW81" s="8"/>
      <c r="HX81" s="8"/>
      <c r="HY81" s="368"/>
      <c r="HZ81" s="368"/>
      <c r="IA81" s="302"/>
      <c r="IB81" s="297"/>
      <c r="IC81" s="196">
        <v>2.5</v>
      </c>
      <c r="ID81" s="323">
        <v>0.625</v>
      </c>
      <c r="IE81" s="303"/>
      <c r="IF81" s="303"/>
      <c r="IG81" s="8">
        <f t="shared" si="152"/>
        <v>2.5</v>
      </c>
      <c r="IH81" s="8">
        <f t="shared" si="153"/>
        <v>0.625</v>
      </c>
      <c r="II81" s="8"/>
      <c r="IJ81" s="8"/>
      <c r="IK81" s="8"/>
      <c r="IL81" s="8"/>
      <c r="IM81" s="4"/>
      <c r="IN81" s="296"/>
      <c r="IO81" s="8"/>
      <c r="IP81" s="8"/>
      <c r="IQ81" s="8"/>
      <c r="IR81" s="8"/>
      <c r="IS81" s="8"/>
      <c r="IT81" s="8"/>
      <c r="IU81" s="8">
        <f t="shared" si="116"/>
        <v>0</v>
      </c>
      <c r="IV81" s="8">
        <f t="shared" si="117"/>
        <v>0</v>
      </c>
      <c r="IW81" s="8"/>
      <c r="IX81" s="8"/>
      <c r="IY81" s="71">
        <v>10.31</v>
      </c>
      <c r="IZ81" s="71">
        <v>0</v>
      </c>
      <c r="JA81" s="71">
        <v>0</v>
      </c>
      <c r="JB81" s="71">
        <v>0</v>
      </c>
      <c r="JC81" s="71"/>
      <c r="JD81" s="71"/>
      <c r="JE81" s="370"/>
      <c r="JF81" s="370"/>
      <c r="JG81" s="8">
        <f t="shared" si="154"/>
        <v>10.31</v>
      </c>
      <c r="JH81" s="8">
        <f t="shared" si="155"/>
        <v>0</v>
      </c>
      <c r="JI81" s="323">
        <v>6.5372000000000003</v>
      </c>
      <c r="JJ81" s="323">
        <v>1</v>
      </c>
      <c r="JK81" s="323">
        <v>6.5373000000000001</v>
      </c>
      <c r="JL81" s="323">
        <v>1</v>
      </c>
      <c r="JM81" s="323"/>
      <c r="JN81" s="323"/>
      <c r="JO81" s="91">
        <v>51.55</v>
      </c>
      <c r="JP81" s="323">
        <v>11</v>
      </c>
      <c r="JQ81" s="91">
        <v>0</v>
      </c>
      <c r="JR81" s="323">
        <v>0</v>
      </c>
      <c r="JS81" s="71"/>
      <c r="JT81" s="71"/>
      <c r="JU81" s="8"/>
      <c r="JV81" s="8"/>
      <c r="JW81" s="8">
        <f t="shared" si="156"/>
        <v>64.624499999999998</v>
      </c>
      <c r="JX81" s="8">
        <f t="shared" si="157"/>
        <v>13</v>
      </c>
      <c r="JY81" s="8"/>
      <c r="JZ81" s="8"/>
      <c r="KA81" s="282"/>
      <c r="KB81" s="282"/>
      <c r="KC81" s="8">
        <f t="shared" si="158"/>
        <v>0</v>
      </c>
      <c r="KD81" s="8">
        <f t="shared" si="159"/>
        <v>0</v>
      </c>
      <c r="KE81" s="4"/>
      <c r="KF81" s="4"/>
      <c r="KG81" s="4"/>
      <c r="KH81" s="4"/>
      <c r="KI81" s="4">
        <f t="shared" si="118"/>
        <v>0</v>
      </c>
      <c r="KJ81" s="4">
        <f t="shared" si="119"/>
        <v>0</v>
      </c>
      <c r="KK81" s="4"/>
      <c r="KL81" s="4"/>
      <c r="KM81" s="4"/>
      <c r="KN81" s="4"/>
      <c r="KO81" s="4">
        <f t="shared" si="160"/>
        <v>0</v>
      </c>
      <c r="KP81" s="4">
        <f t="shared" si="160"/>
        <v>0</v>
      </c>
      <c r="KQ81" s="314"/>
      <c r="KR81" s="4"/>
      <c r="KS81" s="4"/>
      <c r="KT81" s="4"/>
      <c r="KU81" s="1">
        <f t="shared" si="161"/>
        <v>0</v>
      </c>
      <c r="KV81" s="1">
        <f t="shared" si="162"/>
        <v>0</v>
      </c>
      <c r="KW81" s="4"/>
      <c r="KX81" s="4"/>
      <c r="KY81" s="4">
        <f t="shared" si="163"/>
        <v>0</v>
      </c>
      <c r="KZ81" s="4">
        <f t="shared" si="164"/>
        <v>0</v>
      </c>
      <c r="LA81" s="4"/>
      <c r="LB81" s="4"/>
      <c r="LC81" s="4"/>
      <c r="LD81" s="4"/>
      <c r="LE81" s="4">
        <f t="shared" si="165"/>
        <v>0</v>
      </c>
      <c r="LF81" s="4">
        <f t="shared" si="166"/>
        <v>0</v>
      </c>
      <c r="LG81" s="4"/>
      <c r="LH81" s="4"/>
      <c r="LI81" s="4">
        <f t="shared" si="167"/>
        <v>0</v>
      </c>
      <c r="LJ81" s="4">
        <f t="shared" si="168"/>
        <v>0</v>
      </c>
      <c r="LK81" s="71">
        <v>24.2</v>
      </c>
      <c r="LL81" s="323">
        <v>0</v>
      </c>
      <c r="LM81" s="79">
        <v>24.02</v>
      </c>
      <c r="LN81" s="342">
        <v>0</v>
      </c>
      <c r="LO81" s="79">
        <v>6.5750000000000002</v>
      </c>
      <c r="LP81" s="326">
        <v>0</v>
      </c>
      <c r="LQ81" s="75"/>
      <c r="LR81" s="336"/>
      <c r="LS81" s="311"/>
      <c r="LT81" s="311"/>
      <c r="LU81" s="4">
        <f t="shared" si="169"/>
        <v>54.795000000000002</v>
      </c>
      <c r="LV81" s="4">
        <f t="shared" si="170"/>
        <v>0</v>
      </c>
      <c r="LW81" s="312"/>
      <c r="LX81" s="4"/>
      <c r="LY81" s="4"/>
      <c r="LZ81" s="4"/>
      <c r="MA81" s="4">
        <f t="shared" si="171"/>
        <v>0</v>
      </c>
      <c r="MB81" s="4">
        <f t="shared" si="172"/>
        <v>0</v>
      </c>
      <c r="MC81" s="114"/>
      <c r="MD81" s="4"/>
      <c r="ME81" s="333"/>
      <c r="MF81" s="360"/>
      <c r="MG81" s="75"/>
      <c r="MH81" s="74"/>
      <c r="MI81" s="9"/>
      <c r="MJ81" s="4"/>
      <c r="MK81" s="4">
        <f t="shared" si="173"/>
        <v>0</v>
      </c>
      <c r="ML81" s="4">
        <f t="shared" si="174"/>
        <v>0</v>
      </c>
      <c r="MM81" s="327">
        <v>1.5</v>
      </c>
      <c r="MN81" s="92">
        <v>0</v>
      </c>
      <c r="MO81" s="114">
        <v>1</v>
      </c>
      <c r="MP81" s="328">
        <v>0</v>
      </c>
      <c r="MQ81" s="4">
        <f t="shared" si="175"/>
        <v>2.5</v>
      </c>
      <c r="MR81" s="4">
        <f t="shared" si="176"/>
        <v>0</v>
      </c>
      <c r="MS81" s="4"/>
      <c r="MT81" s="4"/>
      <c r="MU81" s="4">
        <f t="shared" si="177"/>
        <v>0</v>
      </c>
      <c r="MV81" s="4">
        <f t="shared" si="178"/>
        <v>0</v>
      </c>
      <c r="MW81" s="4"/>
      <c r="MX81" s="4"/>
      <c r="MY81" s="4">
        <f t="shared" si="179"/>
        <v>0</v>
      </c>
      <c r="MZ81" s="4">
        <f t="shared" si="180"/>
        <v>0</v>
      </c>
      <c r="NA81" s="92">
        <v>0</v>
      </c>
      <c r="NB81" s="329">
        <v>0</v>
      </c>
      <c r="NC81" s="4">
        <f t="shared" si="181"/>
        <v>0</v>
      </c>
      <c r="ND81" s="4">
        <f t="shared" si="182"/>
        <v>0</v>
      </c>
      <c r="NE81" s="294"/>
      <c r="NF81" s="294"/>
      <c r="NG81" s="294">
        <f t="shared" si="183"/>
        <v>0</v>
      </c>
      <c r="NH81" s="294">
        <f t="shared" si="184"/>
        <v>0</v>
      </c>
      <c r="NI81" s="294"/>
      <c r="NJ81" s="294"/>
      <c r="NK81" s="294">
        <f t="shared" si="185"/>
        <v>0</v>
      </c>
      <c r="NL81" s="294">
        <f t="shared" si="186"/>
        <v>0</v>
      </c>
      <c r="NM81" s="291"/>
      <c r="NN81" s="294"/>
      <c r="NO81" s="294">
        <f t="shared" si="187"/>
        <v>0</v>
      </c>
      <c r="NP81" s="294">
        <f t="shared" si="188"/>
        <v>0</v>
      </c>
      <c r="NQ81" s="74">
        <v>0.51</v>
      </c>
      <c r="NR81" s="74"/>
      <c r="NS81" s="74">
        <v>0</v>
      </c>
      <c r="NT81" s="74"/>
      <c r="NU81" s="74">
        <v>0.87</v>
      </c>
      <c r="NV81" s="74"/>
      <c r="NW81" s="335">
        <v>0.18</v>
      </c>
      <c r="NX81" s="335"/>
      <c r="NY81" s="335">
        <v>0.28000000000000003</v>
      </c>
      <c r="NZ81" s="335"/>
      <c r="OA81" s="74">
        <f t="shared" si="189"/>
        <v>1.66</v>
      </c>
      <c r="OB81" s="74">
        <f t="shared" si="120"/>
        <v>0</v>
      </c>
      <c r="OC81" s="74">
        <v>1.8</v>
      </c>
      <c r="OD81" s="74"/>
      <c r="OE81" s="341">
        <v>0</v>
      </c>
      <c r="OF81" s="74"/>
      <c r="OG81" s="341">
        <v>0.04</v>
      </c>
      <c r="OH81" s="74"/>
      <c r="OI81" s="74">
        <v>0</v>
      </c>
      <c r="OJ81" s="74"/>
      <c r="OK81" s="74">
        <f t="shared" si="190"/>
        <v>1.84</v>
      </c>
      <c r="OL81" s="74">
        <f t="shared" si="191"/>
        <v>0</v>
      </c>
      <c r="OM81" s="196">
        <v>0.53</v>
      </c>
      <c r="ON81" s="196"/>
      <c r="OO81" s="334">
        <v>0.15</v>
      </c>
      <c r="OP81" s="196"/>
      <c r="OQ81" s="196">
        <v>0.16</v>
      </c>
      <c r="OR81" s="196"/>
      <c r="OS81" s="196">
        <f t="shared" si="192"/>
        <v>0.68</v>
      </c>
      <c r="OT81" s="196">
        <f t="shared" si="193"/>
        <v>0</v>
      </c>
      <c r="OU81" s="294"/>
      <c r="OV81" s="294"/>
      <c r="OW81" s="294">
        <f t="shared" si="121"/>
        <v>0</v>
      </c>
      <c r="OX81" s="294">
        <f t="shared" si="122"/>
        <v>0</v>
      </c>
    </row>
    <row r="82" spans="1:414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7"/>
        <v>0</v>
      </c>
      <c r="J82" s="78">
        <f t="shared" si="108"/>
        <v>0</v>
      </c>
      <c r="K82" s="2"/>
      <c r="L82" s="2"/>
      <c r="M82" s="71"/>
      <c r="N82" s="71"/>
      <c r="O82" s="75">
        <v>0</v>
      </c>
      <c r="P82" s="71">
        <v>0</v>
      </c>
      <c r="Q82" s="122"/>
      <c r="R82" s="78"/>
      <c r="S82" s="314"/>
      <c r="T82" s="314"/>
      <c r="U82" s="78"/>
      <c r="V82" s="78"/>
      <c r="W82" s="78">
        <f t="shared" si="123"/>
        <v>0</v>
      </c>
      <c r="X82" s="78">
        <f t="shared" si="124"/>
        <v>0</v>
      </c>
      <c r="Y82" s="78"/>
      <c r="Z82" s="78"/>
      <c r="AA82" s="75"/>
      <c r="AB82" s="71"/>
      <c r="AC82" s="8">
        <f t="shared" si="125"/>
        <v>0</v>
      </c>
      <c r="AD82" s="8">
        <f t="shared" si="126"/>
        <v>0</v>
      </c>
      <c r="AE82" s="71"/>
      <c r="AF82" s="71"/>
      <c r="AG82" s="71"/>
      <c r="AH82" s="71"/>
      <c r="AI82" s="122"/>
      <c r="AJ82" s="122"/>
      <c r="AK82" s="343"/>
      <c r="AL82" s="344"/>
      <c r="AM82" s="287"/>
      <c r="AN82" s="287"/>
      <c r="AO82" s="288"/>
      <c r="AP82" s="288"/>
      <c r="AQ82" s="288"/>
      <c r="AR82" s="288"/>
      <c r="AS82" s="288"/>
      <c r="AT82" s="288"/>
      <c r="AU82" s="4">
        <f t="shared" si="109"/>
        <v>0</v>
      </c>
      <c r="AV82" s="4">
        <f t="shared" si="110"/>
        <v>0</v>
      </c>
      <c r="AW82" s="78"/>
      <c r="AX82" s="78"/>
      <c r="AY82" s="305"/>
      <c r="AZ82" s="8"/>
      <c r="BA82" s="8"/>
      <c r="BB82" s="8"/>
      <c r="BC82" s="8">
        <f t="shared" si="111"/>
        <v>0</v>
      </c>
      <c r="BD82" s="8">
        <f t="shared" si="112"/>
        <v>0</v>
      </c>
      <c r="BE82" s="78">
        <v>6</v>
      </c>
      <c r="BF82" s="78">
        <v>0.85440000000000005</v>
      </c>
      <c r="BG82" s="349">
        <v>7.5</v>
      </c>
      <c r="BH82" s="350">
        <v>1.0680000000000001</v>
      </c>
      <c r="BI82" s="289"/>
      <c r="BJ82" s="290"/>
      <c r="BK82" s="315">
        <v>6.5</v>
      </c>
      <c r="BL82" s="78">
        <v>0.92559999999999998</v>
      </c>
      <c r="BM82" s="8"/>
      <c r="BN82" s="8"/>
      <c r="BO82" s="8"/>
      <c r="BP82" s="8"/>
      <c r="BQ82" s="8"/>
      <c r="BR82" s="8"/>
      <c r="BS82" s="2">
        <f t="shared" si="127"/>
        <v>20</v>
      </c>
      <c r="BT82" s="8">
        <f t="shared" si="128"/>
        <v>2.8479999999999999</v>
      </c>
      <c r="BU82" s="8"/>
      <c r="BV82" s="8"/>
      <c r="BW82" s="4"/>
      <c r="BX82" s="4"/>
      <c r="BY82" s="4"/>
      <c r="BZ82" s="8"/>
      <c r="CA82" s="4"/>
      <c r="CB82" s="8"/>
      <c r="CC82" s="4">
        <f t="shared" si="113"/>
        <v>0</v>
      </c>
      <c r="CD82" s="4">
        <f t="shared" si="113"/>
        <v>0</v>
      </c>
      <c r="CE82" s="4"/>
      <c r="CF82" s="4"/>
      <c r="CG82" s="114"/>
      <c r="CH82" s="313"/>
      <c r="CI82" s="91"/>
      <c r="CJ82" s="313"/>
      <c r="CK82" s="292"/>
      <c r="CL82" s="292"/>
      <c r="CM82" s="314"/>
      <c r="CN82" s="315"/>
      <c r="CO82" s="8">
        <f t="shared" si="129"/>
        <v>0</v>
      </c>
      <c r="CP82" s="8">
        <f t="shared" si="130"/>
        <v>0</v>
      </c>
      <c r="CQ82" s="330">
        <v>247.40625</v>
      </c>
      <c r="CR82" s="330"/>
      <c r="CS82" s="330"/>
      <c r="CT82" s="340"/>
      <c r="CU82" s="331">
        <v>18.556701030927837</v>
      </c>
      <c r="CV82" s="196"/>
      <c r="CW82" s="332">
        <v>63.814432989690722</v>
      </c>
      <c r="CX82" s="340"/>
      <c r="CY82" s="340"/>
      <c r="CZ82" s="340"/>
      <c r="DA82" s="351">
        <f t="shared" si="131"/>
        <v>329.77738402061857</v>
      </c>
      <c r="DB82" s="74">
        <f t="shared" si="132"/>
        <v>0</v>
      </c>
      <c r="DC82" s="8"/>
      <c r="DD82" s="8"/>
      <c r="DE82" s="4"/>
      <c r="DF82" s="8"/>
      <c r="DG82" s="8"/>
      <c r="DH82" s="8"/>
      <c r="DI82" s="8">
        <f t="shared" si="133"/>
        <v>0</v>
      </c>
      <c r="DJ82" s="8">
        <f t="shared" si="134"/>
        <v>0</v>
      </c>
      <c r="DK82" s="316">
        <v>41.103092783505154</v>
      </c>
      <c r="DL82" s="316">
        <v>13.701030927835051</v>
      </c>
      <c r="DM82" s="314">
        <f t="shared" si="135"/>
        <v>41.103092783505154</v>
      </c>
      <c r="DN82" s="314">
        <f t="shared" si="136"/>
        <v>13.701030927835051</v>
      </c>
      <c r="DO82" s="316">
        <v>39.869999999999997</v>
      </c>
      <c r="DP82" s="316">
        <v>13.29</v>
      </c>
      <c r="DQ82" s="317">
        <v>39.869999999999997</v>
      </c>
      <c r="DR82" s="317">
        <v>13.29</v>
      </c>
      <c r="DS82" s="8"/>
      <c r="DT82" s="8"/>
      <c r="DU82" s="295"/>
      <c r="DV82" s="296"/>
      <c r="DW82" s="296"/>
      <c r="DX82" s="296"/>
      <c r="DY82" s="8"/>
      <c r="DZ82" s="8"/>
      <c r="EA82" s="4"/>
      <c r="EB82" s="8"/>
      <c r="EC82" s="8">
        <f t="shared" si="137"/>
        <v>0</v>
      </c>
      <c r="ED82" s="8">
        <f t="shared" si="137"/>
        <v>0</v>
      </c>
      <c r="EE82" s="4"/>
      <c r="EF82" s="4"/>
      <c r="EG82" s="318">
        <v>37.11</v>
      </c>
      <c r="EH82" s="319">
        <v>9.2774999999999999</v>
      </c>
      <c r="EI82" s="94">
        <v>159.42268041237114</v>
      </c>
      <c r="EJ82" s="94">
        <v>39.855670103092784</v>
      </c>
      <c r="EK82" s="314">
        <v>55.268041237113401</v>
      </c>
      <c r="EL82" s="320">
        <v>13.81701030927835</v>
      </c>
      <c r="EM82" s="321"/>
      <c r="EN82" s="321"/>
      <c r="EO82" s="321"/>
      <c r="EP82" s="321"/>
      <c r="EQ82" s="8">
        <f t="shared" si="138"/>
        <v>251.80072164948453</v>
      </c>
      <c r="ER82" s="8">
        <f t="shared" si="139"/>
        <v>62.950180412371132</v>
      </c>
      <c r="ES82" s="294"/>
      <c r="ET82" s="294"/>
      <c r="EU82" s="6"/>
      <c r="EV82" s="6"/>
      <c r="EW82" s="4">
        <f t="shared" si="140"/>
        <v>0</v>
      </c>
      <c r="EX82" s="4">
        <f t="shared" si="141"/>
        <v>0</v>
      </c>
      <c r="EY82" s="8"/>
      <c r="EZ82" s="8"/>
      <c r="FA82" s="345">
        <v>30</v>
      </c>
      <c r="FB82" s="322">
        <v>0</v>
      </c>
      <c r="FC82" s="114">
        <v>0</v>
      </c>
      <c r="FD82" s="315">
        <v>0</v>
      </c>
      <c r="FE82" s="8"/>
      <c r="FF82" s="8"/>
      <c r="FG82" s="298"/>
      <c r="FH82" s="299"/>
      <c r="FI82" s="8"/>
      <c r="FJ82" s="8"/>
      <c r="FK82" s="8"/>
      <c r="FL82" s="8"/>
      <c r="FM82" s="315"/>
      <c r="FN82" s="315"/>
      <c r="FO82" s="4"/>
      <c r="FP82" s="8"/>
      <c r="FQ82" s="300">
        <f t="shared" si="142"/>
        <v>0</v>
      </c>
      <c r="FR82" s="8">
        <f t="shared" si="143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4"/>
        <v>0</v>
      </c>
      <c r="GH82" s="8">
        <f t="shared" si="145"/>
        <v>0</v>
      </c>
      <c r="GI82" s="301"/>
      <c r="GJ82" s="301"/>
      <c r="GK82" s="315">
        <v>6</v>
      </c>
      <c r="GL82" s="315">
        <v>0</v>
      </c>
      <c r="GM82" s="358">
        <v>0</v>
      </c>
      <c r="GN82" s="93">
        <v>0</v>
      </c>
      <c r="GO82" s="323">
        <v>6</v>
      </c>
      <c r="GP82" s="359">
        <v>0</v>
      </c>
      <c r="GQ82" s="359">
        <v>0</v>
      </c>
      <c r="GR82" s="359">
        <v>0</v>
      </c>
      <c r="GS82" s="93">
        <v>0</v>
      </c>
      <c r="GT82" s="93">
        <v>0</v>
      </c>
      <c r="GU82" s="93">
        <v>5</v>
      </c>
      <c r="GV82" s="93">
        <v>0</v>
      </c>
      <c r="GW82" s="93">
        <v>2</v>
      </c>
      <c r="GX82" s="93">
        <v>0</v>
      </c>
      <c r="GY82" s="93">
        <v>0</v>
      </c>
      <c r="GZ82" s="93">
        <v>0</v>
      </c>
      <c r="HA82" s="8">
        <f t="shared" si="146"/>
        <v>19</v>
      </c>
      <c r="HB82" s="8">
        <f t="shared" si="147"/>
        <v>0</v>
      </c>
      <c r="HC82" s="4"/>
      <c r="HD82" s="4"/>
      <c r="HE82" s="4"/>
      <c r="HF82" s="4"/>
      <c r="HG82" s="4"/>
      <c r="HH82" s="4"/>
      <c r="HI82" s="4">
        <f t="shared" si="114"/>
        <v>0</v>
      </c>
      <c r="HJ82" s="4">
        <f t="shared" si="115"/>
        <v>0</v>
      </c>
      <c r="HK82" s="8"/>
      <c r="HL82" s="8"/>
      <c r="HM82" s="8"/>
      <c r="HN82" s="296"/>
      <c r="HO82" s="8">
        <f t="shared" si="148"/>
        <v>0</v>
      </c>
      <c r="HP82" s="8">
        <f t="shared" si="149"/>
        <v>0</v>
      </c>
      <c r="HQ82" s="91">
        <v>430</v>
      </c>
      <c r="HR82" s="71"/>
      <c r="HS82" s="91">
        <v>430</v>
      </c>
      <c r="HT82" s="78"/>
      <c r="HU82" s="78">
        <f t="shared" si="150"/>
        <v>430</v>
      </c>
      <c r="HV82" s="78">
        <f t="shared" si="151"/>
        <v>0</v>
      </c>
      <c r="HW82" s="8"/>
      <c r="HX82" s="8"/>
      <c r="HY82" s="368"/>
      <c r="HZ82" s="368"/>
      <c r="IA82" s="302"/>
      <c r="IB82" s="297"/>
      <c r="IC82" s="196">
        <v>2.5</v>
      </c>
      <c r="ID82" s="323">
        <v>0.625</v>
      </c>
      <c r="IE82" s="303"/>
      <c r="IF82" s="303"/>
      <c r="IG82" s="8">
        <f t="shared" si="152"/>
        <v>2.5</v>
      </c>
      <c r="IH82" s="8">
        <f t="shared" si="153"/>
        <v>0.625</v>
      </c>
      <c r="II82" s="8"/>
      <c r="IJ82" s="8"/>
      <c r="IK82" s="8"/>
      <c r="IL82" s="8"/>
      <c r="IM82" s="4"/>
      <c r="IN82" s="296"/>
      <c r="IO82" s="8"/>
      <c r="IP82" s="8"/>
      <c r="IQ82" s="8"/>
      <c r="IR82" s="8"/>
      <c r="IS82" s="8"/>
      <c r="IT82" s="8"/>
      <c r="IU82" s="8">
        <f t="shared" si="116"/>
        <v>0</v>
      </c>
      <c r="IV82" s="8">
        <f t="shared" si="117"/>
        <v>0</v>
      </c>
      <c r="IW82" s="8"/>
      <c r="IX82" s="8"/>
      <c r="IY82" s="71">
        <v>10.31</v>
      </c>
      <c r="IZ82" s="71">
        <v>0</v>
      </c>
      <c r="JA82" s="71">
        <v>0</v>
      </c>
      <c r="JB82" s="71">
        <v>0</v>
      </c>
      <c r="JC82" s="71"/>
      <c r="JD82" s="71"/>
      <c r="JE82" s="370"/>
      <c r="JF82" s="370"/>
      <c r="JG82" s="8">
        <f t="shared" si="154"/>
        <v>10.31</v>
      </c>
      <c r="JH82" s="8">
        <f t="shared" si="155"/>
        <v>0</v>
      </c>
      <c r="JI82" s="323">
        <v>6.5372000000000003</v>
      </c>
      <c r="JJ82" s="323">
        <v>1</v>
      </c>
      <c r="JK82" s="323">
        <v>6.5373000000000001</v>
      </c>
      <c r="JL82" s="323">
        <v>1</v>
      </c>
      <c r="JM82" s="323"/>
      <c r="JN82" s="323"/>
      <c r="JO82" s="91">
        <v>51.55</v>
      </c>
      <c r="JP82" s="323">
        <v>11</v>
      </c>
      <c r="JQ82" s="91">
        <v>0</v>
      </c>
      <c r="JR82" s="323">
        <v>0</v>
      </c>
      <c r="JS82" s="71"/>
      <c r="JT82" s="71"/>
      <c r="JU82" s="8"/>
      <c r="JV82" s="8"/>
      <c r="JW82" s="8">
        <f t="shared" si="156"/>
        <v>64.624499999999998</v>
      </c>
      <c r="JX82" s="8">
        <f t="shared" si="157"/>
        <v>13</v>
      </c>
      <c r="JY82" s="8"/>
      <c r="JZ82" s="8"/>
      <c r="KA82" s="282"/>
      <c r="KB82" s="282"/>
      <c r="KC82" s="8">
        <f t="shared" si="158"/>
        <v>0</v>
      </c>
      <c r="KD82" s="8">
        <f t="shared" si="159"/>
        <v>0</v>
      </c>
      <c r="KE82" s="4"/>
      <c r="KF82" s="4"/>
      <c r="KG82" s="4"/>
      <c r="KH82" s="4"/>
      <c r="KI82" s="4">
        <f t="shared" si="118"/>
        <v>0</v>
      </c>
      <c r="KJ82" s="4">
        <f t="shared" si="119"/>
        <v>0</v>
      </c>
      <c r="KK82" s="4"/>
      <c r="KL82" s="4"/>
      <c r="KM82" s="4"/>
      <c r="KN82" s="4"/>
      <c r="KO82" s="4">
        <f t="shared" si="160"/>
        <v>0</v>
      </c>
      <c r="KP82" s="4">
        <f t="shared" si="160"/>
        <v>0</v>
      </c>
      <c r="KQ82" s="314"/>
      <c r="KR82" s="4"/>
      <c r="KS82" s="4"/>
      <c r="KT82" s="4"/>
      <c r="KU82" s="1">
        <f t="shared" si="161"/>
        <v>0</v>
      </c>
      <c r="KV82" s="1">
        <f t="shared" si="162"/>
        <v>0</v>
      </c>
      <c r="KW82" s="4"/>
      <c r="KX82" s="4"/>
      <c r="KY82" s="4">
        <f t="shared" si="163"/>
        <v>0</v>
      </c>
      <c r="KZ82" s="4">
        <f t="shared" si="164"/>
        <v>0</v>
      </c>
      <c r="LA82" s="4"/>
      <c r="LB82" s="4"/>
      <c r="LC82" s="4"/>
      <c r="LD82" s="4"/>
      <c r="LE82" s="4">
        <f t="shared" si="165"/>
        <v>0</v>
      </c>
      <c r="LF82" s="4">
        <f t="shared" si="166"/>
        <v>0</v>
      </c>
      <c r="LG82" s="4"/>
      <c r="LH82" s="4"/>
      <c r="LI82" s="4">
        <f t="shared" si="167"/>
        <v>0</v>
      </c>
      <c r="LJ82" s="4">
        <f t="shared" si="168"/>
        <v>0</v>
      </c>
      <c r="LK82" s="71">
        <v>24.2</v>
      </c>
      <c r="LL82" s="323">
        <v>0</v>
      </c>
      <c r="LM82" s="79">
        <v>24.02</v>
      </c>
      <c r="LN82" s="342">
        <v>0</v>
      </c>
      <c r="LO82" s="79">
        <v>6.5750000000000002</v>
      </c>
      <c r="LP82" s="326">
        <v>0</v>
      </c>
      <c r="LQ82" s="75"/>
      <c r="LR82" s="336"/>
      <c r="LS82" s="311"/>
      <c r="LT82" s="311"/>
      <c r="LU82" s="4">
        <f t="shared" si="169"/>
        <v>54.795000000000002</v>
      </c>
      <c r="LV82" s="4">
        <f t="shared" si="170"/>
        <v>0</v>
      </c>
      <c r="LW82" s="312"/>
      <c r="LX82" s="4"/>
      <c r="LY82" s="4"/>
      <c r="LZ82" s="4"/>
      <c r="MA82" s="4">
        <f t="shared" si="171"/>
        <v>0</v>
      </c>
      <c r="MB82" s="4">
        <f t="shared" si="172"/>
        <v>0</v>
      </c>
      <c r="MC82" s="114"/>
      <c r="MD82" s="4"/>
      <c r="ME82" s="333"/>
      <c r="MF82" s="360"/>
      <c r="MG82" s="75"/>
      <c r="MH82" s="74"/>
      <c r="MI82" s="9"/>
      <c r="MJ82" s="4"/>
      <c r="MK82" s="4">
        <f t="shared" si="173"/>
        <v>0</v>
      </c>
      <c r="ML82" s="4">
        <f t="shared" si="174"/>
        <v>0</v>
      </c>
      <c r="MM82" s="327">
        <v>0.89999999999999991</v>
      </c>
      <c r="MN82" s="92">
        <v>0</v>
      </c>
      <c r="MO82" s="114">
        <v>0.60000000000000009</v>
      </c>
      <c r="MP82" s="328">
        <v>0</v>
      </c>
      <c r="MQ82" s="4">
        <f t="shared" si="175"/>
        <v>1.5</v>
      </c>
      <c r="MR82" s="4">
        <f t="shared" si="176"/>
        <v>0</v>
      </c>
      <c r="MS82" s="4"/>
      <c r="MT82" s="4"/>
      <c r="MU82" s="4">
        <f t="shared" si="177"/>
        <v>0</v>
      </c>
      <c r="MV82" s="4">
        <f t="shared" si="178"/>
        <v>0</v>
      </c>
      <c r="MW82" s="4"/>
      <c r="MX82" s="4"/>
      <c r="MY82" s="4">
        <f t="shared" si="179"/>
        <v>0</v>
      </c>
      <c r="MZ82" s="4">
        <f t="shared" si="180"/>
        <v>0</v>
      </c>
      <c r="NA82" s="92">
        <v>0</v>
      </c>
      <c r="NB82" s="329">
        <v>0</v>
      </c>
      <c r="NC82" s="4">
        <f t="shared" si="181"/>
        <v>0</v>
      </c>
      <c r="ND82" s="4">
        <f t="shared" si="182"/>
        <v>0</v>
      </c>
      <c r="NE82" s="294"/>
      <c r="NF82" s="294"/>
      <c r="NG82" s="294">
        <f t="shared" si="183"/>
        <v>0</v>
      </c>
      <c r="NH82" s="294">
        <f t="shared" si="184"/>
        <v>0</v>
      </c>
      <c r="NI82" s="294"/>
      <c r="NJ82" s="294"/>
      <c r="NK82" s="294">
        <f t="shared" si="185"/>
        <v>0</v>
      </c>
      <c r="NL82" s="294">
        <f t="shared" si="186"/>
        <v>0</v>
      </c>
      <c r="NM82" s="291"/>
      <c r="NN82" s="294"/>
      <c r="NO82" s="294">
        <f t="shared" si="187"/>
        <v>0</v>
      </c>
      <c r="NP82" s="294">
        <f t="shared" si="188"/>
        <v>0</v>
      </c>
      <c r="NQ82" s="74">
        <v>0.49</v>
      </c>
      <c r="NR82" s="74"/>
      <c r="NS82" s="74">
        <v>0</v>
      </c>
      <c r="NT82" s="74"/>
      <c r="NU82" s="74">
        <v>0.84</v>
      </c>
      <c r="NV82" s="74"/>
      <c r="NW82" s="335">
        <v>0.18</v>
      </c>
      <c r="NX82" s="335"/>
      <c r="NY82" s="335">
        <v>0.27</v>
      </c>
      <c r="NZ82" s="335"/>
      <c r="OA82" s="74">
        <f t="shared" si="189"/>
        <v>1.6</v>
      </c>
      <c r="OB82" s="74">
        <f t="shared" si="120"/>
        <v>0</v>
      </c>
      <c r="OC82" s="74">
        <v>1.1000000000000001</v>
      </c>
      <c r="OD82" s="74"/>
      <c r="OE82" s="341">
        <v>0</v>
      </c>
      <c r="OF82" s="74"/>
      <c r="OG82" s="341">
        <v>0</v>
      </c>
      <c r="OH82" s="74"/>
      <c r="OI82" s="74">
        <v>0</v>
      </c>
      <c r="OJ82" s="74"/>
      <c r="OK82" s="74">
        <f t="shared" si="190"/>
        <v>1.1000000000000001</v>
      </c>
      <c r="OL82" s="74">
        <f t="shared" si="191"/>
        <v>0</v>
      </c>
      <c r="OM82" s="196">
        <v>0.27</v>
      </c>
      <c r="ON82" s="196"/>
      <c r="OO82" s="334">
        <v>7.0000000000000007E-2</v>
      </c>
      <c r="OP82" s="196"/>
      <c r="OQ82" s="196">
        <v>0.08</v>
      </c>
      <c r="OR82" s="196"/>
      <c r="OS82" s="196">
        <f t="shared" si="192"/>
        <v>0.34</v>
      </c>
      <c r="OT82" s="196">
        <f t="shared" si="193"/>
        <v>0</v>
      </c>
      <c r="OU82" s="294"/>
      <c r="OV82" s="294"/>
      <c r="OW82" s="294">
        <f t="shared" si="121"/>
        <v>0</v>
      </c>
      <c r="OX82" s="294">
        <f t="shared" si="122"/>
        <v>0</v>
      </c>
    </row>
    <row r="83" spans="1:414" s="97" customFormat="1" ht="12.75" customHeight="1">
      <c r="A83" s="154" t="s">
        <v>154</v>
      </c>
      <c r="B83" s="129">
        <v>73</v>
      </c>
      <c r="C83" s="78"/>
      <c r="D83" s="78"/>
      <c r="E83" s="74"/>
      <c r="F83" s="74"/>
      <c r="G83" s="74"/>
      <c r="H83" s="74"/>
      <c r="I83" s="78">
        <f t="shared" si="107"/>
        <v>0</v>
      </c>
      <c r="J83" s="78">
        <f t="shared" si="108"/>
        <v>0</v>
      </c>
      <c r="K83" s="314"/>
      <c r="L83" s="314"/>
      <c r="M83" s="71"/>
      <c r="N83" s="71"/>
      <c r="O83" s="75">
        <v>19.59</v>
      </c>
      <c r="P83" s="71">
        <v>3.9180000000000001</v>
      </c>
      <c r="Q83" s="122"/>
      <c r="R83" s="78"/>
      <c r="S83" s="314"/>
      <c r="T83" s="314"/>
      <c r="U83" s="78"/>
      <c r="V83" s="78"/>
      <c r="W83" s="78">
        <f t="shared" si="123"/>
        <v>19.59</v>
      </c>
      <c r="X83" s="78">
        <f t="shared" si="124"/>
        <v>19.59</v>
      </c>
      <c r="Y83" s="78"/>
      <c r="Z83" s="78"/>
      <c r="AA83" s="75"/>
      <c r="AB83" s="71"/>
      <c r="AC83" s="78">
        <f t="shared" si="125"/>
        <v>0</v>
      </c>
      <c r="AD83" s="78">
        <f t="shared" si="126"/>
        <v>0</v>
      </c>
      <c r="AE83" s="71"/>
      <c r="AF83" s="71"/>
      <c r="AG83" s="71"/>
      <c r="AH83" s="71"/>
      <c r="AI83" s="122"/>
      <c r="AJ83" s="122"/>
      <c r="AK83" s="343"/>
      <c r="AL83" s="344"/>
      <c r="AM83" s="346"/>
      <c r="AN83" s="346"/>
      <c r="AO83" s="347"/>
      <c r="AP83" s="347"/>
      <c r="AQ83" s="347"/>
      <c r="AR83" s="347"/>
      <c r="AS83" s="347"/>
      <c r="AT83" s="347"/>
      <c r="AU83" s="74">
        <f t="shared" si="109"/>
        <v>0</v>
      </c>
      <c r="AV83" s="74">
        <f t="shared" si="110"/>
        <v>0</v>
      </c>
      <c r="AW83" s="78"/>
      <c r="AX83" s="78"/>
      <c r="AY83" s="348"/>
      <c r="AZ83" s="78"/>
      <c r="BA83" s="78"/>
      <c r="BB83" s="78"/>
      <c r="BC83" s="78">
        <f t="shared" si="111"/>
        <v>0</v>
      </c>
      <c r="BD83" s="78">
        <f t="shared" si="112"/>
        <v>0</v>
      </c>
      <c r="BE83" s="78">
        <v>6</v>
      </c>
      <c r="BF83" s="78">
        <v>0.85440000000000005</v>
      </c>
      <c r="BG83" s="349">
        <v>7.5</v>
      </c>
      <c r="BH83" s="350">
        <v>1.0680000000000001</v>
      </c>
      <c r="BI83" s="349"/>
      <c r="BJ83" s="350"/>
      <c r="BK83" s="315">
        <v>6.5</v>
      </c>
      <c r="BL83" s="78">
        <v>0.92559999999999998</v>
      </c>
      <c r="BM83" s="78"/>
      <c r="BN83" s="78"/>
      <c r="BO83" s="78"/>
      <c r="BP83" s="78"/>
      <c r="BQ83" s="78"/>
      <c r="BR83" s="78"/>
      <c r="BS83" s="314">
        <f t="shared" si="127"/>
        <v>20</v>
      </c>
      <c r="BT83" s="78">
        <f t="shared" si="128"/>
        <v>2.8479999999999999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3"/>
        <v>0</v>
      </c>
      <c r="CD83" s="74">
        <f t="shared" si="113"/>
        <v>0</v>
      </c>
      <c r="CE83" s="74"/>
      <c r="CF83" s="74"/>
      <c r="CG83" s="114"/>
      <c r="CH83" s="313"/>
      <c r="CI83" s="91"/>
      <c r="CJ83" s="313"/>
      <c r="CK83" s="323"/>
      <c r="CL83" s="323"/>
      <c r="CM83" s="314"/>
      <c r="CN83" s="315"/>
      <c r="CO83" s="78">
        <f t="shared" si="129"/>
        <v>0</v>
      </c>
      <c r="CP83" s="78">
        <f t="shared" si="130"/>
        <v>0</v>
      </c>
      <c r="CQ83" s="330">
        <v>247.40625</v>
      </c>
      <c r="CR83" s="330"/>
      <c r="CS83" s="330"/>
      <c r="CT83" s="340"/>
      <c r="CU83" s="331">
        <v>18.556701030927837</v>
      </c>
      <c r="CV83" s="196"/>
      <c r="CW83" s="332">
        <v>63.814432989690722</v>
      </c>
      <c r="CX83" s="340"/>
      <c r="CY83" s="340"/>
      <c r="CZ83" s="340"/>
      <c r="DA83" s="351">
        <f t="shared" si="131"/>
        <v>329.77738402061857</v>
      </c>
      <c r="DB83" s="74">
        <f t="shared" si="132"/>
        <v>0</v>
      </c>
      <c r="DC83" s="78"/>
      <c r="DD83" s="78"/>
      <c r="DE83" s="74"/>
      <c r="DF83" s="78"/>
      <c r="DG83" s="78"/>
      <c r="DH83" s="78"/>
      <c r="DI83" s="78">
        <f t="shared" si="133"/>
        <v>0</v>
      </c>
      <c r="DJ83" s="78">
        <f t="shared" si="134"/>
        <v>0</v>
      </c>
      <c r="DK83" s="316">
        <v>41.103092783505154</v>
      </c>
      <c r="DL83" s="316">
        <v>13.701030927835051</v>
      </c>
      <c r="DM83" s="314">
        <f t="shared" si="135"/>
        <v>41.103092783505154</v>
      </c>
      <c r="DN83" s="314">
        <f t="shared" si="136"/>
        <v>13.701030927835051</v>
      </c>
      <c r="DO83" s="316">
        <v>39.869999999999997</v>
      </c>
      <c r="DP83" s="316">
        <v>13.29</v>
      </c>
      <c r="DQ83" s="317">
        <v>39.869999999999997</v>
      </c>
      <c r="DR83" s="317">
        <v>13.29</v>
      </c>
      <c r="DS83" s="78"/>
      <c r="DT83" s="78"/>
      <c r="DU83" s="320"/>
      <c r="DV83" s="352"/>
      <c r="DW83" s="352"/>
      <c r="DX83" s="352"/>
      <c r="DY83" s="78"/>
      <c r="DZ83" s="78"/>
      <c r="EA83" s="74"/>
      <c r="EB83" s="78"/>
      <c r="EC83" s="78">
        <f t="shared" si="137"/>
        <v>0</v>
      </c>
      <c r="ED83" s="78">
        <f t="shared" si="137"/>
        <v>0</v>
      </c>
      <c r="EE83" s="74"/>
      <c r="EF83" s="74"/>
      <c r="EG83" s="318">
        <v>37.11</v>
      </c>
      <c r="EH83" s="319">
        <v>9.2774999999999999</v>
      </c>
      <c r="EI83" s="94">
        <v>159.42268041237114</v>
      </c>
      <c r="EJ83" s="94">
        <v>39.855670103092784</v>
      </c>
      <c r="EK83" s="314">
        <v>55.268041237113401</v>
      </c>
      <c r="EL83" s="320">
        <v>13.81701030927835</v>
      </c>
      <c r="EM83" s="321"/>
      <c r="EN83" s="321"/>
      <c r="EO83" s="321"/>
      <c r="EP83" s="321"/>
      <c r="EQ83" s="78">
        <f t="shared" si="138"/>
        <v>251.80072164948453</v>
      </c>
      <c r="ER83" s="78">
        <f t="shared" si="139"/>
        <v>62.950180412371132</v>
      </c>
      <c r="ES83" s="196"/>
      <c r="ET83" s="196"/>
      <c r="EU83" s="353"/>
      <c r="EV83" s="353"/>
      <c r="EW83" s="74">
        <f t="shared" si="140"/>
        <v>0</v>
      </c>
      <c r="EX83" s="74">
        <f t="shared" si="141"/>
        <v>0</v>
      </c>
      <c r="EY83" s="78"/>
      <c r="EZ83" s="78"/>
      <c r="FA83" s="345">
        <v>32</v>
      </c>
      <c r="FB83" s="322">
        <v>0</v>
      </c>
      <c r="FC83" s="114">
        <v>33</v>
      </c>
      <c r="FD83" s="315">
        <v>0</v>
      </c>
      <c r="FE83" s="78"/>
      <c r="FF83" s="78"/>
      <c r="FG83" s="354"/>
      <c r="FH83" s="355"/>
      <c r="FI83" s="78"/>
      <c r="FJ83" s="78"/>
      <c r="FK83" s="78"/>
      <c r="FL83" s="78"/>
      <c r="FM83" s="315"/>
      <c r="FN83" s="315"/>
      <c r="FO83" s="74"/>
      <c r="FP83" s="78"/>
      <c r="FQ83" s="356">
        <f t="shared" si="142"/>
        <v>0</v>
      </c>
      <c r="FR83" s="78">
        <f t="shared" si="143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4"/>
        <v>0</v>
      </c>
      <c r="GH83" s="78">
        <f t="shared" si="145"/>
        <v>0</v>
      </c>
      <c r="GI83" s="357"/>
      <c r="GJ83" s="357"/>
      <c r="GK83" s="315">
        <v>6</v>
      </c>
      <c r="GL83" s="315">
        <v>0</v>
      </c>
      <c r="GM83" s="358">
        <v>0</v>
      </c>
      <c r="GN83" s="93">
        <v>0</v>
      </c>
      <c r="GO83" s="323">
        <v>6</v>
      </c>
      <c r="GP83" s="359">
        <v>0</v>
      </c>
      <c r="GQ83" s="359">
        <v>0</v>
      </c>
      <c r="GR83" s="359">
        <v>0</v>
      </c>
      <c r="GS83" s="93">
        <v>0</v>
      </c>
      <c r="GT83" s="93">
        <v>0</v>
      </c>
      <c r="GU83" s="93">
        <v>5</v>
      </c>
      <c r="GV83" s="93">
        <v>0</v>
      </c>
      <c r="GW83" s="93">
        <v>2</v>
      </c>
      <c r="GX83" s="93">
        <v>0</v>
      </c>
      <c r="GY83" s="93">
        <v>0</v>
      </c>
      <c r="GZ83" s="93">
        <v>0</v>
      </c>
      <c r="HA83" s="78">
        <f t="shared" si="146"/>
        <v>19</v>
      </c>
      <c r="HB83" s="78">
        <f t="shared" si="147"/>
        <v>0</v>
      </c>
      <c r="HC83" s="74"/>
      <c r="HD83" s="74"/>
      <c r="HE83" s="74"/>
      <c r="HF83" s="74"/>
      <c r="HG83" s="74"/>
      <c r="HH83" s="74"/>
      <c r="HI83" s="74">
        <f t="shared" si="114"/>
        <v>0</v>
      </c>
      <c r="HJ83" s="74">
        <f t="shared" si="115"/>
        <v>0</v>
      </c>
      <c r="HK83" s="78"/>
      <c r="HL83" s="78"/>
      <c r="HM83" s="78"/>
      <c r="HN83" s="352"/>
      <c r="HO83" s="78">
        <f t="shared" si="148"/>
        <v>0</v>
      </c>
      <c r="HP83" s="78">
        <f t="shared" si="149"/>
        <v>0</v>
      </c>
      <c r="HQ83" s="91">
        <v>460</v>
      </c>
      <c r="HR83" s="71"/>
      <c r="HS83" s="91">
        <v>460</v>
      </c>
      <c r="HT83" s="78"/>
      <c r="HU83" s="78">
        <f t="shared" si="150"/>
        <v>460</v>
      </c>
      <c r="HV83" s="78">
        <f t="shared" si="151"/>
        <v>0</v>
      </c>
      <c r="HW83" s="78"/>
      <c r="HX83" s="78"/>
      <c r="HY83" s="369"/>
      <c r="HZ83" s="369"/>
      <c r="IA83" s="96"/>
      <c r="IB83" s="94"/>
      <c r="IC83" s="196">
        <v>2.5</v>
      </c>
      <c r="ID83" s="323">
        <v>0.625</v>
      </c>
      <c r="IE83" s="208"/>
      <c r="IF83" s="208"/>
      <c r="IG83" s="78">
        <f t="shared" si="152"/>
        <v>2.5</v>
      </c>
      <c r="IH83" s="78">
        <f t="shared" si="153"/>
        <v>0.625</v>
      </c>
      <c r="II83" s="78"/>
      <c r="IJ83" s="78"/>
      <c r="IK83" s="78"/>
      <c r="IL83" s="78"/>
      <c r="IM83" s="74"/>
      <c r="IN83" s="352"/>
      <c r="IO83" s="78"/>
      <c r="IP83" s="78"/>
      <c r="IQ83" s="78"/>
      <c r="IR83" s="78"/>
      <c r="IS83" s="78"/>
      <c r="IT83" s="78"/>
      <c r="IU83" s="78">
        <f t="shared" si="116"/>
        <v>0</v>
      </c>
      <c r="IV83" s="78">
        <f t="shared" si="117"/>
        <v>0</v>
      </c>
      <c r="IW83" s="78"/>
      <c r="IX83" s="78"/>
      <c r="IY83" s="71">
        <v>10.31</v>
      </c>
      <c r="IZ83" s="71">
        <v>0</v>
      </c>
      <c r="JA83" s="71">
        <v>0</v>
      </c>
      <c r="JB83" s="71">
        <v>0</v>
      </c>
      <c r="JC83" s="71"/>
      <c r="JD83" s="71"/>
      <c r="JE83" s="370"/>
      <c r="JF83" s="370"/>
      <c r="JG83" s="78">
        <f t="shared" si="154"/>
        <v>10.31</v>
      </c>
      <c r="JH83" s="78">
        <f t="shared" si="155"/>
        <v>0</v>
      </c>
      <c r="JI83" s="323">
        <v>6.5372000000000003</v>
      </c>
      <c r="JJ83" s="323">
        <v>1</v>
      </c>
      <c r="JK83" s="323">
        <v>6.5373000000000001</v>
      </c>
      <c r="JL83" s="323">
        <v>1</v>
      </c>
      <c r="JM83" s="323"/>
      <c r="JN83" s="323"/>
      <c r="JO83" s="91">
        <v>51.55</v>
      </c>
      <c r="JP83" s="323">
        <v>11</v>
      </c>
      <c r="JQ83" s="91">
        <v>0</v>
      </c>
      <c r="JR83" s="323">
        <v>0</v>
      </c>
      <c r="JS83" s="71"/>
      <c r="JT83" s="71"/>
      <c r="JU83" s="78"/>
      <c r="JV83" s="78"/>
      <c r="JW83" s="78">
        <f t="shared" si="156"/>
        <v>64.624499999999998</v>
      </c>
      <c r="JX83" s="78">
        <f t="shared" si="157"/>
        <v>13</v>
      </c>
      <c r="JY83" s="78"/>
      <c r="JZ83" s="78"/>
      <c r="KA83" s="71"/>
      <c r="KB83" s="71"/>
      <c r="KC83" s="78">
        <f t="shared" si="158"/>
        <v>0</v>
      </c>
      <c r="KD83" s="78">
        <f t="shared" si="159"/>
        <v>0</v>
      </c>
      <c r="KE83" s="74"/>
      <c r="KF83" s="74"/>
      <c r="KG83" s="74"/>
      <c r="KH83" s="74"/>
      <c r="KI83" s="74">
        <f t="shared" si="118"/>
        <v>0</v>
      </c>
      <c r="KJ83" s="74">
        <f t="shared" si="119"/>
        <v>0</v>
      </c>
      <c r="KK83" s="74"/>
      <c r="KL83" s="74"/>
      <c r="KM83" s="74"/>
      <c r="KN83" s="74"/>
      <c r="KO83" s="74">
        <f t="shared" si="160"/>
        <v>0</v>
      </c>
      <c r="KP83" s="74">
        <f t="shared" si="160"/>
        <v>0</v>
      </c>
      <c r="KQ83" s="314"/>
      <c r="KR83" s="74"/>
      <c r="KS83" s="74"/>
      <c r="KT83" s="74"/>
      <c r="KU83" s="122">
        <f t="shared" si="161"/>
        <v>0</v>
      </c>
      <c r="KV83" s="122">
        <f t="shared" si="162"/>
        <v>0</v>
      </c>
      <c r="KW83" s="74"/>
      <c r="KX83" s="74"/>
      <c r="KY83" s="74">
        <f t="shared" si="163"/>
        <v>0</v>
      </c>
      <c r="KZ83" s="74">
        <f t="shared" si="164"/>
        <v>0</v>
      </c>
      <c r="LA83" s="74"/>
      <c r="LB83" s="74"/>
      <c r="LC83" s="74"/>
      <c r="LD83" s="74"/>
      <c r="LE83" s="74">
        <f t="shared" si="165"/>
        <v>0</v>
      </c>
      <c r="LF83" s="74">
        <f t="shared" si="166"/>
        <v>0</v>
      </c>
      <c r="LG83" s="74"/>
      <c r="LH83" s="74"/>
      <c r="LI83" s="74">
        <f t="shared" si="167"/>
        <v>0</v>
      </c>
      <c r="LJ83" s="74">
        <f t="shared" si="168"/>
        <v>0</v>
      </c>
      <c r="LK83" s="71">
        <v>24.2</v>
      </c>
      <c r="LL83" s="323">
        <v>0</v>
      </c>
      <c r="LM83" s="79">
        <v>24.02</v>
      </c>
      <c r="LN83" s="342">
        <v>0</v>
      </c>
      <c r="LO83" s="79">
        <v>6.5750000000000002</v>
      </c>
      <c r="LP83" s="326">
        <v>0</v>
      </c>
      <c r="LQ83" s="75"/>
      <c r="LR83" s="336"/>
      <c r="LS83" s="336"/>
      <c r="LT83" s="336"/>
      <c r="LU83" s="74">
        <f t="shared" si="169"/>
        <v>54.795000000000002</v>
      </c>
      <c r="LV83" s="74">
        <f t="shared" si="170"/>
        <v>0</v>
      </c>
      <c r="LW83" s="149"/>
      <c r="LX83" s="74"/>
      <c r="LY83" s="74"/>
      <c r="LZ83" s="74"/>
      <c r="MA83" s="74">
        <f t="shared" si="171"/>
        <v>0</v>
      </c>
      <c r="MB83" s="74">
        <f t="shared" si="172"/>
        <v>0</v>
      </c>
      <c r="MC83" s="114"/>
      <c r="MD83" s="74"/>
      <c r="ME83" s="333"/>
      <c r="MF83" s="360"/>
      <c r="MG83" s="75"/>
      <c r="MH83" s="74"/>
      <c r="MI83" s="75"/>
      <c r="MJ83" s="74"/>
      <c r="MK83" s="74">
        <f t="shared" si="173"/>
        <v>0</v>
      </c>
      <c r="ML83" s="74">
        <f t="shared" si="174"/>
        <v>0</v>
      </c>
      <c r="MM83" s="327">
        <v>0.66</v>
      </c>
      <c r="MN83" s="92">
        <v>0</v>
      </c>
      <c r="MO83" s="114">
        <v>0.44000000000000006</v>
      </c>
      <c r="MP83" s="328">
        <v>0</v>
      </c>
      <c r="MQ83" s="74">
        <f t="shared" si="175"/>
        <v>1.1000000000000001</v>
      </c>
      <c r="MR83" s="74">
        <f t="shared" si="176"/>
        <v>0</v>
      </c>
      <c r="MS83" s="74"/>
      <c r="MT83" s="74"/>
      <c r="MU83" s="74">
        <f t="shared" si="177"/>
        <v>0</v>
      </c>
      <c r="MV83" s="74">
        <f t="shared" si="178"/>
        <v>0</v>
      </c>
      <c r="MW83" s="74"/>
      <c r="MX83" s="74"/>
      <c r="MY83" s="74">
        <f t="shared" si="179"/>
        <v>0</v>
      </c>
      <c r="MZ83" s="74">
        <f t="shared" si="180"/>
        <v>0</v>
      </c>
      <c r="NA83" s="92">
        <v>0</v>
      </c>
      <c r="NB83" s="329">
        <v>0</v>
      </c>
      <c r="NC83" s="74">
        <f t="shared" si="181"/>
        <v>0</v>
      </c>
      <c r="ND83" s="74">
        <f t="shared" si="182"/>
        <v>0</v>
      </c>
      <c r="NE83" s="196"/>
      <c r="NF83" s="196"/>
      <c r="NG83" s="196">
        <f t="shared" si="183"/>
        <v>0</v>
      </c>
      <c r="NH83" s="196">
        <f t="shared" si="184"/>
        <v>0</v>
      </c>
      <c r="NI83" s="196"/>
      <c r="NJ83" s="196"/>
      <c r="NK83" s="196">
        <f t="shared" si="185"/>
        <v>0</v>
      </c>
      <c r="NL83" s="196">
        <f t="shared" si="186"/>
        <v>0</v>
      </c>
      <c r="NM83" s="315"/>
      <c r="NN83" s="196"/>
      <c r="NO83" s="196">
        <f t="shared" si="187"/>
        <v>0</v>
      </c>
      <c r="NP83" s="196">
        <f t="shared" si="188"/>
        <v>0</v>
      </c>
      <c r="NQ83" s="74">
        <v>0.28999999999999998</v>
      </c>
      <c r="NR83" s="74"/>
      <c r="NS83" s="74">
        <v>0</v>
      </c>
      <c r="NT83" s="74"/>
      <c r="NU83" s="74">
        <v>0.49</v>
      </c>
      <c r="NV83" s="74"/>
      <c r="NW83" s="335">
        <v>0.1</v>
      </c>
      <c r="NX83" s="335"/>
      <c r="NY83" s="335">
        <v>0.16</v>
      </c>
      <c r="NZ83" s="335"/>
      <c r="OA83" s="74">
        <f t="shared" si="189"/>
        <v>0.94000000000000006</v>
      </c>
      <c r="OB83" s="74">
        <f t="shared" si="120"/>
        <v>0</v>
      </c>
      <c r="OC83" s="74">
        <v>0.6</v>
      </c>
      <c r="OD83" s="74"/>
      <c r="OE83" s="341">
        <v>0</v>
      </c>
      <c r="OF83" s="74"/>
      <c r="OG83" s="341">
        <v>7.0000000000000007E-2</v>
      </c>
      <c r="OH83" s="74"/>
      <c r="OI83" s="74">
        <v>0</v>
      </c>
      <c r="OJ83" s="74"/>
      <c r="OK83" s="74">
        <f t="shared" si="190"/>
        <v>0.66999999999999993</v>
      </c>
      <c r="OL83" s="74">
        <f t="shared" si="191"/>
        <v>0</v>
      </c>
      <c r="OM83" s="196">
        <v>0.06</v>
      </c>
      <c r="ON83" s="196"/>
      <c r="OO83" s="334">
        <v>0.02</v>
      </c>
      <c r="OP83" s="196"/>
      <c r="OQ83" s="196">
        <v>0.02</v>
      </c>
      <c r="OR83" s="196"/>
      <c r="OS83" s="196">
        <f t="shared" si="192"/>
        <v>0.08</v>
      </c>
      <c r="OT83" s="196">
        <f t="shared" si="193"/>
        <v>0</v>
      </c>
      <c r="OU83" s="196"/>
      <c r="OV83" s="196"/>
      <c r="OW83" s="196">
        <f t="shared" si="121"/>
        <v>0</v>
      </c>
      <c r="OX83" s="196">
        <f t="shared" si="122"/>
        <v>0</v>
      </c>
    </row>
    <row r="84" spans="1:414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7"/>
        <v>0</v>
      </c>
      <c r="J84" s="78">
        <f t="shared" si="108"/>
        <v>0</v>
      </c>
      <c r="K84" s="2"/>
      <c r="L84" s="2"/>
      <c r="M84" s="71"/>
      <c r="N84" s="71"/>
      <c r="O84" s="75">
        <v>19.59</v>
      </c>
      <c r="P84" s="71">
        <v>3.9180000000000001</v>
      </c>
      <c r="Q84" s="122"/>
      <c r="R84" s="78"/>
      <c r="S84" s="314"/>
      <c r="T84" s="314"/>
      <c r="U84" s="78"/>
      <c r="V84" s="78"/>
      <c r="W84" s="78">
        <f t="shared" si="123"/>
        <v>19.59</v>
      </c>
      <c r="X84" s="78">
        <f t="shared" si="124"/>
        <v>19.59</v>
      </c>
      <c r="Y84" s="78"/>
      <c r="Z84" s="78"/>
      <c r="AA84" s="75"/>
      <c r="AB84" s="71"/>
      <c r="AC84" s="8">
        <f t="shared" si="125"/>
        <v>0</v>
      </c>
      <c r="AD84" s="8">
        <f t="shared" si="126"/>
        <v>0</v>
      </c>
      <c r="AE84" s="71"/>
      <c r="AF84" s="71"/>
      <c r="AG84" s="71"/>
      <c r="AH84" s="71"/>
      <c r="AI84" s="122"/>
      <c r="AJ84" s="122"/>
      <c r="AK84" s="343"/>
      <c r="AL84" s="344"/>
      <c r="AM84" s="287"/>
      <c r="AN84" s="287"/>
      <c r="AO84" s="288"/>
      <c r="AP84" s="288"/>
      <c r="AQ84" s="288"/>
      <c r="AR84" s="288"/>
      <c r="AS84" s="288"/>
      <c r="AT84" s="288"/>
      <c r="AU84" s="4">
        <f t="shared" si="109"/>
        <v>0</v>
      </c>
      <c r="AV84" s="4">
        <f t="shared" si="110"/>
        <v>0</v>
      </c>
      <c r="AW84" s="78"/>
      <c r="AX84" s="78"/>
      <c r="AY84" s="305"/>
      <c r="AZ84" s="8"/>
      <c r="BA84" s="8"/>
      <c r="BB84" s="8"/>
      <c r="BC84" s="8">
        <f t="shared" si="111"/>
        <v>0</v>
      </c>
      <c r="BD84" s="8">
        <f t="shared" si="112"/>
        <v>0</v>
      </c>
      <c r="BE84" s="78">
        <v>6</v>
      </c>
      <c r="BF84" s="78">
        <v>0.85440000000000005</v>
      </c>
      <c r="BG84" s="349">
        <v>7.5</v>
      </c>
      <c r="BH84" s="350">
        <v>1.0680000000000001</v>
      </c>
      <c r="BI84" s="289"/>
      <c r="BJ84" s="290"/>
      <c r="BK84" s="315">
        <v>6.5</v>
      </c>
      <c r="BL84" s="78">
        <v>0.92559999999999998</v>
      </c>
      <c r="BM84" s="8"/>
      <c r="BN84" s="8"/>
      <c r="BO84" s="8"/>
      <c r="BP84" s="8"/>
      <c r="BQ84" s="8"/>
      <c r="BR84" s="8"/>
      <c r="BS84" s="2">
        <f t="shared" si="127"/>
        <v>20</v>
      </c>
      <c r="BT84" s="8">
        <f t="shared" si="128"/>
        <v>2.8479999999999999</v>
      </c>
      <c r="BU84" s="8"/>
      <c r="BV84" s="8"/>
      <c r="BW84" s="4"/>
      <c r="BX84" s="4"/>
      <c r="BY84" s="4"/>
      <c r="BZ84" s="8"/>
      <c r="CA84" s="4"/>
      <c r="CB84" s="8"/>
      <c r="CC84" s="4">
        <f t="shared" si="113"/>
        <v>0</v>
      </c>
      <c r="CD84" s="4">
        <f t="shared" si="113"/>
        <v>0</v>
      </c>
      <c r="CE84" s="4"/>
      <c r="CF84" s="4"/>
      <c r="CG84" s="114"/>
      <c r="CH84" s="313"/>
      <c r="CI84" s="91"/>
      <c r="CJ84" s="313"/>
      <c r="CK84" s="292"/>
      <c r="CL84" s="292"/>
      <c r="CM84" s="314"/>
      <c r="CN84" s="315"/>
      <c r="CO84" s="8">
        <f t="shared" si="129"/>
        <v>0</v>
      </c>
      <c r="CP84" s="8">
        <f t="shared" si="130"/>
        <v>0</v>
      </c>
      <c r="CQ84" s="330">
        <v>247.40625</v>
      </c>
      <c r="CR84" s="330"/>
      <c r="CS84" s="330"/>
      <c r="CT84" s="340"/>
      <c r="CU84" s="331">
        <v>18.556701030927837</v>
      </c>
      <c r="CV84" s="196"/>
      <c r="CW84" s="332">
        <v>63.814432989690722</v>
      </c>
      <c r="CX84" s="340"/>
      <c r="CY84" s="340"/>
      <c r="CZ84" s="340"/>
      <c r="DA84" s="351">
        <f t="shared" si="131"/>
        <v>329.77738402061857</v>
      </c>
      <c r="DB84" s="74">
        <f t="shared" si="132"/>
        <v>0</v>
      </c>
      <c r="DC84" s="8"/>
      <c r="DD84" s="8"/>
      <c r="DE84" s="4"/>
      <c r="DF84" s="8"/>
      <c r="DG84" s="8"/>
      <c r="DH84" s="8"/>
      <c r="DI84" s="8">
        <f t="shared" si="133"/>
        <v>0</v>
      </c>
      <c r="DJ84" s="8">
        <f t="shared" si="134"/>
        <v>0</v>
      </c>
      <c r="DK84" s="316">
        <v>41.103092783505154</v>
      </c>
      <c r="DL84" s="316">
        <v>13.701030927835051</v>
      </c>
      <c r="DM84" s="314">
        <f t="shared" si="135"/>
        <v>41.103092783505154</v>
      </c>
      <c r="DN84" s="314">
        <f t="shared" si="136"/>
        <v>13.701030927835051</v>
      </c>
      <c r="DO84" s="316">
        <v>39.869999999999997</v>
      </c>
      <c r="DP84" s="316">
        <v>13.29</v>
      </c>
      <c r="DQ84" s="317">
        <v>39.869999999999997</v>
      </c>
      <c r="DR84" s="317">
        <v>13.29</v>
      </c>
      <c r="DS84" s="8"/>
      <c r="DT84" s="8"/>
      <c r="DU84" s="295"/>
      <c r="DV84" s="296"/>
      <c r="DW84" s="296"/>
      <c r="DX84" s="296"/>
      <c r="DY84" s="8"/>
      <c r="DZ84" s="8"/>
      <c r="EA84" s="4"/>
      <c r="EB84" s="8"/>
      <c r="EC84" s="8">
        <f t="shared" si="137"/>
        <v>0</v>
      </c>
      <c r="ED84" s="8">
        <f t="shared" si="137"/>
        <v>0</v>
      </c>
      <c r="EE84" s="4"/>
      <c r="EF84" s="4"/>
      <c r="EG84" s="318">
        <v>37.11</v>
      </c>
      <c r="EH84" s="319">
        <v>9.2774999999999999</v>
      </c>
      <c r="EI84" s="94">
        <v>159.42268041237114</v>
      </c>
      <c r="EJ84" s="94">
        <v>39.855670103092784</v>
      </c>
      <c r="EK84" s="314">
        <v>55.268041237113401</v>
      </c>
      <c r="EL84" s="320">
        <v>13.81701030927835</v>
      </c>
      <c r="EM84" s="321"/>
      <c r="EN84" s="321"/>
      <c r="EO84" s="321"/>
      <c r="EP84" s="321"/>
      <c r="EQ84" s="8">
        <f t="shared" si="138"/>
        <v>251.80072164948453</v>
      </c>
      <c r="ER84" s="8">
        <f t="shared" si="139"/>
        <v>62.950180412371132</v>
      </c>
      <c r="ES84" s="294"/>
      <c r="ET84" s="294"/>
      <c r="EU84" s="6"/>
      <c r="EV84" s="6"/>
      <c r="EW84" s="4">
        <f t="shared" si="140"/>
        <v>0</v>
      </c>
      <c r="EX84" s="4">
        <f t="shared" si="141"/>
        <v>0</v>
      </c>
      <c r="EY84" s="8"/>
      <c r="EZ84" s="8"/>
      <c r="FA84" s="345">
        <v>32</v>
      </c>
      <c r="FB84" s="322">
        <v>0</v>
      </c>
      <c r="FC84" s="114">
        <v>33</v>
      </c>
      <c r="FD84" s="315">
        <v>0</v>
      </c>
      <c r="FE84" s="8"/>
      <c r="FF84" s="8"/>
      <c r="FG84" s="298"/>
      <c r="FH84" s="299"/>
      <c r="FI84" s="8"/>
      <c r="FJ84" s="8"/>
      <c r="FK84" s="8"/>
      <c r="FL84" s="8"/>
      <c r="FM84" s="315"/>
      <c r="FN84" s="315"/>
      <c r="FO84" s="4"/>
      <c r="FP84" s="8"/>
      <c r="FQ84" s="300">
        <f t="shared" si="142"/>
        <v>0</v>
      </c>
      <c r="FR84" s="8">
        <f t="shared" si="143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4"/>
        <v>0</v>
      </c>
      <c r="GH84" s="8">
        <f t="shared" si="145"/>
        <v>0</v>
      </c>
      <c r="GI84" s="301"/>
      <c r="GJ84" s="301"/>
      <c r="GK84" s="315">
        <v>6</v>
      </c>
      <c r="GL84" s="315">
        <v>0</v>
      </c>
      <c r="GM84" s="358">
        <v>0</v>
      </c>
      <c r="GN84" s="93">
        <v>0</v>
      </c>
      <c r="GO84" s="323">
        <v>6</v>
      </c>
      <c r="GP84" s="359">
        <v>0</v>
      </c>
      <c r="GQ84" s="359">
        <v>0</v>
      </c>
      <c r="GR84" s="359">
        <v>0</v>
      </c>
      <c r="GS84" s="93">
        <v>0</v>
      </c>
      <c r="GT84" s="93">
        <v>0</v>
      </c>
      <c r="GU84" s="93">
        <v>5</v>
      </c>
      <c r="GV84" s="93">
        <v>0</v>
      </c>
      <c r="GW84" s="93">
        <v>2</v>
      </c>
      <c r="GX84" s="93">
        <v>0</v>
      </c>
      <c r="GY84" s="93">
        <v>0</v>
      </c>
      <c r="GZ84" s="93">
        <v>0</v>
      </c>
      <c r="HA84" s="8">
        <f t="shared" si="146"/>
        <v>19</v>
      </c>
      <c r="HB84" s="8">
        <f t="shared" si="147"/>
        <v>0</v>
      </c>
      <c r="HC84" s="4"/>
      <c r="HD84" s="4"/>
      <c r="HE84" s="4"/>
      <c r="HF84" s="4"/>
      <c r="HG84" s="4"/>
      <c r="HH84" s="4"/>
      <c r="HI84" s="4">
        <f t="shared" si="114"/>
        <v>0</v>
      </c>
      <c r="HJ84" s="4">
        <f t="shared" si="115"/>
        <v>0</v>
      </c>
      <c r="HK84" s="8"/>
      <c r="HL84" s="8"/>
      <c r="HM84" s="8"/>
      <c r="HN84" s="296"/>
      <c r="HO84" s="8">
        <f t="shared" si="148"/>
        <v>0</v>
      </c>
      <c r="HP84" s="8">
        <f t="shared" si="149"/>
        <v>0</v>
      </c>
      <c r="HQ84" s="91">
        <v>490</v>
      </c>
      <c r="HR84" s="71"/>
      <c r="HS84" s="91">
        <v>490</v>
      </c>
      <c r="HT84" s="78"/>
      <c r="HU84" s="78">
        <f t="shared" si="150"/>
        <v>490</v>
      </c>
      <c r="HV84" s="78">
        <f t="shared" si="151"/>
        <v>0</v>
      </c>
      <c r="HW84" s="8"/>
      <c r="HX84" s="8"/>
      <c r="HY84" s="368"/>
      <c r="HZ84" s="368"/>
      <c r="IA84" s="302"/>
      <c r="IB84" s="297"/>
      <c r="IC84" s="196">
        <v>2.5</v>
      </c>
      <c r="ID84" s="323">
        <v>0.625</v>
      </c>
      <c r="IE84" s="303"/>
      <c r="IF84" s="303"/>
      <c r="IG84" s="8">
        <f t="shared" si="152"/>
        <v>2.5</v>
      </c>
      <c r="IH84" s="8">
        <f t="shared" si="153"/>
        <v>0.625</v>
      </c>
      <c r="II84" s="8"/>
      <c r="IJ84" s="8"/>
      <c r="IK84" s="8"/>
      <c r="IL84" s="8"/>
      <c r="IM84" s="4"/>
      <c r="IN84" s="296"/>
      <c r="IO84" s="8"/>
      <c r="IP84" s="8"/>
      <c r="IQ84" s="8"/>
      <c r="IR84" s="8"/>
      <c r="IS84" s="8"/>
      <c r="IT84" s="8"/>
      <c r="IU84" s="8">
        <f t="shared" si="116"/>
        <v>0</v>
      </c>
      <c r="IV84" s="8">
        <f t="shared" si="117"/>
        <v>0</v>
      </c>
      <c r="IW84" s="8"/>
      <c r="IX84" s="8"/>
      <c r="IY84" s="71">
        <v>10.31</v>
      </c>
      <c r="IZ84" s="71">
        <v>0</v>
      </c>
      <c r="JA84" s="71">
        <v>0</v>
      </c>
      <c r="JB84" s="71">
        <v>0</v>
      </c>
      <c r="JC84" s="71"/>
      <c r="JD84" s="71"/>
      <c r="JE84" s="370"/>
      <c r="JF84" s="370"/>
      <c r="JG84" s="8">
        <f t="shared" si="154"/>
        <v>10.31</v>
      </c>
      <c r="JH84" s="8">
        <f t="shared" si="155"/>
        <v>0</v>
      </c>
      <c r="JI84" s="323">
        <v>6.5372000000000003</v>
      </c>
      <c r="JJ84" s="323">
        <v>1</v>
      </c>
      <c r="JK84" s="323">
        <v>6.5373000000000001</v>
      </c>
      <c r="JL84" s="323">
        <v>1</v>
      </c>
      <c r="JM84" s="323"/>
      <c r="JN84" s="323"/>
      <c r="JO84" s="91">
        <v>51.55</v>
      </c>
      <c r="JP84" s="323">
        <v>11</v>
      </c>
      <c r="JQ84" s="91">
        <v>0</v>
      </c>
      <c r="JR84" s="323">
        <v>0</v>
      </c>
      <c r="JS84" s="71"/>
      <c r="JT84" s="71"/>
      <c r="JU84" s="8"/>
      <c r="JV84" s="8"/>
      <c r="JW84" s="8">
        <f t="shared" si="156"/>
        <v>64.624499999999998</v>
      </c>
      <c r="JX84" s="8">
        <f t="shared" si="157"/>
        <v>13</v>
      </c>
      <c r="JY84" s="8"/>
      <c r="JZ84" s="8"/>
      <c r="KA84" s="282"/>
      <c r="KB84" s="282"/>
      <c r="KC84" s="8">
        <f t="shared" si="158"/>
        <v>0</v>
      </c>
      <c r="KD84" s="8">
        <f t="shared" si="159"/>
        <v>0</v>
      </c>
      <c r="KE84" s="4"/>
      <c r="KF84" s="4"/>
      <c r="KG84" s="4"/>
      <c r="KH84" s="4"/>
      <c r="KI84" s="4">
        <f t="shared" si="118"/>
        <v>0</v>
      </c>
      <c r="KJ84" s="4">
        <f t="shared" si="119"/>
        <v>0</v>
      </c>
      <c r="KK84" s="4"/>
      <c r="KL84" s="4"/>
      <c r="KM84" s="4"/>
      <c r="KN84" s="4"/>
      <c r="KO84" s="4">
        <f t="shared" si="160"/>
        <v>0</v>
      </c>
      <c r="KP84" s="4">
        <f t="shared" si="160"/>
        <v>0</v>
      </c>
      <c r="KQ84" s="314"/>
      <c r="KR84" s="4"/>
      <c r="KS84" s="4"/>
      <c r="KT84" s="4"/>
      <c r="KU84" s="1">
        <f t="shared" si="161"/>
        <v>0</v>
      </c>
      <c r="KV84" s="1">
        <f t="shared" si="162"/>
        <v>0</v>
      </c>
      <c r="KW84" s="4"/>
      <c r="KX84" s="4"/>
      <c r="KY84" s="4">
        <f t="shared" si="163"/>
        <v>0</v>
      </c>
      <c r="KZ84" s="4">
        <f t="shared" si="164"/>
        <v>0</v>
      </c>
      <c r="LA84" s="4"/>
      <c r="LB84" s="4"/>
      <c r="LC84" s="4"/>
      <c r="LD84" s="4"/>
      <c r="LE84" s="4">
        <f t="shared" si="165"/>
        <v>0</v>
      </c>
      <c r="LF84" s="4">
        <f t="shared" si="166"/>
        <v>0</v>
      </c>
      <c r="LG84" s="4"/>
      <c r="LH84" s="4"/>
      <c r="LI84" s="4">
        <f t="shared" si="167"/>
        <v>0</v>
      </c>
      <c r="LJ84" s="4">
        <f t="shared" si="168"/>
        <v>0</v>
      </c>
      <c r="LK84" s="71">
        <v>24.2</v>
      </c>
      <c r="LL84" s="323">
        <v>0</v>
      </c>
      <c r="LM84" s="79">
        <v>24.02</v>
      </c>
      <c r="LN84" s="342">
        <v>0</v>
      </c>
      <c r="LO84" s="79">
        <v>6.5750000000000002</v>
      </c>
      <c r="LP84" s="326">
        <v>0</v>
      </c>
      <c r="LQ84" s="75"/>
      <c r="LR84" s="336"/>
      <c r="LS84" s="311"/>
      <c r="LT84" s="311"/>
      <c r="LU84" s="4">
        <f t="shared" si="169"/>
        <v>54.795000000000002</v>
      </c>
      <c r="LV84" s="4">
        <f t="shared" si="170"/>
        <v>0</v>
      </c>
      <c r="LW84" s="312"/>
      <c r="LX84" s="4"/>
      <c r="LY84" s="4"/>
      <c r="LZ84" s="4"/>
      <c r="MA84" s="4">
        <f t="shared" si="171"/>
        <v>0</v>
      </c>
      <c r="MB84" s="4">
        <f t="shared" si="172"/>
        <v>0</v>
      </c>
      <c r="MC84" s="114"/>
      <c r="MD84" s="4"/>
      <c r="ME84" s="333"/>
      <c r="MF84" s="360"/>
      <c r="MG84" s="75"/>
      <c r="MH84" s="74"/>
      <c r="MI84" s="9"/>
      <c r="MJ84" s="4"/>
      <c r="MK84" s="4">
        <f t="shared" si="173"/>
        <v>0</v>
      </c>
      <c r="ML84" s="4">
        <f t="shared" si="174"/>
        <v>0</v>
      </c>
      <c r="MM84" s="327">
        <v>0.36</v>
      </c>
      <c r="MN84" s="92">
        <v>0</v>
      </c>
      <c r="MO84" s="114">
        <v>0.24</v>
      </c>
      <c r="MP84" s="328">
        <v>0</v>
      </c>
      <c r="MQ84" s="4">
        <f t="shared" si="175"/>
        <v>0.6</v>
      </c>
      <c r="MR84" s="4">
        <f t="shared" si="176"/>
        <v>0</v>
      </c>
      <c r="MS84" s="4"/>
      <c r="MT84" s="4"/>
      <c r="MU84" s="4">
        <f t="shared" si="177"/>
        <v>0</v>
      </c>
      <c r="MV84" s="4">
        <f t="shared" si="178"/>
        <v>0</v>
      </c>
      <c r="MW84" s="4"/>
      <c r="MX84" s="4"/>
      <c r="MY84" s="4">
        <f t="shared" si="179"/>
        <v>0</v>
      </c>
      <c r="MZ84" s="4">
        <f t="shared" si="180"/>
        <v>0</v>
      </c>
      <c r="NA84" s="92">
        <v>0</v>
      </c>
      <c r="NB84" s="329">
        <v>0</v>
      </c>
      <c r="NC84" s="4">
        <f t="shared" si="181"/>
        <v>0</v>
      </c>
      <c r="ND84" s="4">
        <f t="shared" si="182"/>
        <v>0</v>
      </c>
      <c r="NE84" s="294"/>
      <c r="NF84" s="294"/>
      <c r="NG84" s="294">
        <f t="shared" si="183"/>
        <v>0</v>
      </c>
      <c r="NH84" s="294">
        <f t="shared" si="184"/>
        <v>0</v>
      </c>
      <c r="NI84" s="294"/>
      <c r="NJ84" s="294"/>
      <c r="NK84" s="294">
        <f t="shared" si="185"/>
        <v>0</v>
      </c>
      <c r="NL84" s="294">
        <f t="shared" si="186"/>
        <v>0</v>
      </c>
      <c r="NM84" s="291"/>
      <c r="NN84" s="294"/>
      <c r="NO84" s="294">
        <f t="shared" si="187"/>
        <v>0</v>
      </c>
      <c r="NP84" s="294">
        <f t="shared" si="188"/>
        <v>0</v>
      </c>
      <c r="NQ84" s="74">
        <v>0</v>
      </c>
      <c r="NR84" s="74"/>
      <c r="NS84" s="74">
        <v>0</v>
      </c>
      <c r="NT84" s="74"/>
      <c r="NU84" s="74">
        <v>0</v>
      </c>
      <c r="NV84" s="74"/>
      <c r="NW84" s="335">
        <v>0</v>
      </c>
      <c r="NX84" s="335"/>
      <c r="NY84" s="335">
        <v>0</v>
      </c>
      <c r="NZ84" s="335"/>
      <c r="OA84" s="74">
        <f t="shared" si="189"/>
        <v>0</v>
      </c>
      <c r="OB84" s="74">
        <f t="shared" si="120"/>
        <v>0</v>
      </c>
      <c r="OC84" s="74">
        <v>0.5</v>
      </c>
      <c r="OD84" s="74"/>
      <c r="OE84" s="341">
        <v>0</v>
      </c>
      <c r="OF84" s="74"/>
      <c r="OG84" s="341">
        <v>0</v>
      </c>
      <c r="OH84" s="74"/>
      <c r="OI84" s="74">
        <v>0</v>
      </c>
      <c r="OJ84" s="74"/>
      <c r="OK84" s="74">
        <f t="shared" si="190"/>
        <v>0.5</v>
      </c>
      <c r="OL84" s="74">
        <f t="shared" si="191"/>
        <v>0</v>
      </c>
      <c r="OM84" s="196">
        <v>0</v>
      </c>
      <c r="ON84" s="196"/>
      <c r="OO84" s="334">
        <v>0</v>
      </c>
      <c r="OP84" s="196"/>
      <c r="OQ84" s="196">
        <v>0</v>
      </c>
      <c r="OR84" s="196"/>
      <c r="OS84" s="196">
        <f t="shared" si="192"/>
        <v>0</v>
      </c>
      <c r="OT84" s="196">
        <f t="shared" si="193"/>
        <v>0</v>
      </c>
      <c r="OU84" s="294"/>
      <c r="OV84" s="294"/>
      <c r="OW84" s="294">
        <f t="shared" si="121"/>
        <v>0</v>
      </c>
      <c r="OX84" s="294">
        <f t="shared" si="122"/>
        <v>0</v>
      </c>
    </row>
    <row r="85" spans="1:414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7"/>
        <v>0</v>
      </c>
      <c r="J85" s="78">
        <f t="shared" si="108"/>
        <v>0</v>
      </c>
      <c r="K85" s="2"/>
      <c r="L85" s="2"/>
      <c r="M85" s="71"/>
      <c r="N85" s="71"/>
      <c r="O85" s="75">
        <v>19.59</v>
      </c>
      <c r="P85" s="71">
        <v>3.9180000000000001</v>
      </c>
      <c r="Q85" s="122"/>
      <c r="R85" s="78"/>
      <c r="S85" s="314"/>
      <c r="T85" s="314"/>
      <c r="U85" s="78"/>
      <c r="V85" s="78"/>
      <c r="W85" s="78">
        <f t="shared" si="123"/>
        <v>19.59</v>
      </c>
      <c r="X85" s="78">
        <f t="shared" si="124"/>
        <v>19.59</v>
      </c>
      <c r="Y85" s="78"/>
      <c r="Z85" s="78"/>
      <c r="AA85" s="75"/>
      <c r="AB85" s="71"/>
      <c r="AC85" s="8">
        <f t="shared" si="125"/>
        <v>0</v>
      </c>
      <c r="AD85" s="8">
        <f t="shared" si="126"/>
        <v>0</v>
      </c>
      <c r="AE85" s="71"/>
      <c r="AF85" s="71"/>
      <c r="AG85" s="71"/>
      <c r="AH85" s="71"/>
      <c r="AI85" s="122"/>
      <c r="AJ85" s="122"/>
      <c r="AK85" s="343"/>
      <c r="AL85" s="344"/>
      <c r="AM85" s="287"/>
      <c r="AN85" s="287"/>
      <c r="AO85" s="288"/>
      <c r="AP85" s="288"/>
      <c r="AQ85" s="288"/>
      <c r="AR85" s="288"/>
      <c r="AS85" s="288"/>
      <c r="AT85" s="288"/>
      <c r="AU85" s="4">
        <f t="shared" si="109"/>
        <v>0</v>
      </c>
      <c r="AV85" s="4">
        <f t="shared" si="110"/>
        <v>0</v>
      </c>
      <c r="AW85" s="78"/>
      <c r="AX85" s="78"/>
      <c r="AY85" s="305"/>
      <c r="AZ85" s="8"/>
      <c r="BA85" s="8"/>
      <c r="BB85" s="8"/>
      <c r="BC85" s="8">
        <f t="shared" si="111"/>
        <v>0</v>
      </c>
      <c r="BD85" s="8">
        <f t="shared" si="112"/>
        <v>0</v>
      </c>
      <c r="BE85" s="78">
        <v>6</v>
      </c>
      <c r="BF85" s="78">
        <v>0.85440000000000005</v>
      </c>
      <c r="BG85" s="349">
        <v>7.5</v>
      </c>
      <c r="BH85" s="350">
        <v>1.0680000000000001</v>
      </c>
      <c r="BI85" s="289"/>
      <c r="BJ85" s="290"/>
      <c r="BK85" s="315">
        <v>6.5</v>
      </c>
      <c r="BL85" s="78">
        <v>0.92559999999999998</v>
      </c>
      <c r="BM85" s="8"/>
      <c r="BN85" s="8"/>
      <c r="BO85" s="8"/>
      <c r="BP85" s="8"/>
      <c r="BQ85" s="8"/>
      <c r="BR85" s="8"/>
      <c r="BS85" s="2">
        <f t="shared" si="127"/>
        <v>20</v>
      </c>
      <c r="BT85" s="8">
        <f t="shared" si="128"/>
        <v>2.8479999999999999</v>
      </c>
      <c r="BU85" s="8"/>
      <c r="BV85" s="8"/>
      <c r="BW85" s="4"/>
      <c r="BX85" s="4"/>
      <c r="BY85" s="4"/>
      <c r="BZ85" s="8"/>
      <c r="CA85" s="4"/>
      <c r="CB85" s="8"/>
      <c r="CC85" s="4">
        <f t="shared" si="113"/>
        <v>0</v>
      </c>
      <c r="CD85" s="4">
        <f t="shared" si="113"/>
        <v>0</v>
      </c>
      <c r="CE85" s="4"/>
      <c r="CF85" s="4"/>
      <c r="CG85" s="114"/>
      <c r="CH85" s="313"/>
      <c r="CI85" s="91"/>
      <c r="CJ85" s="313"/>
      <c r="CK85" s="292"/>
      <c r="CL85" s="292"/>
      <c r="CM85" s="314"/>
      <c r="CN85" s="315"/>
      <c r="CO85" s="8">
        <f t="shared" si="129"/>
        <v>0</v>
      </c>
      <c r="CP85" s="8">
        <f t="shared" si="130"/>
        <v>0</v>
      </c>
      <c r="CQ85" s="330">
        <v>247.40625</v>
      </c>
      <c r="CR85" s="330"/>
      <c r="CS85" s="330"/>
      <c r="CT85" s="340"/>
      <c r="CU85" s="331">
        <v>18.556701030927837</v>
      </c>
      <c r="CV85" s="196"/>
      <c r="CW85" s="332">
        <v>63.814432989690722</v>
      </c>
      <c r="CX85" s="340"/>
      <c r="CY85" s="340"/>
      <c r="CZ85" s="340"/>
      <c r="DA85" s="351">
        <f t="shared" si="131"/>
        <v>329.77738402061857</v>
      </c>
      <c r="DB85" s="74">
        <f t="shared" si="132"/>
        <v>0</v>
      </c>
      <c r="DC85" s="8"/>
      <c r="DD85" s="8"/>
      <c r="DE85" s="4"/>
      <c r="DF85" s="8"/>
      <c r="DG85" s="8"/>
      <c r="DH85" s="8"/>
      <c r="DI85" s="8">
        <f t="shared" si="133"/>
        <v>0</v>
      </c>
      <c r="DJ85" s="8">
        <f t="shared" si="134"/>
        <v>0</v>
      </c>
      <c r="DK85" s="316">
        <v>41.103092783505154</v>
      </c>
      <c r="DL85" s="316">
        <v>13.701030927835051</v>
      </c>
      <c r="DM85" s="314">
        <f t="shared" si="135"/>
        <v>41.103092783505154</v>
      </c>
      <c r="DN85" s="314">
        <f t="shared" si="136"/>
        <v>13.701030927835051</v>
      </c>
      <c r="DO85" s="316">
        <v>39.869999999999997</v>
      </c>
      <c r="DP85" s="316">
        <v>13.29</v>
      </c>
      <c r="DQ85" s="317">
        <v>39.869999999999997</v>
      </c>
      <c r="DR85" s="317">
        <v>13.29</v>
      </c>
      <c r="DS85" s="8"/>
      <c r="DT85" s="8"/>
      <c r="DU85" s="295"/>
      <c r="DV85" s="296"/>
      <c r="DW85" s="296"/>
      <c r="DX85" s="296"/>
      <c r="DY85" s="8"/>
      <c r="DZ85" s="8"/>
      <c r="EA85" s="4"/>
      <c r="EB85" s="8"/>
      <c r="EC85" s="8">
        <f t="shared" si="137"/>
        <v>0</v>
      </c>
      <c r="ED85" s="8">
        <f t="shared" si="137"/>
        <v>0</v>
      </c>
      <c r="EE85" s="4"/>
      <c r="EF85" s="4"/>
      <c r="EG85" s="318">
        <v>37.11</v>
      </c>
      <c r="EH85" s="319">
        <v>9.2774999999999999</v>
      </c>
      <c r="EI85" s="94">
        <v>159.42268041237114</v>
      </c>
      <c r="EJ85" s="94">
        <v>39.855670103092784</v>
      </c>
      <c r="EK85" s="314">
        <v>55.268041237113401</v>
      </c>
      <c r="EL85" s="320">
        <v>13.81701030927835</v>
      </c>
      <c r="EM85" s="321"/>
      <c r="EN85" s="321"/>
      <c r="EO85" s="321"/>
      <c r="EP85" s="321"/>
      <c r="EQ85" s="8">
        <f t="shared" si="138"/>
        <v>251.80072164948453</v>
      </c>
      <c r="ER85" s="8">
        <f t="shared" si="139"/>
        <v>62.950180412371132</v>
      </c>
      <c r="ES85" s="294"/>
      <c r="ET85" s="294"/>
      <c r="EU85" s="6"/>
      <c r="EV85" s="6"/>
      <c r="EW85" s="4">
        <f t="shared" si="140"/>
        <v>0</v>
      </c>
      <c r="EX85" s="4">
        <f t="shared" si="141"/>
        <v>0</v>
      </c>
      <c r="EY85" s="8"/>
      <c r="EZ85" s="8"/>
      <c r="FA85" s="345">
        <v>32</v>
      </c>
      <c r="FB85" s="322">
        <v>0</v>
      </c>
      <c r="FC85" s="114">
        <v>33</v>
      </c>
      <c r="FD85" s="315">
        <v>0</v>
      </c>
      <c r="FE85" s="8"/>
      <c r="FF85" s="8"/>
      <c r="FG85" s="298"/>
      <c r="FH85" s="299"/>
      <c r="FI85" s="8"/>
      <c r="FJ85" s="8"/>
      <c r="FK85" s="8"/>
      <c r="FL85" s="8"/>
      <c r="FM85" s="315"/>
      <c r="FN85" s="315"/>
      <c r="FO85" s="4"/>
      <c r="FP85" s="8"/>
      <c r="FQ85" s="300">
        <f t="shared" si="142"/>
        <v>0</v>
      </c>
      <c r="FR85" s="8">
        <f t="shared" si="143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4"/>
        <v>0</v>
      </c>
      <c r="GH85" s="8">
        <f t="shared" si="145"/>
        <v>0</v>
      </c>
      <c r="GI85" s="301"/>
      <c r="GJ85" s="301"/>
      <c r="GK85" s="315">
        <v>6</v>
      </c>
      <c r="GL85" s="315">
        <v>0</v>
      </c>
      <c r="GM85" s="358">
        <v>0</v>
      </c>
      <c r="GN85" s="93">
        <v>0</v>
      </c>
      <c r="GO85" s="323">
        <v>6</v>
      </c>
      <c r="GP85" s="359">
        <v>0</v>
      </c>
      <c r="GQ85" s="359">
        <v>0</v>
      </c>
      <c r="GR85" s="359">
        <v>0</v>
      </c>
      <c r="GS85" s="93">
        <v>0</v>
      </c>
      <c r="GT85" s="93">
        <v>0</v>
      </c>
      <c r="GU85" s="93">
        <v>5</v>
      </c>
      <c r="GV85" s="93">
        <v>0</v>
      </c>
      <c r="GW85" s="93">
        <v>2</v>
      </c>
      <c r="GX85" s="93">
        <v>0</v>
      </c>
      <c r="GY85" s="93">
        <v>0</v>
      </c>
      <c r="GZ85" s="93">
        <v>0</v>
      </c>
      <c r="HA85" s="8">
        <f t="shared" si="146"/>
        <v>19</v>
      </c>
      <c r="HB85" s="8">
        <f t="shared" si="147"/>
        <v>0</v>
      </c>
      <c r="HC85" s="4"/>
      <c r="HD85" s="4"/>
      <c r="HE85" s="4"/>
      <c r="HF85" s="4"/>
      <c r="HG85" s="4"/>
      <c r="HH85" s="4"/>
      <c r="HI85" s="4">
        <f t="shared" si="114"/>
        <v>0</v>
      </c>
      <c r="HJ85" s="4">
        <f t="shared" si="115"/>
        <v>0</v>
      </c>
      <c r="HK85" s="8"/>
      <c r="HL85" s="8"/>
      <c r="HM85" s="8"/>
      <c r="HN85" s="296"/>
      <c r="HO85" s="8">
        <f t="shared" si="148"/>
        <v>0</v>
      </c>
      <c r="HP85" s="8">
        <f t="shared" si="149"/>
        <v>0</v>
      </c>
      <c r="HQ85" s="91">
        <v>520</v>
      </c>
      <c r="HR85" s="71"/>
      <c r="HS85" s="91">
        <v>520</v>
      </c>
      <c r="HT85" s="78"/>
      <c r="HU85" s="78">
        <f t="shared" si="150"/>
        <v>520</v>
      </c>
      <c r="HV85" s="78">
        <f t="shared" si="151"/>
        <v>0</v>
      </c>
      <c r="HW85" s="8"/>
      <c r="HX85" s="8"/>
      <c r="HY85" s="368"/>
      <c r="HZ85" s="368"/>
      <c r="IA85" s="302"/>
      <c r="IB85" s="297"/>
      <c r="IC85" s="196">
        <v>2.5</v>
      </c>
      <c r="ID85" s="323">
        <v>0.625</v>
      </c>
      <c r="IE85" s="303"/>
      <c r="IF85" s="303"/>
      <c r="IG85" s="8">
        <f t="shared" si="152"/>
        <v>2.5</v>
      </c>
      <c r="IH85" s="8">
        <f t="shared" si="153"/>
        <v>0.625</v>
      </c>
      <c r="II85" s="8"/>
      <c r="IJ85" s="8"/>
      <c r="IK85" s="8"/>
      <c r="IL85" s="8"/>
      <c r="IM85" s="4"/>
      <c r="IN85" s="296"/>
      <c r="IO85" s="8"/>
      <c r="IP85" s="8"/>
      <c r="IQ85" s="8"/>
      <c r="IR85" s="8"/>
      <c r="IS85" s="8"/>
      <c r="IT85" s="8"/>
      <c r="IU85" s="8">
        <f t="shared" si="116"/>
        <v>0</v>
      </c>
      <c r="IV85" s="8">
        <f t="shared" si="117"/>
        <v>0</v>
      </c>
      <c r="IW85" s="8"/>
      <c r="IX85" s="8"/>
      <c r="IY85" s="71">
        <v>10.31</v>
      </c>
      <c r="IZ85" s="71">
        <v>0</v>
      </c>
      <c r="JA85" s="71">
        <v>0</v>
      </c>
      <c r="JB85" s="71">
        <v>0</v>
      </c>
      <c r="JC85" s="71"/>
      <c r="JD85" s="71"/>
      <c r="JE85" s="370"/>
      <c r="JF85" s="370"/>
      <c r="JG85" s="8">
        <f t="shared" si="154"/>
        <v>10.31</v>
      </c>
      <c r="JH85" s="8">
        <f t="shared" si="155"/>
        <v>0</v>
      </c>
      <c r="JI85" s="323">
        <v>6.5372000000000003</v>
      </c>
      <c r="JJ85" s="323">
        <v>1</v>
      </c>
      <c r="JK85" s="323">
        <v>6.5373000000000001</v>
      </c>
      <c r="JL85" s="323">
        <v>1</v>
      </c>
      <c r="JM85" s="323"/>
      <c r="JN85" s="323"/>
      <c r="JO85" s="91">
        <v>51.55</v>
      </c>
      <c r="JP85" s="323">
        <v>11</v>
      </c>
      <c r="JQ85" s="91">
        <v>0</v>
      </c>
      <c r="JR85" s="323">
        <v>0</v>
      </c>
      <c r="JS85" s="71"/>
      <c r="JT85" s="71"/>
      <c r="JU85" s="8"/>
      <c r="JV85" s="8"/>
      <c r="JW85" s="8">
        <f t="shared" si="156"/>
        <v>64.624499999999998</v>
      </c>
      <c r="JX85" s="8">
        <f t="shared" si="157"/>
        <v>13</v>
      </c>
      <c r="JY85" s="8"/>
      <c r="JZ85" s="8"/>
      <c r="KA85" s="282"/>
      <c r="KB85" s="282"/>
      <c r="KC85" s="8">
        <f t="shared" si="158"/>
        <v>0</v>
      </c>
      <c r="KD85" s="8">
        <f t="shared" si="159"/>
        <v>0</v>
      </c>
      <c r="KE85" s="4"/>
      <c r="KF85" s="4"/>
      <c r="KG85" s="4"/>
      <c r="KH85" s="4"/>
      <c r="KI85" s="4">
        <f t="shared" si="118"/>
        <v>0</v>
      </c>
      <c r="KJ85" s="4">
        <f t="shared" si="119"/>
        <v>0</v>
      </c>
      <c r="KK85" s="4"/>
      <c r="KL85" s="4"/>
      <c r="KM85" s="4"/>
      <c r="KN85" s="4"/>
      <c r="KO85" s="4">
        <f t="shared" si="160"/>
        <v>0</v>
      </c>
      <c r="KP85" s="4">
        <f t="shared" si="160"/>
        <v>0</v>
      </c>
      <c r="KQ85" s="314"/>
      <c r="KR85" s="4"/>
      <c r="KS85" s="4"/>
      <c r="KT85" s="4"/>
      <c r="KU85" s="1">
        <f t="shared" si="161"/>
        <v>0</v>
      </c>
      <c r="KV85" s="1">
        <f t="shared" si="162"/>
        <v>0</v>
      </c>
      <c r="KW85" s="4"/>
      <c r="KX85" s="4"/>
      <c r="KY85" s="4">
        <f t="shared" si="163"/>
        <v>0</v>
      </c>
      <c r="KZ85" s="4">
        <f t="shared" si="164"/>
        <v>0</v>
      </c>
      <c r="LA85" s="4"/>
      <c r="LB85" s="4"/>
      <c r="LC85" s="4"/>
      <c r="LD85" s="4"/>
      <c r="LE85" s="4">
        <f t="shared" si="165"/>
        <v>0</v>
      </c>
      <c r="LF85" s="4">
        <f t="shared" si="166"/>
        <v>0</v>
      </c>
      <c r="LG85" s="4"/>
      <c r="LH85" s="4"/>
      <c r="LI85" s="4">
        <f t="shared" si="167"/>
        <v>0</v>
      </c>
      <c r="LJ85" s="4">
        <f t="shared" si="168"/>
        <v>0</v>
      </c>
      <c r="LK85" s="71">
        <v>24.2</v>
      </c>
      <c r="LL85" s="323">
        <v>0</v>
      </c>
      <c r="LM85" s="79">
        <v>24.02</v>
      </c>
      <c r="LN85" s="342">
        <v>0</v>
      </c>
      <c r="LO85" s="79">
        <v>6.5750000000000002</v>
      </c>
      <c r="LP85" s="326">
        <v>0</v>
      </c>
      <c r="LQ85" s="75"/>
      <c r="LR85" s="336"/>
      <c r="LS85" s="311"/>
      <c r="LT85" s="311"/>
      <c r="LU85" s="4">
        <f t="shared" si="169"/>
        <v>54.795000000000002</v>
      </c>
      <c r="LV85" s="4">
        <f t="shared" si="170"/>
        <v>0</v>
      </c>
      <c r="LW85" s="312"/>
      <c r="LX85" s="4"/>
      <c r="LY85" s="4"/>
      <c r="LZ85" s="4"/>
      <c r="MA85" s="4">
        <f t="shared" si="171"/>
        <v>0</v>
      </c>
      <c r="MB85" s="4">
        <f t="shared" si="172"/>
        <v>0</v>
      </c>
      <c r="MC85" s="114"/>
      <c r="MD85" s="4"/>
      <c r="ME85" s="333"/>
      <c r="MF85" s="360"/>
      <c r="MG85" s="75"/>
      <c r="MH85" s="74"/>
      <c r="MI85" s="9"/>
      <c r="MJ85" s="4"/>
      <c r="MK85" s="4">
        <f t="shared" si="173"/>
        <v>0</v>
      </c>
      <c r="ML85" s="4">
        <f t="shared" si="174"/>
        <v>0</v>
      </c>
      <c r="MM85" s="327">
        <v>0.09</v>
      </c>
      <c r="MN85" s="92">
        <v>0</v>
      </c>
      <c r="MO85" s="114">
        <v>0.06</v>
      </c>
      <c r="MP85" s="328">
        <v>0</v>
      </c>
      <c r="MQ85" s="4">
        <f t="shared" si="175"/>
        <v>0.15</v>
      </c>
      <c r="MR85" s="4">
        <f t="shared" si="176"/>
        <v>0</v>
      </c>
      <c r="MS85" s="4"/>
      <c r="MT85" s="4"/>
      <c r="MU85" s="4">
        <f t="shared" si="177"/>
        <v>0</v>
      </c>
      <c r="MV85" s="4">
        <f t="shared" si="178"/>
        <v>0</v>
      </c>
      <c r="MW85" s="4"/>
      <c r="MX85" s="4"/>
      <c r="MY85" s="4">
        <f t="shared" si="179"/>
        <v>0</v>
      </c>
      <c r="MZ85" s="4">
        <f t="shared" si="180"/>
        <v>0</v>
      </c>
      <c r="NA85" s="92">
        <v>0</v>
      </c>
      <c r="NB85" s="329">
        <v>0</v>
      </c>
      <c r="NC85" s="4">
        <f t="shared" si="181"/>
        <v>0</v>
      </c>
      <c r="ND85" s="4">
        <f t="shared" si="182"/>
        <v>0</v>
      </c>
      <c r="NE85" s="294"/>
      <c r="NF85" s="294"/>
      <c r="NG85" s="294">
        <f t="shared" si="183"/>
        <v>0</v>
      </c>
      <c r="NH85" s="294">
        <f t="shared" si="184"/>
        <v>0</v>
      </c>
      <c r="NI85" s="294"/>
      <c r="NJ85" s="294"/>
      <c r="NK85" s="294">
        <f t="shared" si="185"/>
        <v>0</v>
      </c>
      <c r="NL85" s="294">
        <f t="shared" si="186"/>
        <v>0</v>
      </c>
      <c r="NM85" s="291"/>
      <c r="NN85" s="294"/>
      <c r="NO85" s="294">
        <f t="shared" si="187"/>
        <v>0</v>
      </c>
      <c r="NP85" s="294">
        <f t="shared" si="188"/>
        <v>0</v>
      </c>
      <c r="NQ85" s="74">
        <v>0</v>
      </c>
      <c r="NR85" s="74"/>
      <c r="NS85" s="74">
        <v>0</v>
      </c>
      <c r="NT85" s="74"/>
      <c r="NU85" s="74">
        <v>0</v>
      </c>
      <c r="NV85" s="74"/>
      <c r="NW85" s="335">
        <v>0</v>
      </c>
      <c r="NX85" s="335"/>
      <c r="NY85" s="335">
        <v>0</v>
      </c>
      <c r="NZ85" s="335"/>
      <c r="OA85" s="74">
        <f t="shared" si="189"/>
        <v>0</v>
      </c>
      <c r="OB85" s="74">
        <f t="shared" si="120"/>
        <v>0</v>
      </c>
      <c r="OC85" s="74">
        <v>0</v>
      </c>
      <c r="OD85" s="74"/>
      <c r="OE85" s="341">
        <v>0</v>
      </c>
      <c r="OF85" s="74"/>
      <c r="OG85" s="341">
        <v>0.01</v>
      </c>
      <c r="OH85" s="74"/>
      <c r="OI85" s="74">
        <v>0</v>
      </c>
      <c r="OJ85" s="74"/>
      <c r="OK85" s="74">
        <f t="shared" si="190"/>
        <v>0.01</v>
      </c>
      <c r="OL85" s="74">
        <f t="shared" si="191"/>
        <v>0</v>
      </c>
      <c r="OM85" s="196">
        <v>0</v>
      </c>
      <c r="ON85" s="196"/>
      <c r="OO85" s="334">
        <v>0</v>
      </c>
      <c r="OP85" s="196"/>
      <c r="OQ85" s="196">
        <v>0</v>
      </c>
      <c r="OR85" s="196"/>
      <c r="OS85" s="196">
        <f t="shared" si="192"/>
        <v>0</v>
      </c>
      <c r="OT85" s="196">
        <f t="shared" si="193"/>
        <v>0</v>
      </c>
      <c r="OU85" s="294"/>
      <c r="OV85" s="294"/>
      <c r="OW85" s="294">
        <f t="shared" si="121"/>
        <v>0</v>
      </c>
      <c r="OX85" s="294">
        <f t="shared" si="122"/>
        <v>0</v>
      </c>
    </row>
    <row r="86" spans="1:414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7"/>
        <v>0</v>
      </c>
      <c r="J86" s="78">
        <f t="shared" si="108"/>
        <v>0</v>
      </c>
      <c r="K86" s="2"/>
      <c r="L86" s="2"/>
      <c r="M86" s="71"/>
      <c r="N86" s="71"/>
      <c r="O86" s="75">
        <v>19.59</v>
      </c>
      <c r="P86" s="71">
        <v>3.9180000000000001</v>
      </c>
      <c r="Q86" s="122"/>
      <c r="R86" s="78"/>
      <c r="S86" s="314"/>
      <c r="T86" s="314"/>
      <c r="U86" s="78"/>
      <c r="V86" s="78"/>
      <c r="W86" s="78">
        <f t="shared" si="123"/>
        <v>19.59</v>
      </c>
      <c r="X86" s="78">
        <f t="shared" si="124"/>
        <v>19.59</v>
      </c>
      <c r="Y86" s="78"/>
      <c r="Z86" s="78"/>
      <c r="AA86" s="75"/>
      <c r="AB86" s="71"/>
      <c r="AC86" s="8">
        <f t="shared" si="125"/>
        <v>0</v>
      </c>
      <c r="AD86" s="8">
        <f t="shared" si="126"/>
        <v>0</v>
      </c>
      <c r="AE86" s="71"/>
      <c r="AF86" s="71"/>
      <c r="AG86" s="71"/>
      <c r="AH86" s="71"/>
      <c r="AI86" s="122"/>
      <c r="AJ86" s="122"/>
      <c r="AK86" s="343"/>
      <c r="AL86" s="344"/>
      <c r="AM86" s="287"/>
      <c r="AN86" s="287"/>
      <c r="AO86" s="288"/>
      <c r="AP86" s="288"/>
      <c r="AQ86" s="288"/>
      <c r="AR86" s="288"/>
      <c r="AS86" s="288"/>
      <c r="AT86" s="288"/>
      <c r="AU86" s="4">
        <f t="shared" si="109"/>
        <v>0</v>
      </c>
      <c r="AV86" s="4">
        <f t="shared" si="110"/>
        <v>0</v>
      </c>
      <c r="AW86" s="78"/>
      <c r="AX86" s="78"/>
      <c r="AY86" s="305"/>
      <c r="AZ86" s="8"/>
      <c r="BA86" s="8"/>
      <c r="BB86" s="8"/>
      <c r="BC86" s="8">
        <f t="shared" si="111"/>
        <v>0</v>
      </c>
      <c r="BD86" s="8">
        <f t="shared" si="112"/>
        <v>0</v>
      </c>
      <c r="BE86" s="78">
        <v>6</v>
      </c>
      <c r="BF86" s="78">
        <v>0.85440000000000005</v>
      </c>
      <c r="BG86" s="349">
        <v>7.5</v>
      </c>
      <c r="BH86" s="350">
        <v>1.0680000000000001</v>
      </c>
      <c r="BI86" s="289"/>
      <c r="BJ86" s="290"/>
      <c r="BK86" s="315">
        <v>6.5</v>
      </c>
      <c r="BL86" s="78">
        <v>0.92559999999999998</v>
      </c>
      <c r="BM86" s="8"/>
      <c r="BN86" s="8"/>
      <c r="BO86" s="8"/>
      <c r="BP86" s="8"/>
      <c r="BQ86" s="8"/>
      <c r="BR86" s="8"/>
      <c r="BS86" s="2">
        <f t="shared" si="127"/>
        <v>20</v>
      </c>
      <c r="BT86" s="8">
        <f t="shared" si="128"/>
        <v>2.8479999999999999</v>
      </c>
      <c r="BU86" s="8"/>
      <c r="BV86" s="8"/>
      <c r="BW86" s="4"/>
      <c r="BX86" s="4"/>
      <c r="BY86" s="4"/>
      <c r="BZ86" s="8"/>
      <c r="CA86" s="4"/>
      <c r="CB86" s="8"/>
      <c r="CC86" s="4">
        <f t="shared" si="113"/>
        <v>0</v>
      </c>
      <c r="CD86" s="4">
        <f t="shared" si="113"/>
        <v>0</v>
      </c>
      <c r="CE86" s="4"/>
      <c r="CF86" s="4"/>
      <c r="CG86" s="114"/>
      <c r="CH86" s="313"/>
      <c r="CI86" s="91"/>
      <c r="CJ86" s="313"/>
      <c r="CK86" s="292"/>
      <c r="CL86" s="292"/>
      <c r="CM86" s="314"/>
      <c r="CN86" s="315"/>
      <c r="CO86" s="8">
        <f t="shared" si="129"/>
        <v>0</v>
      </c>
      <c r="CP86" s="8">
        <f t="shared" si="130"/>
        <v>0</v>
      </c>
      <c r="CQ86" s="330">
        <v>247.40625</v>
      </c>
      <c r="CR86" s="330"/>
      <c r="CS86" s="330"/>
      <c r="CT86" s="340"/>
      <c r="CU86" s="331">
        <v>18.556701030927837</v>
      </c>
      <c r="CV86" s="196"/>
      <c r="CW86" s="332">
        <v>63.814432989690722</v>
      </c>
      <c r="CX86" s="340"/>
      <c r="CY86" s="340"/>
      <c r="CZ86" s="340"/>
      <c r="DA86" s="351">
        <f t="shared" si="131"/>
        <v>329.77738402061857</v>
      </c>
      <c r="DB86" s="74">
        <f t="shared" si="132"/>
        <v>0</v>
      </c>
      <c r="DC86" s="8"/>
      <c r="DD86" s="8"/>
      <c r="DE86" s="4"/>
      <c r="DF86" s="8"/>
      <c r="DG86" s="8"/>
      <c r="DH86" s="8"/>
      <c r="DI86" s="8">
        <f t="shared" si="133"/>
        <v>0</v>
      </c>
      <c r="DJ86" s="8">
        <f t="shared" si="134"/>
        <v>0</v>
      </c>
      <c r="DK86" s="316">
        <v>41.103092783505154</v>
      </c>
      <c r="DL86" s="316">
        <v>13.701030927835051</v>
      </c>
      <c r="DM86" s="314">
        <f t="shared" si="135"/>
        <v>41.103092783505154</v>
      </c>
      <c r="DN86" s="314">
        <f t="shared" si="136"/>
        <v>13.701030927835051</v>
      </c>
      <c r="DO86" s="316">
        <v>39.869999999999997</v>
      </c>
      <c r="DP86" s="316">
        <v>13.29</v>
      </c>
      <c r="DQ86" s="317">
        <v>39.869999999999997</v>
      </c>
      <c r="DR86" s="317">
        <v>13.29</v>
      </c>
      <c r="DS86" s="8"/>
      <c r="DT86" s="8"/>
      <c r="DU86" s="295"/>
      <c r="DV86" s="296"/>
      <c r="DW86" s="296"/>
      <c r="DX86" s="296"/>
      <c r="DY86" s="8"/>
      <c r="DZ86" s="8"/>
      <c r="EA86" s="4"/>
      <c r="EB86" s="8"/>
      <c r="EC86" s="8">
        <f t="shared" si="137"/>
        <v>0</v>
      </c>
      <c r="ED86" s="8">
        <f t="shared" si="137"/>
        <v>0</v>
      </c>
      <c r="EE86" s="4"/>
      <c r="EF86" s="4"/>
      <c r="EG86" s="318">
        <v>37.11</v>
      </c>
      <c r="EH86" s="319">
        <v>9.2774999999999999</v>
      </c>
      <c r="EI86" s="94">
        <v>159.42268041237114</v>
      </c>
      <c r="EJ86" s="94">
        <v>39.855670103092784</v>
      </c>
      <c r="EK86" s="314">
        <v>55.268041237113401</v>
      </c>
      <c r="EL86" s="320">
        <v>13.81701030927835</v>
      </c>
      <c r="EM86" s="321"/>
      <c r="EN86" s="321"/>
      <c r="EO86" s="321"/>
      <c r="EP86" s="321"/>
      <c r="EQ86" s="8">
        <f t="shared" si="138"/>
        <v>251.80072164948453</v>
      </c>
      <c r="ER86" s="8">
        <f t="shared" si="139"/>
        <v>62.950180412371132</v>
      </c>
      <c r="ES86" s="294"/>
      <c r="ET86" s="294"/>
      <c r="EU86" s="6"/>
      <c r="EV86" s="6"/>
      <c r="EW86" s="4">
        <f t="shared" si="140"/>
        <v>0</v>
      </c>
      <c r="EX86" s="4">
        <f t="shared" si="141"/>
        <v>0</v>
      </c>
      <c r="EY86" s="8"/>
      <c r="EZ86" s="8"/>
      <c r="FA86" s="345">
        <v>32</v>
      </c>
      <c r="FB86" s="322">
        <v>0</v>
      </c>
      <c r="FC86" s="114">
        <v>33</v>
      </c>
      <c r="FD86" s="315">
        <v>0</v>
      </c>
      <c r="FE86" s="8"/>
      <c r="FF86" s="8"/>
      <c r="FG86" s="298"/>
      <c r="FH86" s="299"/>
      <c r="FI86" s="8"/>
      <c r="FJ86" s="8"/>
      <c r="FK86" s="8"/>
      <c r="FL86" s="8"/>
      <c r="FM86" s="315"/>
      <c r="FN86" s="315"/>
      <c r="FO86" s="4"/>
      <c r="FP86" s="8"/>
      <c r="FQ86" s="300">
        <f t="shared" si="142"/>
        <v>0</v>
      </c>
      <c r="FR86" s="8">
        <f t="shared" si="143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4"/>
        <v>0</v>
      </c>
      <c r="GH86" s="8">
        <f t="shared" si="145"/>
        <v>0</v>
      </c>
      <c r="GI86" s="301"/>
      <c r="GJ86" s="301"/>
      <c r="GK86" s="315">
        <v>6</v>
      </c>
      <c r="GL86" s="315">
        <v>0</v>
      </c>
      <c r="GM86" s="358">
        <v>0</v>
      </c>
      <c r="GN86" s="93">
        <v>0</v>
      </c>
      <c r="GO86" s="323">
        <v>6</v>
      </c>
      <c r="GP86" s="359">
        <v>0</v>
      </c>
      <c r="GQ86" s="359">
        <v>0</v>
      </c>
      <c r="GR86" s="359">
        <v>0</v>
      </c>
      <c r="GS86" s="93">
        <v>0</v>
      </c>
      <c r="GT86" s="93">
        <v>0</v>
      </c>
      <c r="GU86" s="93">
        <v>5</v>
      </c>
      <c r="GV86" s="93">
        <v>0</v>
      </c>
      <c r="GW86" s="93">
        <v>2</v>
      </c>
      <c r="GX86" s="93">
        <v>0</v>
      </c>
      <c r="GY86" s="93">
        <v>0</v>
      </c>
      <c r="GZ86" s="93">
        <v>0</v>
      </c>
      <c r="HA86" s="8">
        <f t="shared" si="146"/>
        <v>19</v>
      </c>
      <c r="HB86" s="8">
        <f t="shared" si="147"/>
        <v>0</v>
      </c>
      <c r="HC86" s="4"/>
      <c r="HD86" s="4"/>
      <c r="HE86" s="4"/>
      <c r="HF86" s="4"/>
      <c r="HG86" s="4"/>
      <c r="HH86" s="4"/>
      <c r="HI86" s="4">
        <f t="shared" si="114"/>
        <v>0</v>
      </c>
      <c r="HJ86" s="4">
        <f t="shared" si="115"/>
        <v>0</v>
      </c>
      <c r="HK86" s="8"/>
      <c r="HL86" s="8"/>
      <c r="HM86" s="8"/>
      <c r="HN86" s="296"/>
      <c r="HO86" s="8">
        <f t="shared" si="148"/>
        <v>0</v>
      </c>
      <c r="HP86" s="8">
        <f t="shared" si="149"/>
        <v>0</v>
      </c>
      <c r="HQ86" s="91">
        <v>550</v>
      </c>
      <c r="HR86" s="71"/>
      <c r="HS86" s="91">
        <v>550</v>
      </c>
      <c r="HT86" s="78"/>
      <c r="HU86" s="78">
        <f t="shared" si="150"/>
        <v>550</v>
      </c>
      <c r="HV86" s="78">
        <f t="shared" si="151"/>
        <v>0</v>
      </c>
      <c r="HW86" s="8"/>
      <c r="HX86" s="8"/>
      <c r="HY86" s="368"/>
      <c r="HZ86" s="368"/>
      <c r="IA86" s="302"/>
      <c r="IB86" s="297"/>
      <c r="IC86" s="196">
        <v>2.5</v>
      </c>
      <c r="ID86" s="323">
        <v>0.625</v>
      </c>
      <c r="IE86" s="303"/>
      <c r="IF86" s="303"/>
      <c r="IG86" s="8">
        <f t="shared" si="152"/>
        <v>2.5</v>
      </c>
      <c r="IH86" s="8">
        <f t="shared" si="153"/>
        <v>0.625</v>
      </c>
      <c r="II86" s="8"/>
      <c r="IJ86" s="8"/>
      <c r="IK86" s="8"/>
      <c r="IL86" s="8"/>
      <c r="IM86" s="4"/>
      <c r="IN86" s="296"/>
      <c r="IO86" s="8"/>
      <c r="IP86" s="8"/>
      <c r="IQ86" s="8"/>
      <c r="IR86" s="8"/>
      <c r="IS86" s="8"/>
      <c r="IT86" s="8"/>
      <c r="IU86" s="8">
        <f t="shared" si="116"/>
        <v>0</v>
      </c>
      <c r="IV86" s="8">
        <f t="shared" si="117"/>
        <v>0</v>
      </c>
      <c r="IW86" s="8"/>
      <c r="IX86" s="8"/>
      <c r="IY86" s="71">
        <v>10.31</v>
      </c>
      <c r="IZ86" s="71">
        <v>0</v>
      </c>
      <c r="JA86" s="71">
        <v>0</v>
      </c>
      <c r="JB86" s="71">
        <v>0</v>
      </c>
      <c r="JC86" s="71"/>
      <c r="JD86" s="71"/>
      <c r="JE86" s="370"/>
      <c r="JF86" s="370"/>
      <c r="JG86" s="8">
        <f t="shared" si="154"/>
        <v>10.31</v>
      </c>
      <c r="JH86" s="8">
        <f t="shared" si="155"/>
        <v>0</v>
      </c>
      <c r="JI86" s="323">
        <v>6.5372000000000003</v>
      </c>
      <c r="JJ86" s="323">
        <v>1</v>
      </c>
      <c r="JK86" s="323">
        <v>6.5373000000000001</v>
      </c>
      <c r="JL86" s="323">
        <v>1</v>
      </c>
      <c r="JM86" s="323"/>
      <c r="JN86" s="323"/>
      <c r="JO86" s="91">
        <v>51.55</v>
      </c>
      <c r="JP86" s="323">
        <v>11</v>
      </c>
      <c r="JQ86" s="91">
        <v>0</v>
      </c>
      <c r="JR86" s="323">
        <v>0</v>
      </c>
      <c r="JS86" s="71"/>
      <c r="JT86" s="71"/>
      <c r="JU86" s="8"/>
      <c r="JV86" s="8"/>
      <c r="JW86" s="8">
        <f t="shared" si="156"/>
        <v>64.624499999999998</v>
      </c>
      <c r="JX86" s="8">
        <f t="shared" si="157"/>
        <v>13</v>
      </c>
      <c r="JY86" s="8"/>
      <c r="JZ86" s="8"/>
      <c r="KA86" s="282"/>
      <c r="KB86" s="282"/>
      <c r="KC86" s="8">
        <f t="shared" si="158"/>
        <v>0</v>
      </c>
      <c r="KD86" s="8">
        <f t="shared" si="159"/>
        <v>0</v>
      </c>
      <c r="KE86" s="4"/>
      <c r="KF86" s="4"/>
      <c r="KG86" s="4"/>
      <c r="KH86" s="4"/>
      <c r="KI86" s="4">
        <f t="shared" si="118"/>
        <v>0</v>
      </c>
      <c r="KJ86" s="4">
        <f t="shared" si="119"/>
        <v>0</v>
      </c>
      <c r="KK86" s="4"/>
      <c r="KL86" s="4"/>
      <c r="KM86" s="4"/>
      <c r="KN86" s="4"/>
      <c r="KO86" s="4">
        <f t="shared" si="160"/>
        <v>0</v>
      </c>
      <c r="KP86" s="4">
        <f t="shared" si="160"/>
        <v>0</v>
      </c>
      <c r="KQ86" s="314"/>
      <c r="KR86" s="4"/>
      <c r="KS86" s="4"/>
      <c r="KT86" s="4"/>
      <c r="KU86" s="1">
        <f t="shared" si="161"/>
        <v>0</v>
      </c>
      <c r="KV86" s="1">
        <f t="shared" si="162"/>
        <v>0</v>
      </c>
      <c r="KW86" s="4"/>
      <c r="KX86" s="4"/>
      <c r="KY86" s="4">
        <f t="shared" si="163"/>
        <v>0</v>
      </c>
      <c r="KZ86" s="4">
        <f t="shared" si="164"/>
        <v>0</v>
      </c>
      <c r="LA86" s="4"/>
      <c r="LB86" s="4"/>
      <c r="LC86" s="4"/>
      <c r="LD86" s="4"/>
      <c r="LE86" s="4">
        <f t="shared" si="165"/>
        <v>0</v>
      </c>
      <c r="LF86" s="4">
        <f t="shared" si="166"/>
        <v>0</v>
      </c>
      <c r="LG86" s="4"/>
      <c r="LH86" s="4"/>
      <c r="LI86" s="4">
        <f t="shared" si="167"/>
        <v>0</v>
      </c>
      <c r="LJ86" s="4">
        <f t="shared" si="168"/>
        <v>0</v>
      </c>
      <c r="LK86" s="71">
        <v>24.2</v>
      </c>
      <c r="LL86" s="323">
        <v>0</v>
      </c>
      <c r="LM86" s="79">
        <v>24.02</v>
      </c>
      <c r="LN86" s="342">
        <v>0</v>
      </c>
      <c r="LO86" s="79">
        <v>6.5750000000000002</v>
      </c>
      <c r="LP86" s="326">
        <v>0</v>
      </c>
      <c r="LQ86" s="75"/>
      <c r="LR86" s="336"/>
      <c r="LS86" s="311"/>
      <c r="LT86" s="311"/>
      <c r="LU86" s="4">
        <f t="shared" si="169"/>
        <v>54.795000000000002</v>
      </c>
      <c r="LV86" s="4">
        <f t="shared" si="170"/>
        <v>0</v>
      </c>
      <c r="LW86" s="312"/>
      <c r="LX86" s="4"/>
      <c r="LY86" s="4"/>
      <c r="LZ86" s="4"/>
      <c r="MA86" s="4">
        <f t="shared" si="171"/>
        <v>0</v>
      </c>
      <c r="MB86" s="4">
        <f t="shared" si="172"/>
        <v>0</v>
      </c>
      <c r="MC86" s="114"/>
      <c r="MD86" s="4"/>
      <c r="ME86" s="333"/>
      <c r="MF86" s="360"/>
      <c r="MG86" s="75"/>
      <c r="MH86" s="74"/>
      <c r="MI86" s="9"/>
      <c r="MJ86" s="4"/>
      <c r="MK86" s="4">
        <f t="shared" si="173"/>
        <v>0</v>
      </c>
      <c r="ML86" s="4">
        <f t="shared" si="174"/>
        <v>0</v>
      </c>
      <c r="MM86" s="327">
        <v>0</v>
      </c>
      <c r="MN86" s="92">
        <v>0</v>
      </c>
      <c r="MO86" s="114">
        <v>0</v>
      </c>
      <c r="MP86" s="328">
        <v>0</v>
      </c>
      <c r="MQ86" s="4">
        <f t="shared" si="175"/>
        <v>0</v>
      </c>
      <c r="MR86" s="4">
        <f t="shared" si="176"/>
        <v>0</v>
      </c>
      <c r="MS86" s="4"/>
      <c r="MT86" s="4"/>
      <c r="MU86" s="4">
        <f t="shared" si="177"/>
        <v>0</v>
      </c>
      <c r="MV86" s="4">
        <f t="shared" si="178"/>
        <v>0</v>
      </c>
      <c r="MW86" s="4"/>
      <c r="MX86" s="4"/>
      <c r="MY86" s="4">
        <f t="shared" si="179"/>
        <v>0</v>
      </c>
      <c r="MZ86" s="4">
        <f t="shared" si="180"/>
        <v>0</v>
      </c>
      <c r="NA86" s="92">
        <v>0</v>
      </c>
      <c r="NB86" s="329">
        <v>0</v>
      </c>
      <c r="NC86" s="4">
        <f t="shared" si="181"/>
        <v>0</v>
      </c>
      <c r="ND86" s="4">
        <f t="shared" si="182"/>
        <v>0</v>
      </c>
      <c r="NE86" s="294"/>
      <c r="NF86" s="294"/>
      <c r="NG86" s="294">
        <f t="shared" si="183"/>
        <v>0</v>
      </c>
      <c r="NH86" s="294">
        <f t="shared" si="184"/>
        <v>0</v>
      </c>
      <c r="NI86" s="294"/>
      <c r="NJ86" s="294"/>
      <c r="NK86" s="294">
        <f t="shared" si="185"/>
        <v>0</v>
      </c>
      <c r="NL86" s="294">
        <f t="shared" si="186"/>
        <v>0</v>
      </c>
      <c r="NM86" s="291"/>
      <c r="NN86" s="294"/>
      <c r="NO86" s="294">
        <f t="shared" si="187"/>
        <v>0</v>
      </c>
      <c r="NP86" s="294">
        <f t="shared" si="188"/>
        <v>0</v>
      </c>
      <c r="NQ86" s="74">
        <v>0</v>
      </c>
      <c r="NR86" s="74"/>
      <c r="NS86" s="74">
        <v>0</v>
      </c>
      <c r="NT86" s="74"/>
      <c r="NU86" s="74">
        <v>0</v>
      </c>
      <c r="NV86" s="74"/>
      <c r="NW86" s="335">
        <v>0</v>
      </c>
      <c r="NX86" s="335"/>
      <c r="NY86" s="335">
        <v>0</v>
      </c>
      <c r="NZ86" s="335"/>
      <c r="OA86" s="74">
        <f t="shared" si="189"/>
        <v>0</v>
      </c>
      <c r="OB86" s="74">
        <f t="shared" si="120"/>
        <v>0</v>
      </c>
      <c r="OC86" s="74">
        <v>0</v>
      </c>
      <c r="OD86" s="74"/>
      <c r="OE86" s="341">
        <v>0</v>
      </c>
      <c r="OF86" s="74"/>
      <c r="OG86" s="341">
        <v>0</v>
      </c>
      <c r="OH86" s="74"/>
      <c r="OI86" s="74">
        <v>0</v>
      </c>
      <c r="OJ86" s="74"/>
      <c r="OK86" s="74">
        <f t="shared" si="190"/>
        <v>0</v>
      </c>
      <c r="OL86" s="74">
        <f t="shared" si="191"/>
        <v>0</v>
      </c>
      <c r="OM86" s="196">
        <v>0</v>
      </c>
      <c r="ON86" s="196"/>
      <c r="OO86" s="334">
        <v>0</v>
      </c>
      <c r="OP86" s="196"/>
      <c r="OQ86" s="196">
        <v>0</v>
      </c>
      <c r="OR86" s="196"/>
      <c r="OS86" s="196">
        <f t="shared" si="192"/>
        <v>0</v>
      </c>
      <c r="OT86" s="196">
        <f t="shared" si="193"/>
        <v>0</v>
      </c>
      <c r="OU86" s="294"/>
      <c r="OV86" s="294"/>
      <c r="OW86" s="294">
        <f t="shared" si="121"/>
        <v>0</v>
      </c>
      <c r="OX86" s="294">
        <f t="shared" si="122"/>
        <v>0</v>
      </c>
    </row>
    <row r="87" spans="1:414" s="97" customFormat="1" ht="12.75" customHeight="1">
      <c r="A87" s="154" t="s">
        <v>155</v>
      </c>
      <c r="B87" s="129">
        <v>77</v>
      </c>
      <c r="C87" s="78"/>
      <c r="D87" s="78"/>
      <c r="E87" s="74"/>
      <c r="F87" s="74"/>
      <c r="G87" s="74"/>
      <c r="H87" s="74"/>
      <c r="I87" s="78">
        <f t="shared" si="107"/>
        <v>0</v>
      </c>
      <c r="J87" s="78">
        <f t="shared" si="108"/>
        <v>0</v>
      </c>
      <c r="K87" s="314"/>
      <c r="L87" s="314"/>
      <c r="M87" s="71"/>
      <c r="N87" s="71"/>
      <c r="O87" s="75">
        <v>19.59</v>
      </c>
      <c r="P87" s="71">
        <v>3.9180000000000001</v>
      </c>
      <c r="Q87" s="122"/>
      <c r="R87" s="78"/>
      <c r="S87" s="314"/>
      <c r="T87" s="314"/>
      <c r="U87" s="78"/>
      <c r="V87" s="78"/>
      <c r="W87" s="78">
        <f t="shared" si="123"/>
        <v>19.59</v>
      </c>
      <c r="X87" s="78">
        <f t="shared" si="124"/>
        <v>19.59</v>
      </c>
      <c r="Y87" s="78"/>
      <c r="Z87" s="78"/>
      <c r="AA87" s="75"/>
      <c r="AB87" s="71"/>
      <c r="AC87" s="78">
        <f t="shared" si="125"/>
        <v>0</v>
      </c>
      <c r="AD87" s="78">
        <f t="shared" si="126"/>
        <v>0</v>
      </c>
      <c r="AE87" s="71"/>
      <c r="AF87" s="71"/>
      <c r="AG87" s="71"/>
      <c r="AH87" s="71"/>
      <c r="AI87" s="122"/>
      <c r="AJ87" s="122"/>
      <c r="AK87" s="343"/>
      <c r="AL87" s="344"/>
      <c r="AM87" s="346"/>
      <c r="AN87" s="346"/>
      <c r="AO87" s="347"/>
      <c r="AP87" s="347"/>
      <c r="AQ87" s="347"/>
      <c r="AR87" s="347"/>
      <c r="AS87" s="347"/>
      <c r="AT87" s="347"/>
      <c r="AU87" s="74">
        <f t="shared" si="109"/>
        <v>0</v>
      </c>
      <c r="AV87" s="74">
        <f t="shared" si="110"/>
        <v>0</v>
      </c>
      <c r="AW87" s="78"/>
      <c r="AX87" s="78"/>
      <c r="AY87" s="348"/>
      <c r="AZ87" s="78"/>
      <c r="BA87" s="78"/>
      <c r="BB87" s="78"/>
      <c r="BC87" s="78">
        <f t="shared" si="111"/>
        <v>0</v>
      </c>
      <c r="BD87" s="78">
        <f t="shared" si="112"/>
        <v>0</v>
      </c>
      <c r="BE87" s="78">
        <v>6</v>
      </c>
      <c r="BF87" s="78">
        <v>0.85440000000000005</v>
      </c>
      <c r="BG87" s="349">
        <v>7.5</v>
      </c>
      <c r="BH87" s="350">
        <v>1.0680000000000001</v>
      </c>
      <c r="BI87" s="349"/>
      <c r="BJ87" s="350"/>
      <c r="BK87" s="315">
        <v>6.5</v>
      </c>
      <c r="BL87" s="78">
        <v>0.92559999999999998</v>
      </c>
      <c r="BM87" s="78"/>
      <c r="BN87" s="78"/>
      <c r="BO87" s="78"/>
      <c r="BP87" s="78"/>
      <c r="BQ87" s="78"/>
      <c r="BR87" s="78"/>
      <c r="BS87" s="314">
        <f t="shared" si="127"/>
        <v>20</v>
      </c>
      <c r="BT87" s="78">
        <f t="shared" si="128"/>
        <v>2.8479999999999999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3"/>
        <v>0</v>
      </c>
      <c r="CD87" s="74">
        <f t="shared" si="113"/>
        <v>0</v>
      </c>
      <c r="CE87" s="74"/>
      <c r="CF87" s="74"/>
      <c r="CG87" s="114"/>
      <c r="CH87" s="313"/>
      <c r="CI87" s="91"/>
      <c r="CJ87" s="313"/>
      <c r="CK87" s="323"/>
      <c r="CL87" s="323"/>
      <c r="CM87" s="314"/>
      <c r="CN87" s="315"/>
      <c r="CO87" s="78">
        <f t="shared" si="129"/>
        <v>0</v>
      </c>
      <c r="CP87" s="78">
        <f t="shared" si="130"/>
        <v>0</v>
      </c>
      <c r="CQ87" s="330">
        <v>247.40625</v>
      </c>
      <c r="CR87" s="330"/>
      <c r="CS87" s="330"/>
      <c r="CT87" s="340"/>
      <c r="CU87" s="331">
        <v>18.556701030927837</v>
      </c>
      <c r="CV87" s="196"/>
      <c r="CW87" s="332">
        <v>63.814432989690722</v>
      </c>
      <c r="CX87" s="340"/>
      <c r="CY87" s="340"/>
      <c r="CZ87" s="340"/>
      <c r="DA87" s="351">
        <f t="shared" si="131"/>
        <v>329.77738402061857</v>
      </c>
      <c r="DB87" s="74">
        <f t="shared" si="132"/>
        <v>0</v>
      </c>
      <c r="DC87" s="78"/>
      <c r="DD87" s="78"/>
      <c r="DE87" s="74"/>
      <c r="DF87" s="78"/>
      <c r="DG87" s="78"/>
      <c r="DH87" s="78"/>
      <c r="DI87" s="78">
        <f t="shared" si="133"/>
        <v>0</v>
      </c>
      <c r="DJ87" s="78">
        <f t="shared" si="134"/>
        <v>0</v>
      </c>
      <c r="DK87" s="316">
        <v>41.103092783505154</v>
      </c>
      <c r="DL87" s="316">
        <v>13.701030927835051</v>
      </c>
      <c r="DM87" s="314">
        <f t="shared" si="135"/>
        <v>41.103092783505154</v>
      </c>
      <c r="DN87" s="314">
        <f t="shared" si="136"/>
        <v>13.701030927835051</v>
      </c>
      <c r="DO87" s="316">
        <v>39.869999999999997</v>
      </c>
      <c r="DP87" s="316">
        <v>13.29</v>
      </c>
      <c r="DQ87" s="317">
        <v>39.869999999999997</v>
      </c>
      <c r="DR87" s="317">
        <v>13.29</v>
      </c>
      <c r="DS87" s="78"/>
      <c r="DT87" s="78"/>
      <c r="DU87" s="320"/>
      <c r="DV87" s="352"/>
      <c r="DW87" s="352"/>
      <c r="DX87" s="352"/>
      <c r="DY87" s="78"/>
      <c r="DZ87" s="78"/>
      <c r="EA87" s="74"/>
      <c r="EB87" s="78"/>
      <c r="EC87" s="78">
        <f t="shared" si="137"/>
        <v>0</v>
      </c>
      <c r="ED87" s="78">
        <f t="shared" si="137"/>
        <v>0</v>
      </c>
      <c r="EE87" s="74"/>
      <c r="EF87" s="74"/>
      <c r="EG87" s="318">
        <v>37.11</v>
      </c>
      <c r="EH87" s="319">
        <v>9.2774999999999999</v>
      </c>
      <c r="EI87" s="94">
        <v>159.42268041237114</v>
      </c>
      <c r="EJ87" s="94">
        <v>39.855670103092784</v>
      </c>
      <c r="EK87" s="314">
        <v>55.268041237113401</v>
      </c>
      <c r="EL87" s="320">
        <v>13.81701030927835</v>
      </c>
      <c r="EM87" s="321"/>
      <c r="EN87" s="321"/>
      <c r="EO87" s="321"/>
      <c r="EP87" s="321"/>
      <c r="EQ87" s="78">
        <f t="shared" si="138"/>
        <v>251.80072164948453</v>
      </c>
      <c r="ER87" s="78">
        <f t="shared" si="139"/>
        <v>62.950180412371132</v>
      </c>
      <c r="ES87" s="196"/>
      <c r="ET87" s="196"/>
      <c r="EU87" s="353"/>
      <c r="EV87" s="353"/>
      <c r="EW87" s="74">
        <f t="shared" si="140"/>
        <v>0</v>
      </c>
      <c r="EX87" s="74">
        <f t="shared" si="141"/>
        <v>0</v>
      </c>
      <c r="EY87" s="78"/>
      <c r="EZ87" s="78"/>
      <c r="FA87" s="345">
        <v>32</v>
      </c>
      <c r="FB87" s="322">
        <v>0</v>
      </c>
      <c r="FC87" s="114">
        <v>33</v>
      </c>
      <c r="FD87" s="315">
        <v>0</v>
      </c>
      <c r="FE87" s="78"/>
      <c r="FF87" s="78"/>
      <c r="FG87" s="354"/>
      <c r="FH87" s="355"/>
      <c r="FI87" s="78"/>
      <c r="FJ87" s="78"/>
      <c r="FK87" s="78"/>
      <c r="FL87" s="78"/>
      <c r="FM87" s="315"/>
      <c r="FN87" s="315"/>
      <c r="FO87" s="74"/>
      <c r="FP87" s="78"/>
      <c r="FQ87" s="356">
        <f t="shared" si="142"/>
        <v>0</v>
      </c>
      <c r="FR87" s="78">
        <f t="shared" si="143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4"/>
        <v>0</v>
      </c>
      <c r="GH87" s="78">
        <f t="shared" si="145"/>
        <v>0</v>
      </c>
      <c r="GI87" s="357"/>
      <c r="GJ87" s="357"/>
      <c r="GK87" s="315">
        <v>6</v>
      </c>
      <c r="GL87" s="315">
        <v>0</v>
      </c>
      <c r="GM87" s="358">
        <v>0</v>
      </c>
      <c r="GN87" s="93">
        <v>0</v>
      </c>
      <c r="GO87" s="323">
        <v>6</v>
      </c>
      <c r="GP87" s="359">
        <v>0</v>
      </c>
      <c r="GQ87" s="359">
        <v>0</v>
      </c>
      <c r="GR87" s="359">
        <v>0</v>
      </c>
      <c r="GS87" s="93">
        <v>0</v>
      </c>
      <c r="GT87" s="93">
        <v>0</v>
      </c>
      <c r="GU87" s="93">
        <v>5</v>
      </c>
      <c r="GV87" s="93">
        <v>0</v>
      </c>
      <c r="GW87" s="93">
        <v>2</v>
      </c>
      <c r="GX87" s="93">
        <v>0</v>
      </c>
      <c r="GY87" s="93">
        <v>0</v>
      </c>
      <c r="GZ87" s="93">
        <v>0</v>
      </c>
      <c r="HA87" s="78">
        <f t="shared" si="146"/>
        <v>19</v>
      </c>
      <c r="HB87" s="78">
        <f t="shared" si="147"/>
        <v>0</v>
      </c>
      <c r="HC87" s="74"/>
      <c r="HD87" s="74"/>
      <c r="HE87" s="74"/>
      <c r="HF87" s="74"/>
      <c r="HG87" s="74"/>
      <c r="HH87" s="74"/>
      <c r="HI87" s="74">
        <f t="shared" si="114"/>
        <v>0</v>
      </c>
      <c r="HJ87" s="74">
        <f t="shared" si="115"/>
        <v>0</v>
      </c>
      <c r="HK87" s="78"/>
      <c r="HL87" s="78"/>
      <c r="HM87" s="78"/>
      <c r="HN87" s="352"/>
      <c r="HO87" s="78">
        <f t="shared" si="148"/>
        <v>0</v>
      </c>
      <c r="HP87" s="78">
        <f t="shared" si="149"/>
        <v>0</v>
      </c>
      <c r="HQ87" s="91">
        <v>565</v>
      </c>
      <c r="HR87" s="71"/>
      <c r="HS87" s="91">
        <v>565</v>
      </c>
      <c r="HT87" s="78"/>
      <c r="HU87" s="78">
        <f t="shared" si="150"/>
        <v>565</v>
      </c>
      <c r="HV87" s="78">
        <f t="shared" si="151"/>
        <v>0</v>
      </c>
      <c r="HW87" s="78"/>
      <c r="HX87" s="78"/>
      <c r="HY87" s="369"/>
      <c r="HZ87" s="369"/>
      <c r="IA87" s="96"/>
      <c r="IB87" s="94"/>
      <c r="IC87" s="196">
        <v>2.5</v>
      </c>
      <c r="ID87" s="323">
        <v>0.625</v>
      </c>
      <c r="IE87" s="208"/>
      <c r="IF87" s="208"/>
      <c r="IG87" s="8">
        <f t="shared" si="152"/>
        <v>2.5</v>
      </c>
      <c r="IH87" s="8">
        <f t="shared" si="153"/>
        <v>0.625</v>
      </c>
      <c r="II87" s="78"/>
      <c r="IJ87" s="78"/>
      <c r="IK87" s="78"/>
      <c r="IL87" s="78"/>
      <c r="IM87" s="74"/>
      <c r="IN87" s="352"/>
      <c r="IO87" s="78"/>
      <c r="IP87" s="78"/>
      <c r="IQ87" s="78"/>
      <c r="IR87" s="78"/>
      <c r="IS87" s="78"/>
      <c r="IT87" s="78"/>
      <c r="IU87" s="78">
        <f t="shared" si="116"/>
        <v>0</v>
      </c>
      <c r="IV87" s="78">
        <f t="shared" si="117"/>
        <v>0</v>
      </c>
      <c r="IW87" s="78"/>
      <c r="IX87" s="78"/>
      <c r="IY87" s="71">
        <v>10.31</v>
      </c>
      <c r="IZ87" s="71">
        <v>0</v>
      </c>
      <c r="JA87" s="71">
        <v>10.31</v>
      </c>
      <c r="JB87" s="71">
        <v>0</v>
      </c>
      <c r="JC87" s="71"/>
      <c r="JD87" s="71"/>
      <c r="JE87" s="370"/>
      <c r="JF87" s="370"/>
      <c r="JG87" s="8">
        <f t="shared" si="154"/>
        <v>20.62</v>
      </c>
      <c r="JH87" s="8">
        <f t="shared" si="155"/>
        <v>0</v>
      </c>
      <c r="JI87" s="323">
        <v>6.5372000000000003</v>
      </c>
      <c r="JJ87" s="323">
        <v>1</v>
      </c>
      <c r="JK87" s="323">
        <v>6.5373000000000001</v>
      </c>
      <c r="JL87" s="323">
        <v>1</v>
      </c>
      <c r="JM87" s="323"/>
      <c r="JN87" s="323"/>
      <c r="JO87" s="91">
        <v>51.55</v>
      </c>
      <c r="JP87" s="323">
        <v>11</v>
      </c>
      <c r="JQ87" s="91">
        <v>44.33</v>
      </c>
      <c r="JR87" s="323">
        <v>9</v>
      </c>
      <c r="JS87" s="71"/>
      <c r="JT87" s="71"/>
      <c r="JU87" s="78"/>
      <c r="JV87" s="78"/>
      <c r="JW87" s="78">
        <f t="shared" si="156"/>
        <v>108.9545</v>
      </c>
      <c r="JX87" s="78">
        <f t="shared" si="157"/>
        <v>22</v>
      </c>
      <c r="JY87" s="78"/>
      <c r="JZ87" s="78"/>
      <c r="KA87" s="71"/>
      <c r="KB87" s="71"/>
      <c r="KC87" s="78">
        <f t="shared" si="158"/>
        <v>0</v>
      </c>
      <c r="KD87" s="78">
        <f t="shared" si="159"/>
        <v>0</v>
      </c>
      <c r="KE87" s="74"/>
      <c r="KF87" s="74"/>
      <c r="KG87" s="74"/>
      <c r="KH87" s="74"/>
      <c r="KI87" s="74">
        <f t="shared" si="118"/>
        <v>0</v>
      </c>
      <c r="KJ87" s="74">
        <f t="shared" si="119"/>
        <v>0</v>
      </c>
      <c r="KK87" s="74"/>
      <c r="KL87" s="74"/>
      <c r="KM87" s="74"/>
      <c r="KN87" s="74"/>
      <c r="KO87" s="74">
        <f t="shared" si="160"/>
        <v>0</v>
      </c>
      <c r="KP87" s="74">
        <f t="shared" si="160"/>
        <v>0</v>
      </c>
      <c r="KQ87" s="314"/>
      <c r="KR87" s="74"/>
      <c r="KS87" s="74"/>
      <c r="KT87" s="74"/>
      <c r="KU87" s="122">
        <f t="shared" si="161"/>
        <v>0</v>
      </c>
      <c r="KV87" s="122">
        <f t="shared" si="162"/>
        <v>0</v>
      </c>
      <c r="KW87" s="74"/>
      <c r="KX87" s="74"/>
      <c r="KY87" s="74">
        <f t="shared" si="163"/>
        <v>0</v>
      </c>
      <c r="KZ87" s="74">
        <f t="shared" si="164"/>
        <v>0</v>
      </c>
      <c r="LA87" s="74"/>
      <c r="LB87" s="74"/>
      <c r="LC87" s="74"/>
      <c r="LD87" s="74"/>
      <c r="LE87" s="74">
        <f t="shared" si="165"/>
        <v>0</v>
      </c>
      <c r="LF87" s="74">
        <f t="shared" si="166"/>
        <v>0</v>
      </c>
      <c r="LG87" s="74"/>
      <c r="LH87" s="74"/>
      <c r="LI87" s="74">
        <f t="shared" si="167"/>
        <v>0</v>
      </c>
      <c r="LJ87" s="74">
        <f t="shared" si="168"/>
        <v>0</v>
      </c>
      <c r="LK87" s="71">
        <v>24.2</v>
      </c>
      <c r="LL87" s="323">
        <v>0</v>
      </c>
      <c r="LM87" s="79">
        <v>24.02</v>
      </c>
      <c r="LN87" s="342">
        <v>0</v>
      </c>
      <c r="LO87" s="79">
        <v>6.5750000000000002</v>
      </c>
      <c r="LP87" s="326">
        <v>0</v>
      </c>
      <c r="LQ87" s="75"/>
      <c r="LR87" s="336"/>
      <c r="LS87" s="336"/>
      <c r="LT87" s="336"/>
      <c r="LU87" s="74">
        <f t="shared" si="169"/>
        <v>54.795000000000002</v>
      </c>
      <c r="LV87" s="74">
        <f t="shared" si="170"/>
        <v>0</v>
      </c>
      <c r="LW87" s="149"/>
      <c r="LX87" s="74"/>
      <c r="LY87" s="74"/>
      <c r="LZ87" s="74"/>
      <c r="MA87" s="74">
        <f t="shared" si="171"/>
        <v>0</v>
      </c>
      <c r="MB87" s="74">
        <f t="shared" si="172"/>
        <v>0</v>
      </c>
      <c r="MC87" s="114"/>
      <c r="MD87" s="74"/>
      <c r="ME87" s="333"/>
      <c r="MF87" s="360"/>
      <c r="MG87" s="75"/>
      <c r="MH87" s="74"/>
      <c r="MI87" s="75"/>
      <c r="MJ87" s="74"/>
      <c r="MK87" s="74">
        <f t="shared" si="173"/>
        <v>0</v>
      </c>
      <c r="ML87" s="74">
        <f t="shared" si="174"/>
        <v>0</v>
      </c>
      <c r="MM87" s="327">
        <v>0</v>
      </c>
      <c r="MN87" s="92">
        <v>0</v>
      </c>
      <c r="MO87" s="114">
        <v>0</v>
      </c>
      <c r="MP87" s="328">
        <v>0</v>
      </c>
      <c r="MQ87" s="74">
        <f t="shared" si="175"/>
        <v>0</v>
      </c>
      <c r="MR87" s="74">
        <f t="shared" si="176"/>
        <v>0</v>
      </c>
      <c r="MS87" s="74"/>
      <c r="MT87" s="74"/>
      <c r="MU87" s="74">
        <f t="shared" si="177"/>
        <v>0</v>
      </c>
      <c r="MV87" s="74">
        <f t="shared" si="178"/>
        <v>0</v>
      </c>
      <c r="MW87" s="74"/>
      <c r="MX87" s="74"/>
      <c r="MY87" s="74">
        <f t="shared" si="179"/>
        <v>0</v>
      </c>
      <c r="MZ87" s="74">
        <f t="shared" si="180"/>
        <v>0</v>
      </c>
      <c r="NA87" s="92">
        <v>0</v>
      </c>
      <c r="NB87" s="329">
        <v>0</v>
      </c>
      <c r="NC87" s="74">
        <f t="shared" si="181"/>
        <v>0</v>
      </c>
      <c r="ND87" s="74">
        <f t="shared" si="182"/>
        <v>0</v>
      </c>
      <c r="NE87" s="196"/>
      <c r="NF87" s="196"/>
      <c r="NG87" s="196">
        <f t="shared" si="183"/>
        <v>0</v>
      </c>
      <c r="NH87" s="196">
        <f t="shared" si="184"/>
        <v>0</v>
      </c>
      <c r="NI87" s="196"/>
      <c r="NJ87" s="196"/>
      <c r="NK87" s="196">
        <f t="shared" si="185"/>
        <v>0</v>
      </c>
      <c r="NL87" s="196">
        <f t="shared" si="186"/>
        <v>0</v>
      </c>
      <c r="NM87" s="315"/>
      <c r="NN87" s="196"/>
      <c r="NO87" s="196">
        <f t="shared" si="187"/>
        <v>0</v>
      </c>
      <c r="NP87" s="196">
        <f t="shared" si="188"/>
        <v>0</v>
      </c>
      <c r="NQ87" s="74">
        <v>0</v>
      </c>
      <c r="NR87" s="74"/>
      <c r="NS87" s="74">
        <v>0</v>
      </c>
      <c r="NT87" s="74"/>
      <c r="NU87" s="74">
        <v>0</v>
      </c>
      <c r="NV87" s="74"/>
      <c r="NW87" s="335">
        <v>0</v>
      </c>
      <c r="NX87" s="335"/>
      <c r="NY87" s="335">
        <v>0</v>
      </c>
      <c r="NZ87" s="335"/>
      <c r="OA87" s="74">
        <f t="shared" si="189"/>
        <v>0</v>
      </c>
      <c r="OB87" s="74">
        <f t="shared" si="120"/>
        <v>0</v>
      </c>
      <c r="OC87" s="74">
        <v>0</v>
      </c>
      <c r="OD87" s="74"/>
      <c r="OE87" s="341">
        <v>0</v>
      </c>
      <c r="OF87" s="74"/>
      <c r="OG87" s="341">
        <v>0</v>
      </c>
      <c r="OH87" s="74"/>
      <c r="OI87" s="74">
        <v>0</v>
      </c>
      <c r="OJ87" s="74"/>
      <c r="OK87" s="74">
        <f t="shared" si="190"/>
        <v>0</v>
      </c>
      <c r="OL87" s="74">
        <f t="shared" si="191"/>
        <v>0</v>
      </c>
      <c r="OM87" s="196">
        <v>0</v>
      </c>
      <c r="ON87" s="196"/>
      <c r="OO87" s="334">
        <v>0</v>
      </c>
      <c r="OP87" s="196"/>
      <c r="OQ87" s="196">
        <v>0</v>
      </c>
      <c r="OR87" s="196"/>
      <c r="OS87" s="196">
        <f t="shared" si="192"/>
        <v>0</v>
      </c>
      <c r="OT87" s="196">
        <f t="shared" si="193"/>
        <v>0</v>
      </c>
      <c r="OU87" s="196"/>
      <c r="OV87" s="196"/>
      <c r="OW87" s="196">
        <f t="shared" si="121"/>
        <v>0</v>
      </c>
      <c r="OX87" s="196">
        <f t="shared" si="122"/>
        <v>0</v>
      </c>
    </row>
    <row r="88" spans="1:414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7"/>
        <v>0</v>
      </c>
      <c r="J88" s="78">
        <f t="shared" si="108"/>
        <v>0</v>
      </c>
      <c r="K88" s="2"/>
      <c r="L88" s="2"/>
      <c r="M88" s="71"/>
      <c r="N88" s="71"/>
      <c r="O88" s="75">
        <v>19.59</v>
      </c>
      <c r="P88" s="71">
        <v>3.9180000000000001</v>
      </c>
      <c r="Q88" s="122"/>
      <c r="R88" s="78"/>
      <c r="S88" s="314"/>
      <c r="T88" s="314"/>
      <c r="U88" s="78"/>
      <c r="V88" s="78"/>
      <c r="W88" s="78">
        <f t="shared" si="123"/>
        <v>19.59</v>
      </c>
      <c r="X88" s="78">
        <f t="shared" si="124"/>
        <v>19.59</v>
      </c>
      <c r="Y88" s="78"/>
      <c r="Z88" s="78"/>
      <c r="AA88" s="75"/>
      <c r="AB88" s="71"/>
      <c r="AC88" s="8">
        <f t="shared" si="125"/>
        <v>0</v>
      </c>
      <c r="AD88" s="8">
        <f t="shared" si="126"/>
        <v>0</v>
      </c>
      <c r="AE88" s="71"/>
      <c r="AF88" s="71"/>
      <c r="AG88" s="71"/>
      <c r="AH88" s="71"/>
      <c r="AI88" s="122"/>
      <c r="AJ88" s="122"/>
      <c r="AK88" s="343"/>
      <c r="AL88" s="344"/>
      <c r="AM88" s="287"/>
      <c r="AN88" s="287"/>
      <c r="AO88" s="288"/>
      <c r="AP88" s="288"/>
      <c r="AQ88" s="288"/>
      <c r="AR88" s="288"/>
      <c r="AS88" s="288"/>
      <c r="AT88" s="288"/>
      <c r="AU88" s="4">
        <f t="shared" si="109"/>
        <v>0</v>
      </c>
      <c r="AV88" s="4">
        <f t="shared" si="110"/>
        <v>0</v>
      </c>
      <c r="AW88" s="78"/>
      <c r="AX88" s="78"/>
      <c r="AY88" s="305"/>
      <c r="AZ88" s="8"/>
      <c r="BA88" s="8"/>
      <c r="BB88" s="8"/>
      <c r="BC88" s="8">
        <f t="shared" si="111"/>
        <v>0</v>
      </c>
      <c r="BD88" s="8">
        <f t="shared" si="112"/>
        <v>0</v>
      </c>
      <c r="BE88" s="78">
        <v>6</v>
      </c>
      <c r="BF88" s="78">
        <v>0.85440000000000005</v>
      </c>
      <c r="BG88" s="349">
        <v>7.5</v>
      </c>
      <c r="BH88" s="350">
        <v>1.0680000000000001</v>
      </c>
      <c r="BI88" s="289"/>
      <c r="BJ88" s="290"/>
      <c r="BK88" s="315">
        <v>6.5</v>
      </c>
      <c r="BL88" s="78">
        <v>0.92559999999999998</v>
      </c>
      <c r="BM88" s="8"/>
      <c r="BN88" s="8"/>
      <c r="BO88" s="8"/>
      <c r="BP88" s="8"/>
      <c r="BQ88" s="8"/>
      <c r="BR88" s="8"/>
      <c r="BS88" s="2">
        <f t="shared" si="127"/>
        <v>20</v>
      </c>
      <c r="BT88" s="8">
        <f t="shared" si="128"/>
        <v>2.8479999999999999</v>
      </c>
      <c r="BU88" s="8"/>
      <c r="BV88" s="8"/>
      <c r="BW88" s="4"/>
      <c r="BX88" s="4"/>
      <c r="BY88" s="4"/>
      <c r="BZ88" s="8"/>
      <c r="CA88" s="4"/>
      <c r="CB88" s="8"/>
      <c r="CC88" s="4">
        <f t="shared" si="113"/>
        <v>0</v>
      </c>
      <c r="CD88" s="4">
        <f t="shared" si="113"/>
        <v>0</v>
      </c>
      <c r="CE88" s="4"/>
      <c r="CF88" s="4"/>
      <c r="CG88" s="114"/>
      <c r="CH88" s="313"/>
      <c r="CI88" s="91"/>
      <c r="CJ88" s="313"/>
      <c r="CK88" s="292"/>
      <c r="CL88" s="292"/>
      <c r="CM88" s="314"/>
      <c r="CN88" s="315"/>
      <c r="CO88" s="8">
        <f t="shared" si="129"/>
        <v>0</v>
      </c>
      <c r="CP88" s="8">
        <f t="shared" si="130"/>
        <v>0</v>
      </c>
      <c r="CQ88" s="330">
        <v>247.40625</v>
      </c>
      <c r="CR88" s="330"/>
      <c r="CS88" s="330"/>
      <c r="CT88" s="340"/>
      <c r="CU88" s="331">
        <v>18.556701030927837</v>
      </c>
      <c r="CV88" s="196"/>
      <c r="CW88" s="332">
        <v>63.814432989690722</v>
      </c>
      <c r="CX88" s="340"/>
      <c r="CY88" s="340"/>
      <c r="CZ88" s="340"/>
      <c r="DA88" s="351">
        <f t="shared" si="131"/>
        <v>329.77738402061857</v>
      </c>
      <c r="DB88" s="74">
        <f t="shared" si="132"/>
        <v>0</v>
      </c>
      <c r="DC88" s="8"/>
      <c r="DD88" s="8"/>
      <c r="DE88" s="4"/>
      <c r="DF88" s="8"/>
      <c r="DG88" s="8"/>
      <c r="DH88" s="8"/>
      <c r="DI88" s="8">
        <f t="shared" si="133"/>
        <v>0</v>
      </c>
      <c r="DJ88" s="8">
        <f t="shared" si="134"/>
        <v>0</v>
      </c>
      <c r="DK88" s="316">
        <v>41.103092783505154</v>
      </c>
      <c r="DL88" s="316">
        <v>13.701030927835051</v>
      </c>
      <c r="DM88" s="314">
        <f t="shared" si="135"/>
        <v>41.103092783505154</v>
      </c>
      <c r="DN88" s="314">
        <f t="shared" si="136"/>
        <v>13.701030927835051</v>
      </c>
      <c r="DO88" s="316">
        <v>39.869999999999997</v>
      </c>
      <c r="DP88" s="316">
        <v>13.29</v>
      </c>
      <c r="DQ88" s="317">
        <v>39.869999999999997</v>
      </c>
      <c r="DR88" s="317">
        <v>13.29</v>
      </c>
      <c r="DS88" s="8"/>
      <c r="DT88" s="8"/>
      <c r="DU88" s="295"/>
      <c r="DV88" s="296"/>
      <c r="DW88" s="296"/>
      <c r="DX88" s="296"/>
      <c r="DY88" s="8"/>
      <c r="DZ88" s="8"/>
      <c r="EA88" s="4"/>
      <c r="EB88" s="8"/>
      <c r="EC88" s="8">
        <f t="shared" si="137"/>
        <v>0</v>
      </c>
      <c r="ED88" s="8">
        <f t="shared" si="137"/>
        <v>0</v>
      </c>
      <c r="EE88" s="4"/>
      <c r="EF88" s="4"/>
      <c r="EG88" s="318">
        <v>37.11</v>
      </c>
      <c r="EH88" s="319">
        <v>9.2774999999999999</v>
      </c>
      <c r="EI88" s="94">
        <v>159.42268041237114</v>
      </c>
      <c r="EJ88" s="94">
        <v>39.855670103092784</v>
      </c>
      <c r="EK88" s="314">
        <v>55.268041237113401</v>
      </c>
      <c r="EL88" s="320">
        <v>13.81701030927835</v>
      </c>
      <c r="EM88" s="321"/>
      <c r="EN88" s="321"/>
      <c r="EO88" s="321"/>
      <c r="EP88" s="321"/>
      <c r="EQ88" s="8">
        <f t="shared" si="138"/>
        <v>251.80072164948453</v>
      </c>
      <c r="ER88" s="8">
        <f t="shared" si="139"/>
        <v>62.950180412371132</v>
      </c>
      <c r="ES88" s="294"/>
      <c r="ET88" s="294"/>
      <c r="EU88" s="6"/>
      <c r="EV88" s="6"/>
      <c r="EW88" s="4">
        <f t="shared" si="140"/>
        <v>0</v>
      </c>
      <c r="EX88" s="4">
        <f t="shared" si="141"/>
        <v>0</v>
      </c>
      <c r="EY88" s="8"/>
      <c r="EZ88" s="8"/>
      <c r="FA88" s="345">
        <v>32</v>
      </c>
      <c r="FB88" s="322">
        <v>0</v>
      </c>
      <c r="FC88" s="114">
        <v>33</v>
      </c>
      <c r="FD88" s="315">
        <v>0</v>
      </c>
      <c r="FE88" s="8"/>
      <c r="FF88" s="8"/>
      <c r="FG88" s="298"/>
      <c r="FH88" s="299"/>
      <c r="FI88" s="8"/>
      <c r="FJ88" s="8"/>
      <c r="FK88" s="8"/>
      <c r="FL88" s="8"/>
      <c r="FM88" s="315"/>
      <c r="FN88" s="315"/>
      <c r="FO88" s="4"/>
      <c r="FP88" s="8"/>
      <c r="FQ88" s="300">
        <f t="shared" si="142"/>
        <v>0</v>
      </c>
      <c r="FR88" s="8">
        <f t="shared" si="143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4"/>
        <v>0</v>
      </c>
      <c r="GH88" s="8">
        <f t="shared" si="145"/>
        <v>0</v>
      </c>
      <c r="GI88" s="301"/>
      <c r="GJ88" s="301"/>
      <c r="GK88" s="315">
        <v>6</v>
      </c>
      <c r="GL88" s="315">
        <v>0</v>
      </c>
      <c r="GM88" s="358">
        <v>0</v>
      </c>
      <c r="GN88" s="93">
        <v>0</v>
      </c>
      <c r="GO88" s="323">
        <v>6</v>
      </c>
      <c r="GP88" s="359">
        <v>0</v>
      </c>
      <c r="GQ88" s="359">
        <v>0</v>
      </c>
      <c r="GR88" s="359">
        <v>0</v>
      </c>
      <c r="GS88" s="93">
        <v>0</v>
      </c>
      <c r="GT88" s="93">
        <v>0</v>
      </c>
      <c r="GU88" s="93">
        <v>5</v>
      </c>
      <c r="GV88" s="93">
        <v>0</v>
      </c>
      <c r="GW88" s="93">
        <v>2</v>
      </c>
      <c r="GX88" s="93">
        <v>0</v>
      </c>
      <c r="GY88" s="93">
        <v>0</v>
      </c>
      <c r="GZ88" s="93">
        <v>0</v>
      </c>
      <c r="HA88" s="8">
        <f t="shared" si="146"/>
        <v>19</v>
      </c>
      <c r="HB88" s="8">
        <f t="shared" si="147"/>
        <v>0</v>
      </c>
      <c r="HC88" s="4"/>
      <c r="HD88" s="4"/>
      <c r="HE88" s="4"/>
      <c r="HF88" s="4"/>
      <c r="HG88" s="4"/>
      <c r="HH88" s="4"/>
      <c r="HI88" s="4">
        <f t="shared" si="114"/>
        <v>0</v>
      </c>
      <c r="HJ88" s="4">
        <f t="shared" si="115"/>
        <v>0</v>
      </c>
      <c r="HK88" s="8"/>
      <c r="HL88" s="8"/>
      <c r="HM88" s="8"/>
      <c r="HN88" s="296"/>
      <c r="HO88" s="8">
        <f t="shared" si="148"/>
        <v>0</v>
      </c>
      <c r="HP88" s="8">
        <f t="shared" si="149"/>
        <v>0</v>
      </c>
      <c r="HQ88" s="91">
        <v>565</v>
      </c>
      <c r="HR88" s="71"/>
      <c r="HS88" s="91">
        <v>565</v>
      </c>
      <c r="HT88" s="78"/>
      <c r="HU88" s="78">
        <f t="shared" si="150"/>
        <v>565</v>
      </c>
      <c r="HV88" s="78">
        <f t="shared" si="151"/>
        <v>0</v>
      </c>
      <c r="HW88" s="8"/>
      <c r="HX88" s="8"/>
      <c r="HY88" s="368"/>
      <c r="HZ88" s="368"/>
      <c r="IA88" s="302"/>
      <c r="IB88" s="297"/>
      <c r="IC88" s="196">
        <v>2.5</v>
      </c>
      <c r="ID88" s="323">
        <v>0.625</v>
      </c>
      <c r="IE88" s="303"/>
      <c r="IF88" s="303"/>
      <c r="IG88" s="8">
        <f t="shared" si="152"/>
        <v>2.5</v>
      </c>
      <c r="IH88" s="8">
        <f t="shared" si="153"/>
        <v>0.625</v>
      </c>
      <c r="II88" s="8"/>
      <c r="IJ88" s="8"/>
      <c r="IK88" s="8"/>
      <c r="IL88" s="8"/>
      <c r="IM88" s="4"/>
      <c r="IN88" s="296"/>
      <c r="IO88" s="8"/>
      <c r="IP88" s="8"/>
      <c r="IQ88" s="8"/>
      <c r="IR88" s="8"/>
      <c r="IS88" s="8"/>
      <c r="IT88" s="8"/>
      <c r="IU88" s="8">
        <f t="shared" si="116"/>
        <v>0</v>
      </c>
      <c r="IV88" s="8">
        <f t="shared" si="117"/>
        <v>0</v>
      </c>
      <c r="IW88" s="8"/>
      <c r="IX88" s="8"/>
      <c r="IY88" s="71">
        <v>10.31</v>
      </c>
      <c r="IZ88" s="71">
        <v>0</v>
      </c>
      <c r="JA88" s="71">
        <v>10.31</v>
      </c>
      <c r="JB88" s="71">
        <v>0</v>
      </c>
      <c r="JC88" s="71"/>
      <c r="JD88" s="71"/>
      <c r="JE88" s="370"/>
      <c r="JF88" s="370"/>
      <c r="JG88" s="8">
        <f t="shared" si="154"/>
        <v>20.62</v>
      </c>
      <c r="JH88" s="8">
        <f t="shared" si="155"/>
        <v>0</v>
      </c>
      <c r="JI88" s="323">
        <v>6.5372000000000003</v>
      </c>
      <c r="JJ88" s="323">
        <v>1</v>
      </c>
      <c r="JK88" s="323">
        <v>6.5373000000000001</v>
      </c>
      <c r="JL88" s="323">
        <v>1</v>
      </c>
      <c r="JM88" s="323"/>
      <c r="JN88" s="323"/>
      <c r="JO88" s="91">
        <v>51.55</v>
      </c>
      <c r="JP88" s="323">
        <v>11</v>
      </c>
      <c r="JQ88" s="91">
        <v>44.33</v>
      </c>
      <c r="JR88" s="323">
        <v>9</v>
      </c>
      <c r="JS88" s="71"/>
      <c r="JT88" s="71"/>
      <c r="JU88" s="8"/>
      <c r="JV88" s="8"/>
      <c r="JW88" s="8">
        <f t="shared" si="156"/>
        <v>108.9545</v>
      </c>
      <c r="JX88" s="8">
        <f t="shared" si="157"/>
        <v>22</v>
      </c>
      <c r="JY88" s="8"/>
      <c r="JZ88" s="8"/>
      <c r="KA88" s="282"/>
      <c r="KB88" s="282"/>
      <c r="KC88" s="8">
        <f t="shared" si="158"/>
        <v>0</v>
      </c>
      <c r="KD88" s="8">
        <f t="shared" si="159"/>
        <v>0</v>
      </c>
      <c r="KE88" s="4"/>
      <c r="KF88" s="4"/>
      <c r="KG88" s="4"/>
      <c r="KH88" s="4"/>
      <c r="KI88" s="4">
        <f t="shared" si="118"/>
        <v>0</v>
      </c>
      <c r="KJ88" s="4">
        <f t="shared" si="119"/>
        <v>0</v>
      </c>
      <c r="KK88" s="4"/>
      <c r="KL88" s="4"/>
      <c r="KM88" s="4"/>
      <c r="KN88" s="4"/>
      <c r="KO88" s="4">
        <f t="shared" si="160"/>
        <v>0</v>
      </c>
      <c r="KP88" s="4">
        <f t="shared" si="160"/>
        <v>0</v>
      </c>
      <c r="KQ88" s="314"/>
      <c r="KR88" s="4"/>
      <c r="KS88" s="4"/>
      <c r="KT88" s="4"/>
      <c r="KU88" s="1">
        <f t="shared" si="161"/>
        <v>0</v>
      </c>
      <c r="KV88" s="1">
        <f t="shared" si="162"/>
        <v>0</v>
      </c>
      <c r="KW88" s="4"/>
      <c r="KX88" s="4"/>
      <c r="KY88" s="4">
        <f t="shared" si="163"/>
        <v>0</v>
      </c>
      <c r="KZ88" s="4">
        <f t="shared" si="164"/>
        <v>0</v>
      </c>
      <c r="LA88" s="4"/>
      <c r="LB88" s="4"/>
      <c r="LC88" s="4"/>
      <c r="LD88" s="4"/>
      <c r="LE88" s="4">
        <f t="shared" si="165"/>
        <v>0</v>
      </c>
      <c r="LF88" s="4">
        <f t="shared" si="166"/>
        <v>0</v>
      </c>
      <c r="LG88" s="4"/>
      <c r="LH88" s="4"/>
      <c r="LI88" s="4">
        <f t="shared" si="167"/>
        <v>0</v>
      </c>
      <c r="LJ88" s="4">
        <f t="shared" si="168"/>
        <v>0</v>
      </c>
      <c r="LK88" s="71">
        <v>24.2</v>
      </c>
      <c r="LL88" s="323">
        <v>0</v>
      </c>
      <c r="LM88" s="79">
        <v>24.02</v>
      </c>
      <c r="LN88" s="342">
        <v>0</v>
      </c>
      <c r="LO88" s="79">
        <v>6.5750000000000002</v>
      </c>
      <c r="LP88" s="326">
        <v>0</v>
      </c>
      <c r="LQ88" s="75"/>
      <c r="LR88" s="336"/>
      <c r="LS88" s="311"/>
      <c r="LT88" s="311"/>
      <c r="LU88" s="4">
        <f t="shared" si="169"/>
        <v>54.795000000000002</v>
      </c>
      <c r="LV88" s="4">
        <f t="shared" si="170"/>
        <v>0</v>
      </c>
      <c r="LW88" s="312"/>
      <c r="LX88" s="4"/>
      <c r="LY88" s="4"/>
      <c r="LZ88" s="4"/>
      <c r="MA88" s="4">
        <f t="shared" si="171"/>
        <v>0</v>
      </c>
      <c r="MB88" s="4">
        <f t="shared" si="172"/>
        <v>0</v>
      </c>
      <c r="MC88" s="114"/>
      <c r="MD88" s="4"/>
      <c r="ME88" s="333"/>
      <c r="MF88" s="360"/>
      <c r="MG88" s="75"/>
      <c r="MH88" s="74"/>
      <c r="MI88" s="9"/>
      <c r="MJ88" s="4"/>
      <c r="MK88" s="4">
        <f t="shared" si="173"/>
        <v>0</v>
      </c>
      <c r="ML88" s="4">
        <f t="shared" si="174"/>
        <v>0</v>
      </c>
      <c r="MM88" s="327">
        <v>0</v>
      </c>
      <c r="MN88" s="92">
        <v>0</v>
      </c>
      <c r="MO88" s="114">
        <v>0</v>
      </c>
      <c r="MP88" s="328">
        <v>0</v>
      </c>
      <c r="MQ88" s="4">
        <f t="shared" si="175"/>
        <v>0</v>
      </c>
      <c r="MR88" s="4">
        <f t="shared" si="176"/>
        <v>0</v>
      </c>
      <c r="MS88" s="4"/>
      <c r="MT88" s="4"/>
      <c r="MU88" s="4">
        <f t="shared" si="177"/>
        <v>0</v>
      </c>
      <c r="MV88" s="4">
        <f t="shared" si="178"/>
        <v>0</v>
      </c>
      <c r="MW88" s="4"/>
      <c r="MX88" s="4"/>
      <c r="MY88" s="4">
        <f t="shared" si="179"/>
        <v>0</v>
      </c>
      <c r="MZ88" s="4">
        <f t="shared" si="180"/>
        <v>0</v>
      </c>
      <c r="NA88" s="92">
        <v>0</v>
      </c>
      <c r="NB88" s="329">
        <v>0</v>
      </c>
      <c r="NC88" s="4">
        <f t="shared" si="181"/>
        <v>0</v>
      </c>
      <c r="ND88" s="4">
        <f t="shared" si="182"/>
        <v>0</v>
      </c>
      <c r="NE88" s="294"/>
      <c r="NF88" s="294"/>
      <c r="NG88" s="294">
        <f t="shared" si="183"/>
        <v>0</v>
      </c>
      <c r="NH88" s="294">
        <f t="shared" si="184"/>
        <v>0</v>
      </c>
      <c r="NI88" s="294"/>
      <c r="NJ88" s="294"/>
      <c r="NK88" s="294">
        <f t="shared" si="185"/>
        <v>0</v>
      </c>
      <c r="NL88" s="294">
        <f t="shared" si="186"/>
        <v>0</v>
      </c>
      <c r="NM88" s="291"/>
      <c r="NN88" s="294"/>
      <c r="NO88" s="294">
        <f t="shared" si="187"/>
        <v>0</v>
      </c>
      <c r="NP88" s="294">
        <f t="shared" si="188"/>
        <v>0</v>
      </c>
      <c r="NQ88" s="74">
        <v>0</v>
      </c>
      <c r="NR88" s="74"/>
      <c r="NS88" s="74">
        <v>0</v>
      </c>
      <c r="NT88" s="74"/>
      <c r="NU88" s="74">
        <v>0</v>
      </c>
      <c r="NV88" s="74"/>
      <c r="NW88" s="335">
        <v>0</v>
      </c>
      <c r="NX88" s="335"/>
      <c r="NY88" s="335">
        <v>0</v>
      </c>
      <c r="NZ88" s="335"/>
      <c r="OA88" s="74">
        <f t="shared" si="189"/>
        <v>0</v>
      </c>
      <c r="OB88" s="74">
        <f t="shared" si="120"/>
        <v>0</v>
      </c>
      <c r="OC88" s="74">
        <v>0</v>
      </c>
      <c r="OD88" s="74"/>
      <c r="OE88" s="341">
        <v>0</v>
      </c>
      <c r="OF88" s="74"/>
      <c r="OG88" s="341">
        <v>0</v>
      </c>
      <c r="OH88" s="74"/>
      <c r="OI88" s="74">
        <v>0</v>
      </c>
      <c r="OJ88" s="74"/>
      <c r="OK88" s="74">
        <f t="shared" si="190"/>
        <v>0</v>
      </c>
      <c r="OL88" s="74">
        <f t="shared" si="191"/>
        <v>0</v>
      </c>
      <c r="OM88" s="196">
        <v>0</v>
      </c>
      <c r="ON88" s="196"/>
      <c r="OO88" s="334">
        <v>0</v>
      </c>
      <c r="OP88" s="196"/>
      <c r="OQ88" s="196">
        <v>0</v>
      </c>
      <c r="OR88" s="196"/>
      <c r="OS88" s="196">
        <f t="shared" si="192"/>
        <v>0</v>
      </c>
      <c r="OT88" s="196">
        <f t="shared" si="193"/>
        <v>0</v>
      </c>
      <c r="OU88" s="294"/>
      <c r="OV88" s="294"/>
      <c r="OW88" s="294">
        <f t="shared" si="121"/>
        <v>0</v>
      </c>
      <c r="OX88" s="294">
        <f t="shared" si="122"/>
        <v>0</v>
      </c>
    </row>
    <row r="89" spans="1:414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7"/>
        <v>0</v>
      </c>
      <c r="J89" s="78">
        <f t="shared" si="108"/>
        <v>0</v>
      </c>
      <c r="K89" s="2"/>
      <c r="L89" s="2"/>
      <c r="M89" s="71"/>
      <c r="N89" s="71"/>
      <c r="O89" s="75">
        <v>19.59</v>
      </c>
      <c r="P89" s="71">
        <v>3.9180000000000001</v>
      </c>
      <c r="Q89" s="122"/>
      <c r="R89" s="78"/>
      <c r="S89" s="314"/>
      <c r="T89" s="314"/>
      <c r="U89" s="78"/>
      <c r="V89" s="78"/>
      <c r="W89" s="78">
        <f t="shared" si="123"/>
        <v>19.59</v>
      </c>
      <c r="X89" s="78">
        <f t="shared" si="124"/>
        <v>19.59</v>
      </c>
      <c r="Y89" s="78"/>
      <c r="Z89" s="78"/>
      <c r="AA89" s="75"/>
      <c r="AB89" s="71"/>
      <c r="AC89" s="8">
        <f t="shared" si="125"/>
        <v>0</v>
      </c>
      <c r="AD89" s="8">
        <f t="shared" si="126"/>
        <v>0</v>
      </c>
      <c r="AE89" s="71"/>
      <c r="AF89" s="71"/>
      <c r="AG89" s="71"/>
      <c r="AH89" s="71"/>
      <c r="AI89" s="122"/>
      <c r="AJ89" s="122"/>
      <c r="AK89" s="343"/>
      <c r="AL89" s="344"/>
      <c r="AM89" s="287"/>
      <c r="AN89" s="287"/>
      <c r="AO89" s="288"/>
      <c r="AP89" s="288"/>
      <c r="AQ89" s="288"/>
      <c r="AR89" s="288"/>
      <c r="AS89" s="288"/>
      <c r="AT89" s="288"/>
      <c r="AU89" s="4">
        <f t="shared" si="109"/>
        <v>0</v>
      </c>
      <c r="AV89" s="4">
        <f t="shared" si="110"/>
        <v>0</v>
      </c>
      <c r="AW89" s="78"/>
      <c r="AX89" s="78"/>
      <c r="AY89" s="305"/>
      <c r="AZ89" s="8"/>
      <c r="BA89" s="8"/>
      <c r="BB89" s="8"/>
      <c r="BC89" s="8">
        <f t="shared" si="111"/>
        <v>0</v>
      </c>
      <c r="BD89" s="8">
        <f t="shared" si="112"/>
        <v>0</v>
      </c>
      <c r="BE89" s="78">
        <v>6</v>
      </c>
      <c r="BF89" s="78">
        <v>0.85440000000000005</v>
      </c>
      <c r="BG89" s="349">
        <v>7.5</v>
      </c>
      <c r="BH89" s="350">
        <v>1.0680000000000001</v>
      </c>
      <c r="BI89" s="289"/>
      <c r="BJ89" s="290"/>
      <c r="BK89" s="315">
        <v>6.5</v>
      </c>
      <c r="BL89" s="78">
        <v>0.92559999999999998</v>
      </c>
      <c r="BM89" s="8"/>
      <c r="BN89" s="8"/>
      <c r="BO89" s="8"/>
      <c r="BP89" s="8"/>
      <c r="BQ89" s="8"/>
      <c r="BR89" s="8"/>
      <c r="BS89" s="2">
        <f t="shared" si="127"/>
        <v>20</v>
      </c>
      <c r="BT89" s="8">
        <f t="shared" si="128"/>
        <v>2.8479999999999999</v>
      </c>
      <c r="BU89" s="8"/>
      <c r="BV89" s="8"/>
      <c r="BW89" s="4"/>
      <c r="BX89" s="4"/>
      <c r="BY89" s="4"/>
      <c r="BZ89" s="8"/>
      <c r="CA89" s="4"/>
      <c r="CB89" s="8"/>
      <c r="CC89" s="4">
        <f t="shared" si="113"/>
        <v>0</v>
      </c>
      <c r="CD89" s="4">
        <f t="shared" si="113"/>
        <v>0</v>
      </c>
      <c r="CE89" s="4"/>
      <c r="CF89" s="4"/>
      <c r="CG89" s="114"/>
      <c r="CH89" s="313"/>
      <c r="CI89" s="91"/>
      <c r="CJ89" s="313"/>
      <c r="CK89" s="292"/>
      <c r="CL89" s="292"/>
      <c r="CM89" s="314"/>
      <c r="CN89" s="315"/>
      <c r="CO89" s="8">
        <f t="shared" si="129"/>
        <v>0</v>
      </c>
      <c r="CP89" s="8">
        <f t="shared" si="130"/>
        <v>0</v>
      </c>
      <c r="CQ89" s="330">
        <v>247.40625</v>
      </c>
      <c r="CR89" s="330"/>
      <c r="CS89" s="330"/>
      <c r="CT89" s="340"/>
      <c r="CU89" s="331">
        <v>18.556701030927837</v>
      </c>
      <c r="CV89" s="196"/>
      <c r="CW89" s="332">
        <v>63.814432989690722</v>
      </c>
      <c r="CX89" s="340"/>
      <c r="CY89" s="340"/>
      <c r="CZ89" s="340"/>
      <c r="DA89" s="351">
        <f t="shared" si="131"/>
        <v>329.77738402061857</v>
      </c>
      <c r="DB89" s="74">
        <f t="shared" si="132"/>
        <v>0</v>
      </c>
      <c r="DC89" s="8"/>
      <c r="DD89" s="8"/>
      <c r="DE89" s="4"/>
      <c r="DF89" s="8"/>
      <c r="DG89" s="8"/>
      <c r="DH89" s="8"/>
      <c r="DI89" s="8">
        <f t="shared" si="133"/>
        <v>0</v>
      </c>
      <c r="DJ89" s="8">
        <f t="shared" si="134"/>
        <v>0</v>
      </c>
      <c r="DK89" s="316">
        <v>41.103092783505154</v>
      </c>
      <c r="DL89" s="316">
        <v>13.701030927835051</v>
      </c>
      <c r="DM89" s="314">
        <f t="shared" si="135"/>
        <v>41.103092783505154</v>
      </c>
      <c r="DN89" s="314">
        <f t="shared" si="136"/>
        <v>13.701030927835051</v>
      </c>
      <c r="DO89" s="316">
        <v>39.869999999999997</v>
      </c>
      <c r="DP89" s="316">
        <v>13.29</v>
      </c>
      <c r="DQ89" s="317">
        <v>39.869999999999997</v>
      </c>
      <c r="DR89" s="317">
        <v>13.29</v>
      </c>
      <c r="DS89" s="8"/>
      <c r="DT89" s="8"/>
      <c r="DU89" s="295"/>
      <c r="DV89" s="296"/>
      <c r="DW89" s="296"/>
      <c r="DX89" s="296"/>
      <c r="DY89" s="8"/>
      <c r="DZ89" s="8"/>
      <c r="EA89" s="4"/>
      <c r="EB89" s="8"/>
      <c r="EC89" s="8">
        <f t="shared" si="137"/>
        <v>0</v>
      </c>
      <c r="ED89" s="8">
        <f t="shared" si="137"/>
        <v>0</v>
      </c>
      <c r="EE89" s="4"/>
      <c r="EF89" s="4"/>
      <c r="EG89" s="318">
        <v>37.11</v>
      </c>
      <c r="EH89" s="319">
        <v>9.2774999999999999</v>
      </c>
      <c r="EI89" s="94">
        <v>159.42268041237114</v>
      </c>
      <c r="EJ89" s="94">
        <v>39.855670103092784</v>
      </c>
      <c r="EK89" s="314">
        <v>55.268041237113401</v>
      </c>
      <c r="EL89" s="320">
        <v>13.81701030927835</v>
      </c>
      <c r="EM89" s="321"/>
      <c r="EN89" s="321"/>
      <c r="EO89" s="321"/>
      <c r="EP89" s="321"/>
      <c r="EQ89" s="8">
        <f t="shared" si="138"/>
        <v>251.80072164948453</v>
      </c>
      <c r="ER89" s="8">
        <f t="shared" si="139"/>
        <v>62.950180412371132</v>
      </c>
      <c r="ES89" s="294"/>
      <c r="ET89" s="294"/>
      <c r="EU89" s="6"/>
      <c r="EV89" s="6"/>
      <c r="EW89" s="4">
        <f t="shared" si="140"/>
        <v>0</v>
      </c>
      <c r="EX89" s="4">
        <f t="shared" si="141"/>
        <v>0</v>
      </c>
      <c r="EY89" s="8"/>
      <c r="EZ89" s="8"/>
      <c r="FA89" s="345">
        <v>32</v>
      </c>
      <c r="FB89" s="322">
        <v>0</v>
      </c>
      <c r="FC89" s="114">
        <v>33</v>
      </c>
      <c r="FD89" s="315">
        <v>0</v>
      </c>
      <c r="FE89" s="8"/>
      <c r="FF89" s="8"/>
      <c r="FG89" s="298"/>
      <c r="FH89" s="299"/>
      <c r="FI89" s="8"/>
      <c r="FJ89" s="8"/>
      <c r="FK89" s="8"/>
      <c r="FL89" s="8"/>
      <c r="FM89" s="315"/>
      <c r="FN89" s="315"/>
      <c r="FO89" s="4"/>
      <c r="FP89" s="8"/>
      <c r="FQ89" s="300">
        <f t="shared" si="142"/>
        <v>0</v>
      </c>
      <c r="FR89" s="8">
        <f t="shared" si="143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4"/>
        <v>0</v>
      </c>
      <c r="GH89" s="8">
        <f t="shared" si="145"/>
        <v>0</v>
      </c>
      <c r="GI89" s="301"/>
      <c r="GJ89" s="301"/>
      <c r="GK89" s="315">
        <v>6</v>
      </c>
      <c r="GL89" s="315">
        <v>0</v>
      </c>
      <c r="GM89" s="358">
        <v>0</v>
      </c>
      <c r="GN89" s="93">
        <v>0</v>
      </c>
      <c r="GO89" s="323">
        <v>6</v>
      </c>
      <c r="GP89" s="359">
        <v>0</v>
      </c>
      <c r="GQ89" s="359">
        <v>0</v>
      </c>
      <c r="GR89" s="359">
        <v>0</v>
      </c>
      <c r="GS89" s="93">
        <v>0</v>
      </c>
      <c r="GT89" s="93">
        <v>0</v>
      </c>
      <c r="GU89" s="93">
        <v>5</v>
      </c>
      <c r="GV89" s="93">
        <v>0</v>
      </c>
      <c r="GW89" s="93">
        <v>2</v>
      </c>
      <c r="GX89" s="93">
        <v>0</v>
      </c>
      <c r="GY89" s="93">
        <v>0</v>
      </c>
      <c r="GZ89" s="93">
        <v>0</v>
      </c>
      <c r="HA89" s="8">
        <f t="shared" si="146"/>
        <v>19</v>
      </c>
      <c r="HB89" s="8">
        <f t="shared" si="147"/>
        <v>0</v>
      </c>
      <c r="HC89" s="4"/>
      <c r="HD89" s="4"/>
      <c r="HE89" s="4"/>
      <c r="HF89" s="4"/>
      <c r="HG89" s="4"/>
      <c r="HH89" s="4"/>
      <c r="HI89" s="4">
        <f t="shared" si="114"/>
        <v>0</v>
      </c>
      <c r="HJ89" s="4">
        <f t="shared" si="115"/>
        <v>0</v>
      </c>
      <c r="HK89" s="8"/>
      <c r="HL89" s="8"/>
      <c r="HM89" s="8"/>
      <c r="HN89" s="296"/>
      <c r="HO89" s="8">
        <f t="shared" si="148"/>
        <v>0</v>
      </c>
      <c r="HP89" s="8">
        <f t="shared" si="149"/>
        <v>0</v>
      </c>
      <c r="HQ89" s="91">
        <v>565</v>
      </c>
      <c r="HR89" s="71"/>
      <c r="HS89" s="91">
        <v>565</v>
      </c>
      <c r="HT89" s="78"/>
      <c r="HU89" s="78">
        <f t="shared" si="150"/>
        <v>565</v>
      </c>
      <c r="HV89" s="78">
        <f t="shared" si="151"/>
        <v>0</v>
      </c>
      <c r="HW89" s="8"/>
      <c r="HX89" s="8"/>
      <c r="HY89" s="368"/>
      <c r="HZ89" s="368"/>
      <c r="IA89" s="302"/>
      <c r="IB89" s="297"/>
      <c r="IC89" s="196">
        <v>2.5</v>
      </c>
      <c r="ID89" s="323">
        <v>0.625</v>
      </c>
      <c r="IE89" s="303"/>
      <c r="IF89" s="303"/>
      <c r="IG89" s="8">
        <f t="shared" si="152"/>
        <v>2.5</v>
      </c>
      <c r="IH89" s="8">
        <f t="shared" si="153"/>
        <v>0.625</v>
      </c>
      <c r="II89" s="8"/>
      <c r="IJ89" s="8"/>
      <c r="IK89" s="8"/>
      <c r="IL89" s="8"/>
      <c r="IM89" s="4"/>
      <c r="IN89" s="296"/>
      <c r="IO89" s="8"/>
      <c r="IP89" s="8"/>
      <c r="IQ89" s="8"/>
      <c r="IR89" s="8"/>
      <c r="IS89" s="8"/>
      <c r="IT89" s="8"/>
      <c r="IU89" s="8">
        <f t="shared" si="116"/>
        <v>0</v>
      </c>
      <c r="IV89" s="8">
        <f t="shared" si="117"/>
        <v>0</v>
      </c>
      <c r="IW89" s="8"/>
      <c r="IX89" s="8"/>
      <c r="IY89" s="71">
        <v>10.31</v>
      </c>
      <c r="IZ89" s="71">
        <v>0</v>
      </c>
      <c r="JA89" s="71">
        <v>10.31</v>
      </c>
      <c r="JB89" s="71">
        <v>0</v>
      </c>
      <c r="JC89" s="71"/>
      <c r="JD89" s="71"/>
      <c r="JE89" s="370"/>
      <c r="JF89" s="370"/>
      <c r="JG89" s="8">
        <f t="shared" si="154"/>
        <v>20.62</v>
      </c>
      <c r="JH89" s="8">
        <f t="shared" si="155"/>
        <v>0</v>
      </c>
      <c r="JI89" s="323">
        <v>6.5372000000000003</v>
      </c>
      <c r="JJ89" s="323">
        <v>1</v>
      </c>
      <c r="JK89" s="323">
        <v>6.5373000000000001</v>
      </c>
      <c r="JL89" s="323">
        <v>1</v>
      </c>
      <c r="JM89" s="323"/>
      <c r="JN89" s="323"/>
      <c r="JO89" s="91">
        <v>51.55</v>
      </c>
      <c r="JP89" s="323">
        <v>11</v>
      </c>
      <c r="JQ89" s="91">
        <v>44.33</v>
      </c>
      <c r="JR89" s="323">
        <v>9</v>
      </c>
      <c r="JS89" s="71"/>
      <c r="JT89" s="71"/>
      <c r="JU89" s="8"/>
      <c r="JV89" s="8"/>
      <c r="JW89" s="8">
        <f t="shared" si="156"/>
        <v>108.9545</v>
      </c>
      <c r="JX89" s="8">
        <f t="shared" si="157"/>
        <v>22</v>
      </c>
      <c r="JY89" s="8"/>
      <c r="JZ89" s="8"/>
      <c r="KA89" s="282"/>
      <c r="KB89" s="282"/>
      <c r="KC89" s="8">
        <f t="shared" si="158"/>
        <v>0</v>
      </c>
      <c r="KD89" s="8">
        <f t="shared" si="159"/>
        <v>0</v>
      </c>
      <c r="KE89" s="4"/>
      <c r="KF89" s="4"/>
      <c r="KG89" s="4"/>
      <c r="KH89" s="4"/>
      <c r="KI89" s="4">
        <f t="shared" si="118"/>
        <v>0</v>
      </c>
      <c r="KJ89" s="4">
        <f t="shared" si="119"/>
        <v>0</v>
      </c>
      <c r="KK89" s="4"/>
      <c r="KL89" s="4"/>
      <c r="KM89" s="4"/>
      <c r="KN89" s="4"/>
      <c r="KO89" s="4">
        <f t="shared" si="160"/>
        <v>0</v>
      </c>
      <c r="KP89" s="4">
        <f t="shared" si="160"/>
        <v>0</v>
      </c>
      <c r="KQ89" s="314"/>
      <c r="KR89" s="4"/>
      <c r="KS89" s="4"/>
      <c r="KT89" s="4"/>
      <c r="KU89" s="1">
        <f t="shared" si="161"/>
        <v>0</v>
      </c>
      <c r="KV89" s="1">
        <f t="shared" si="162"/>
        <v>0</v>
      </c>
      <c r="KW89" s="4"/>
      <c r="KX89" s="4"/>
      <c r="KY89" s="4">
        <f t="shared" si="163"/>
        <v>0</v>
      </c>
      <c r="KZ89" s="4">
        <f t="shared" si="164"/>
        <v>0</v>
      </c>
      <c r="LA89" s="4"/>
      <c r="LB89" s="4"/>
      <c r="LC89" s="4"/>
      <c r="LD89" s="4"/>
      <c r="LE89" s="4">
        <f t="shared" si="165"/>
        <v>0</v>
      </c>
      <c r="LF89" s="4">
        <f t="shared" si="166"/>
        <v>0</v>
      </c>
      <c r="LG89" s="4"/>
      <c r="LH89" s="4"/>
      <c r="LI89" s="4">
        <f t="shared" si="167"/>
        <v>0</v>
      </c>
      <c r="LJ89" s="4">
        <f t="shared" si="168"/>
        <v>0</v>
      </c>
      <c r="LK89" s="71">
        <v>24.2</v>
      </c>
      <c r="LL89" s="323">
        <v>0</v>
      </c>
      <c r="LM89" s="79">
        <v>24.02</v>
      </c>
      <c r="LN89" s="342">
        <v>0</v>
      </c>
      <c r="LO89" s="79">
        <v>6.5750000000000002</v>
      </c>
      <c r="LP89" s="326">
        <v>0</v>
      </c>
      <c r="LQ89" s="75"/>
      <c r="LR89" s="336"/>
      <c r="LS89" s="311"/>
      <c r="LT89" s="311"/>
      <c r="LU89" s="4">
        <f t="shared" si="169"/>
        <v>54.795000000000002</v>
      </c>
      <c r="LV89" s="4">
        <f t="shared" si="170"/>
        <v>0</v>
      </c>
      <c r="LW89" s="312"/>
      <c r="LX89" s="4"/>
      <c r="LY89" s="4"/>
      <c r="LZ89" s="4"/>
      <c r="MA89" s="4">
        <f t="shared" si="171"/>
        <v>0</v>
      </c>
      <c r="MB89" s="4">
        <f t="shared" si="172"/>
        <v>0</v>
      </c>
      <c r="MC89" s="114"/>
      <c r="MD89" s="4"/>
      <c r="ME89" s="333"/>
      <c r="MF89" s="360"/>
      <c r="MG89" s="75"/>
      <c r="MH89" s="74"/>
      <c r="MI89" s="9"/>
      <c r="MJ89" s="4"/>
      <c r="MK89" s="4">
        <f t="shared" si="173"/>
        <v>0</v>
      </c>
      <c r="ML89" s="4">
        <f t="shared" si="174"/>
        <v>0</v>
      </c>
      <c r="MM89" s="327">
        <v>0</v>
      </c>
      <c r="MN89" s="92">
        <v>0</v>
      </c>
      <c r="MO89" s="114">
        <v>0</v>
      </c>
      <c r="MP89" s="328">
        <v>0</v>
      </c>
      <c r="MQ89" s="4">
        <f t="shared" si="175"/>
        <v>0</v>
      </c>
      <c r="MR89" s="4">
        <f t="shared" si="176"/>
        <v>0</v>
      </c>
      <c r="MS89" s="4"/>
      <c r="MT89" s="4"/>
      <c r="MU89" s="4">
        <f t="shared" si="177"/>
        <v>0</v>
      </c>
      <c r="MV89" s="4">
        <f t="shared" si="178"/>
        <v>0</v>
      </c>
      <c r="MW89" s="4"/>
      <c r="MX89" s="4"/>
      <c r="MY89" s="4">
        <f t="shared" si="179"/>
        <v>0</v>
      </c>
      <c r="MZ89" s="4">
        <f t="shared" si="180"/>
        <v>0</v>
      </c>
      <c r="NA89" s="92">
        <v>0</v>
      </c>
      <c r="NB89" s="329">
        <v>0</v>
      </c>
      <c r="NC89" s="4">
        <f t="shared" si="181"/>
        <v>0</v>
      </c>
      <c r="ND89" s="4">
        <f t="shared" si="182"/>
        <v>0</v>
      </c>
      <c r="NE89" s="294"/>
      <c r="NF89" s="294"/>
      <c r="NG89" s="294">
        <f t="shared" si="183"/>
        <v>0</v>
      </c>
      <c r="NH89" s="294">
        <f t="shared" si="184"/>
        <v>0</v>
      </c>
      <c r="NI89" s="294"/>
      <c r="NJ89" s="294"/>
      <c r="NK89" s="294">
        <f t="shared" si="185"/>
        <v>0</v>
      </c>
      <c r="NL89" s="294">
        <f t="shared" si="186"/>
        <v>0</v>
      </c>
      <c r="NM89" s="291"/>
      <c r="NN89" s="294"/>
      <c r="NO89" s="294">
        <f t="shared" si="187"/>
        <v>0</v>
      </c>
      <c r="NP89" s="294">
        <f t="shared" si="188"/>
        <v>0</v>
      </c>
      <c r="NQ89" s="74">
        <v>0</v>
      </c>
      <c r="NR89" s="74"/>
      <c r="NS89" s="74">
        <v>0</v>
      </c>
      <c r="NT89" s="74"/>
      <c r="NU89" s="74">
        <v>0</v>
      </c>
      <c r="NV89" s="74"/>
      <c r="NW89" s="335">
        <v>0</v>
      </c>
      <c r="NX89" s="335"/>
      <c r="NY89" s="335">
        <v>0</v>
      </c>
      <c r="NZ89" s="335"/>
      <c r="OA89" s="74">
        <f t="shared" si="189"/>
        <v>0</v>
      </c>
      <c r="OB89" s="74">
        <f t="shared" si="120"/>
        <v>0</v>
      </c>
      <c r="OC89" s="74">
        <v>0</v>
      </c>
      <c r="OD89" s="74"/>
      <c r="OE89" s="341">
        <v>0</v>
      </c>
      <c r="OF89" s="74"/>
      <c r="OG89" s="341">
        <v>0</v>
      </c>
      <c r="OH89" s="74"/>
      <c r="OI89" s="74">
        <v>0</v>
      </c>
      <c r="OJ89" s="74"/>
      <c r="OK89" s="74">
        <f t="shared" si="190"/>
        <v>0</v>
      </c>
      <c r="OL89" s="74">
        <f t="shared" si="191"/>
        <v>0</v>
      </c>
      <c r="OM89" s="196">
        <v>0</v>
      </c>
      <c r="ON89" s="196"/>
      <c r="OO89" s="334">
        <v>0</v>
      </c>
      <c r="OP89" s="196"/>
      <c r="OQ89" s="196">
        <v>0</v>
      </c>
      <c r="OR89" s="196"/>
      <c r="OS89" s="196">
        <f t="shared" si="192"/>
        <v>0</v>
      </c>
      <c r="OT89" s="196">
        <f t="shared" si="193"/>
        <v>0</v>
      </c>
      <c r="OU89" s="294"/>
      <c r="OV89" s="294"/>
      <c r="OW89" s="294">
        <f t="shared" si="121"/>
        <v>0</v>
      </c>
      <c r="OX89" s="294">
        <f t="shared" si="122"/>
        <v>0</v>
      </c>
    </row>
    <row r="90" spans="1:414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7"/>
        <v>0</v>
      </c>
      <c r="J90" s="78">
        <f t="shared" si="108"/>
        <v>0</v>
      </c>
      <c r="K90" s="2"/>
      <c r="L90" s="2"/>
      <c r="M90" s="71"/>
      <c r="N90" s="71"/>
      <c r="O90" s="75">
        <v>19.59</v>
      </c>
      <c r="P90" s="71">
        <v>3.9180000000000001</v>
      </c>
      <c r="Q90" s="122"/>
      <c r="R90" s="78"/>
      <c r="S90" s="314"/>
      <c r="T90" s="314"/>
      <c r="U90" s="78"/>
      <c r="V90" s="78"/>
      <c r="W90" s="78">
        <f t="shared" si="123"/>
        <v>19.59</v>
      </c>
      <c r="X90" s="78">
        <f t="shared" si="124"/>
        <v>19.59</v>
      </c>
      <c r="Y90" s="78"/>
      <c r="Z90" s="78"/>
      <c r="AA90" s="75"/>
      <c r="AB90" s="71"/>
      <c r="AC90" s="8">
        <f t="shared" si="125"/>
        <v>0</v>
      </c>
      <c r="AD90" s="8">
        <f t="shared" si="126"/>
        <v>0</v>
      </c>
      <c r="AE90" s="71"/>
      <c r="AF90" s="71"/>
      <c r="AG90" s="71"/>
      <c r="AH90" s="71"/>
      <c r="AI90" s="122"/>
      <c r="AJ90" s="122"/>
      <c r="AK90" s="343"/>
      <c r="AL90" s="344"/>
      <c r="AM90" s="287"/>
      <c r="AN90" s="287"/>
      <c r="AO90" s="288"/>
      <c r="AP90" s="288"/>
      <c r="AQ90" s="288"/>
      <c r="AR90" s="288"/>
      <c r="AS90" s="288"/>
      <c r="AT90" s="288"/>
      <c r="AU90" s="4">
        <f t="shared" si="109"/>
        <v>0</v>
      </c>
      <c r="AV90" s="4">
        <f t="shared" si="110"/>
        <v>0</v>
      </c>
      <c r="AW90" s="78"/>
      <c r="AX90" s="78"/>
      <c r="AY90" s="305"/>
      <c r="AZ90" s="8"/>
      <c r="BA90" s="8"/>
      <c r="BB90" s="8"/>
      <c r="BC90" s="8">
        <f t="shared" si="111"/>
        <v>0</v>
      </c>
      <c r="BD90" s="8">
        <f t="shared" si="112"/>
        <v>0</v>
      </c>
      <c r="BE90" s="78">
        <v>6</v>
      </c>
      <c r="BF90" s="78">
        <v>0.85440000000000005</v>
      </c>
      <c r="BG90" s="349">
        <v>7.5</v>
      </c>
      <c r="BH90" s="350">
        <v>1.0680000000000001</v>
      </c>
      <c r="BI90" s="289"/>
      <c r="BJ90" s="290"/>
      <c r="BK90" s="315">
        <v>6.5</v>
      </c>
      <c r="BL90" s="78">
        <v>0.92559999999999998</v>
      </c>
      <c r="BM90" s="8"/>
      <c r="BN90" s="8"/>
      <c r="BO90" s="8"/>
      <c r="BP90" s="8"/>
      <c r="BQ90" s="8"/>
      <c r="BR90" s="8"/>
      <c r="BS90" s="2">
        <f t="shared" si="127"/>
        <v>20</v>
      </c>
      <c r="BT90" s="8">
        <f t="shared" si="128"/>
        <v>2.8479999999999999</v>
      </c>
      <c r="BU90" s="8"/>
      <c r="BV90" s="8"/>
      <c r="BW90" s="4"/>
      <c r="BX90" s="4"/>
      <c r="BY90" s="4"/>
      <c r="BZ90" s="8"/>
      <c r="CA90" s="4"/>
      <c r="CB90" s="8"/>
      <c r="CC90" s="4">
        <f t="shared" si="113"/>
        <v>0</v>
      </c>
      <c r="CD90" s="4">
        <f t="shared" si="113"/>
        <v>0</v>
      </c>
      <c r="CE90" s="4"/>
      <c r="CF90" s="4"/>
      <c r="CG90" s="114"/>
      <c r="CH90" s="313"/>
      <c r="CI90" s="91"/>
      <c r="CJ90" s="313"/>
      <c r="CK90" s="292"/>
      <c r="CL90" s="292"/>
      <c r="CM90" s="314"/>
      <c r="CN90" s="315"/>
      <c r="CO90" s="8">
        <f t="shared" si="129"/>
        <v>0</v>
      </c>
      <c r="CP90" s="8">
        <f t="shared" si="130"/>
        <v>0</v>
      </c>
      <c r="CQ90" s="330">
        <v>247.40625</v>
      </c>
      <c r="CR90" s="330"/>
      <c r="CS90" s="330"/>
      <c r="CT90" s="340"/>
      <c r="CU90" s="331">
        <v>18.556701030927837</v>
      </c>
      <c r="CV90" s="196"/>
      <c r="CW90" s="332">
        <v>63.814432989690722</v>
      </c>
      <c r="CX90" s="340"/>
      <c r="CY90" s="340"/>
      <c r="CZ90" s="340"/>
      <c r="DA90" s="351">
        <f t="shared" si="131"/>
        <v>329.77738402061857</v>
      </c>
      <c r="DB90" s="74">
        <f t="shared" si="132"/>
        <v>0</v>
      </c>
      <c r="DC90" s="8"/>
      <c r="DD90" s="8"/>
      <c r="DE90" s="4"/>
      <c r="DF90" s="8"/>
      <c r="DG90" s="8"/>
      <c r="DH90" s="8"/>
      <c r="DI90" s="8">
        <f t="shared" si="133"/>
        <v>0</v>
      </c>
      <c r="DJ90" s="8">
        <f t="shared" si="134"/>
        <v>0</v>
      </c>
      <c r="DK90" s="316">
        <v>41.103092783505154</v>
      </c>
      <c r="DL90" s="316">
        <v>13.701030927835051</v>
      </c>
      <c r="DM90" s="314">
        <f t="shared" si="135"/>
        <v>41.103092783505154</v>
      </c>
      <c r="DN90" s="314">
        <f t="shared" si="136"/>
        <v>13.701030927835051</v>
      </c>
      <c r="DO90" s="316">
        <v>39.869999999999997</v>
      </c>
      <c r="DP90" s="316">
        <v>13.29</v>
      </c>
      <c r="DQ90" s="317">
        <v>39.869999999999997</v>
      </c>
      <c r="DR90" s="317">
        <v>13.29</v>
      </c>
      <c r="DS90" s="8"/>
      <c r="DT90" s="8"/>
      <c r="DU90" s="295"/>
      <c r="DV90" s="296"/>
      <c r="DW90" s="296"/>
      <c r="DX90" s="296"/>
      <c r="DY90" s="8"/>
      <c r="DZ90" s="8"/>
      <c r="EA90" s="4"/>
      <c r="EB90" s="8"/>
      <c r="EC90" s="8">
        <f t="shared" si="137"/>
        <v>0</v>
      </c>
      <c r="ED90" s="8">
        <f t="shared" si="137"/>
        <v>0</v>
      </c>
      <c r="EE90" s="4"/>
      <c r="EF90" s="4"/>
      <c r="EG90" s="318">
        <v>37.11</v>
      </c>
      <c r="EH90" s="319">
        <v>9.2774999999999999</v>
      </c>
      <c r="EI90" s="94">
        <v>159.42268041237114</v>
      </c>
      <c r="EJ90" s="94">
        <v>39.855670103092784</v>
      </c>
      <c r="EK90" s="314">
        <v>55.268041237113401</v>
      </c>
      <c r="EL90" s="320">
        <v>13.81701030927835</v>
      </c>
      <c r="EM90" s="321"/>
      <c r="EN90" s="321"/>
      <c r="EO90" s="321"/>
      <c r="EP90" s="321"/>
      <c r="EQ90" s="8">
        <f t="shared" si="138"/>
        <v>251.80072164948453</v>
      </c>
      <c r="ER90" s="8">
        <f t="shared" si="139"/>
        <v>62.950180412371132</v>
      </c>
      <c r="ES90" s="294"/>
      <c r="ET90" s="294"/>
      <c r="EU90" s="6"/>
      <c r="EV90" s="6"/>
      <c r="EW90" s="4">
        <f t="shared" si="140"/>
        <v>0</v>
      </c>
      <c r="EX90" s="4">
        <f t="shared" si="141"/>
        <v>0</v>
      </c>
      <c r="EY90" s="8"/>
      <c r="EZ90" s="8"/>
      <c r="FA90" s="345">
        <v>32</v>
      </c>
      <c r="FB90" s="322">
        <v>0</v>
      </c>
      <c r="FC90" s="114">
        <v>33</v>
      </c>
      <c r="FD90" s="315">
        <v>0</v>
      </c>
      <c r="FE90" s="8"/>
      <c r="FF90" s="8"/>
      <c r="FG90" s="298"/>
      <c r="FH90" s="299"/>
      <c r="FI90" s="8"/>
      <c r="FJ90" s="8"/>
      <c r="FK90" s="8"/>
      <c r="FL90" s="8"/>
      <c r="FM90" s="315"/>
      <c r="FN90" s="315"/>
      <c r="FO90" s="4"/>
      <c r="FP90" s="8"/>
      <c r="FQ90" s="300">
        <f t="shared" si="142"/>
        <v>0</v>
      </c>
      <c r="FR90" s="8">
        <f t="shared" si="143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4"/>
        <v>0</v>
      </c>
      <c r="GH90" s="8">
        <f t="shared" si="145"/>
        <v>0</v>
      </c>
      <c r="GI90" s="301"/>
      <c r="GJ90" s="301"/>
      <c r="GK90" s="315">
        <v>6</v>
      </c>
      <c r="GL90" s="315">
        <v>0</v>
      </c>
      <c r="GM90" s="358">
        <v>0</v>
      </c>
      <c r="GN90" s="93">
        <v>0</v>
      </c>
      <c r="GO90" s="323">
        <v>6</v>
      </c>
      <c r="GP90" s="359">
        <v>0</v>
      </c>
      <c r="GQ90" s="359">
        <v>0</v>
      </c>
      <c r="GR90" s="359">
        <v>0</v>
      </c>
      <c r="GS90" s="93">
        <v>0</v>
      </c>
      <c r="GT90" s="93">
        <v>0</v>
      </c>
      <c r="GU90" s="93">
        <v>5</v>
      </c>
      <c r="GV90" s="93">
        <v>0</v>
      </c>
      <c r="GW90" s="93">
        <v>2</v>
      </c>
      <c r="GX90" s="93">
        <v>0</v>
      </c>
      <c r="GY90" s="93">
        <v>0</v>
      </c>
      <c r="GZ90" s="93">
        <v>0</v>
      </c>
      <c r="HA90" s="8">
        <f t="shared" si="146"/>
        <v>19</v>
      </c>
      <c r="HB90" s="8">
        <f t="shared" si="147"/>
        <v>0</v>
      </c>
      <c r="HC90" s="4"/>
      <c r="HD90" s="4"/>
      <c r="HE90" s="4"/>
      <c r="HF90" s="4"/>
      <c r="HG90" s="4"/>
      <c r="HH90" s="4"/>
      <c r="HI90" s="4">
        <f t="shared" si="114"/>
        <v>0</v>
      </c>
      <c r="HJ90" s="4">
        <f t="shared" si="115"/>
        <v>0</v>
      </c>
      <c r="HK90" s="8"/>
      <c r="HL90" s="8"/>
      <c r="HM90" s="8"/>
      <c r="HN90" s="296"/>
      <c r="HO90" s="8">
        <f t="shared" si="148"/>
        <v>0</v>
      </c>
      <c r="HP90" s="8">
        <f t="shared" si="149"/>
        <v>0</v>
      </c>
      <c r="HQ90" s="91">
        <v>565</v>
      </c>
      <c r="HR90" s="71"/>
      <c r="HS90" s="91">
        <v>565</v>
      </c>
      <c r="HT90" s="78"/>
      <c r="HU90" s="78">
        <f t="shared" si="150"/>
        <v>565</v>
      </c>
      <c r="HV90" s="78">
        <f t="shared" si="151"/>
        <v>0</v>
      </c>
      <c r="HW90" s="8"/>
      <c r="HX90" s="8"/>
      <c r="HY90" s="368"/>
      <c r="HZ90" s="368"/>
      <c r="IA90" s="302"/>
      <c r="IB90" s="297"/>
      <c r="IC90" s="196">
        <v>2.5</v>
      </c>
      <c r="ID90" s="323">
        <v>0.625</v>
      </c>
      <c r="IE90" s="303"/>
      <c r="IF90" s="303"/>
      <c r="IG90" s="8">
        <f t="shared" si="152"/>
        <v>2.5</v>
      </c>
      <c r="IH90" s="8">
        <f t="shared" si="153"/>
        <v>0.625</v>
      </c>
      <c r="II90" s="8"/>
      <c r="IJ90" s="8"/>
      <c r="IK90" s="8"/>
      <c r="IL90" s="8"/>
      <c r="IM90" s="4"/>
      <c r="IN90" s="296"/>
      <c r="IO90" s="8"/>
      <c r="IP90" s="8"/>
      <c r="IQ90" s="8"/>
      <c r="IR90" s="8"/>
      <c r="IS90" s="8"/>
      <c r="IT90" s="8"/>
      <c r="IU90" s="8">
        <f t="shared" si="116"/>
        <v>0</v>
      </c>
      <c r="IV90" s="8">
        <f t="shared" si="117"/>
        <v>0</v>
      </c>
      <c r="IW90" s="8"/>
      <c r="IX90" s="8"/>
      <c r="IY90" s="71">
        <v>10.31</v>
      </c>
      <c r="IZ90" s="71">
        <v>0</v>
      </c>
      <c r="JA90" s="71">
        <v>10.31</v>
      </c>
      <c r="JB90" s="71">
        <v>0</v>
      </c>
      <c r="JC90" s="71"/>
      <c r="JD90" s="71"/>
      <c r="JE90" s="370"/>
      <c r="JF90" s="370"/>
      <c r="JG90" s="8">
        <f t="shared" si="154"/>
        <v>20.62</v>
      </c>
      <c r="JH90" s="8">
        <f t="shared" si="155"/>
        <v>0</v>
      </c>
      <c r="JI90" s="323">
        <v>6.5372000000000003</v>
      </c>
      <c r="JJ90" s="323">
        <v>1</v>
      </c>
      <c r="JK90" s="323">
        <v>6.5373000000000001</v>
      </c>
      <c r="JL90" s="323">
        <v>1</v>
      </c>
      <c r="JM90" s="323"/>
      <c r="JN90" s="323"/>
      <c r="JO90" s="91">
        <v>51.55</v>
      </c>
      <c r="JP90" s="323">
        <v>11</v>
      </c>
      <c r="JQ90" s="91">
        <v>44.33</v>
      </c>
      <c r="JR90" s="323">
        <v>9</v>
      </c>
      <c r="JS90" s="71"/>
      <c r="JT90" s="71"/>
      <c r="JU90" s="8"/>
      <c r="JV90" s="8"/>
      <c r="JW90" s="8">
        <f t="shared" si="156"/>
        <v>108.9545</v>
      </c>
      <c r="JX90" s="8">
        <f t="shared" si="157"/>
        <v>22</v>
      </c>
      <c r="JY90" s="8"/>
      <c r="JZ90" s="8"/>
      <c r="KA90" s="282"/>
      <c r="KB90" s="282"/>
      <c r="KC90" s="8">
        <f t="shared" si="158"/>
        <v>0</v>
      </c>
      <c r="KD90" s="8">
        <f t="shared" si="159"/>
        <v>0</v>
      </c>
      <c r="KE90" s="4"/>
      <c r="KF90" s="4"/>
      <c r="KG90" s="4"/>
      <c r="KH90" s="4"/>
      <c r="KI90" s="4">
        <f t="shared" si="118"/>
        <v>0</v>
      </c>
      <c r="KJ90" s="4">
        <f t="shared" si="119"/>
        <v>0</v>
      </c>
      <c r="KK90" s="4"/>
      <c r="KL90" s="4"/>
      <c r="KM90" s="4"/>
      <c r="KN90" s="4"/>
      <c r="KO90" s="4">
        <f t="shared" si="160"/>
        <v>0</v>
      </c>
      <c r="KP90" s="4">
        <f t="shared" si="160"/>
        <v>0</v>
      </c>
      <c r="KQ90" s="314"/>
      <c r="KR90" s="4"/>
      <c r="KS90" s="4"/>
      <c r="KT90" s="4"/>
      <c r="KU90" s="1">
        <f t="shared" si="161"/>
        <v>0</v>
      </c>
      <c r="KV90" s="1">
        <f t="shared" si="162"/>
        <v>0</v>
      </c>
      <c r="KW90" s="4"/>
      <c r="KX90" s="4"/>
      <c r="KY90" s="4">
        <f t="shared" si="163"/>
        <v>0</v>
      </c>
      <c r="KZ90" s="4">
        <f t="shared" si="164"/>
        <v>0</v>
      </c>
      <c r="LA90" s="4"/>
      <c r="LB90" s="4"/>
      <c r="LC90" s="4"/>
      <c r="LD90" s="4"/>
      <c r="LE90" s="4">
        <f t="shared" si="165"/>
        <v>0</v>
      </c>
      <c r="LF90" s="4">
        <f t="shared" si="166"/>
        <v>0</v>
      </c>
      <c r="LG90" s="4"/>
      <c r="LH90" s="4"/>
      <c r="LI90" s="4">
        <f t="shared" si="167"/>
        <v>0</v>
      </c>
      <c r="LJ90" s="4">
        <f t="shared" si="168"/>
        <v>0</v>
      </c>
      <c r="LK90" s="71">
        <v>24.2</v>
      </c>
      <c r="LL90" s="323">
        <v>0</v>
      </c>
      <c r="LM90" s="79">
        <v>24.02</v>
      </c>
      <c r="LN90" s="342">
        <v>0</v>
      </c>
      <c r="LO90" s="79">
        <v>6.5750000000000002</v>
      </c>
      <c r="LP90" s="326">
        <v>0</v>
      </c>
      <c r="LQ90" s="75"/>
      <c r="LR90" s="336"/>
      <c r="LS90" s="311"/>
      <c r="LT90" s="311"/>
      <c r="LU90" s="4">
        <f t="shared" si="169"/>
        <v>54.795000000000002</v>
      </c>
      <c r="LV90" s="4">
        <f t="shared" si="170"/>
        <v>0</v>
      </c>
      <c r="LW90" s="312"/>
      <c r="LX90" s="4"/>
      <c r="LY90" s="4"/>
      <c r="LZ90" s="4"/>
      <c r="MA90" s="4">
        <f t="shared" si="171"/>
        <v>0</v>
      </c>
      <c r="MB90" s="4">
        <f t="shared" si="172"/>
        <v>0</v>
      </c>
      <c r="MC90" s="114"/>
      <c r="MD90" s="4"/>
      <c r="ME90" s="333"/>
      <c r="MF90" s="360"/>
      <c r="MG90" s="75"/>
      <c r="MH90" s="74"/>
      <c r="MI90" s="9"/>
      <c r="MJ90" s="4"/>
      <c r="MK90" s="4">
        <f t="shared" si="173"/>
        <v>0</v>
      </c>
      <c r="ML90" s="4">
        <f t="shared" si="174"/>
        <v>0</v>
      </c>
      <c r="MM90" s="327">
        <v>0</v>
      </c>
      <c r="MN90" s="92">
        <v>0</v>
      </c>
      <c r="MO90" s="114">
        <v>0</v>
      </c>
      <c r="MP90" s="328">
        <v>0</v>
      </c>
      <c r="MQ90" s="4">
        <f t="shared" si="175"/>
        <v>0</v>
      </c>
      <c r="MR90" s="4">
        <f t="shared" si="176"/>
        <v>0</v>
      </c>
      <c r="MS90" s="4"/>
      <c r="MT90" s="4"/>
      <c r="MU90" s="4">
        <f t="shared" si="177"/>
        <v>0</v>
      </c>
      <c r="MV90" s="4">
        <f t="shared" si="178"/>
        <v>0</v>
      </c>
      <c r="MW90" s="4"/>
      <c r="MX90" s="4"/>
      <c r="MY90" s="4">
        <f t="shared" si="179"/>
        <v>0</v>
      </c>
      <c r="MZ90" s="4">
        <f t="shared" si="180"/>
        <v>0</v>
      </c>
      <c r="NA90" s="92">
        <v>0</v>
      </c>
      <c r="NB90" s="329">
        <v>0</v>
      </c>
      <c r="NC90" s="4">
        <f t="shared" si="181"/>
        <v>0</v>
      </c>
      <c r="ND90" s="4">
        <f t="shared" si="182"/>
        <v>0</v>
      </c>
      <c r="NE90" s="294"/>
      <c r="NF90" s="294"/>
      <c r="NG90" s="294">
        <f t="shared" si="183"/>
        <v>0</v>
      </c>
      <c r="NH90" s="294">
        <f t="shared" si="184"/>
        <v>0</v>
      </c>
      <c r="NI90" s="294"/>
      <c r="NJ90" s="294"/>
      <c r="NK90" s="294">
        <f t="shared" si="185"/>
        <v>0</v>
      </c>
      <c r="NL90" s="294">
        <f t="shared" si="186"/>
        <v>0</v>
      </c>
      <c r="NM90" s="291"/>
      <c r="NN90" s="294"/>
      <c r="NO90" s="294">
        <f t="shared" si="187"/>
        <v>0</v>
      </c>
      <c r="NP90" s="294">
        <f t="shared" si="188"/>
        <v>0</v>
      </c>
      <c r="NQ90" s="74">
        <v>0</v>
      </c>
      <c r="NR90" s="74"/>
      <c r="NS90" s="74">
        <v>0</v>
      </c>
      <c r="NT90" s="74"/>
      <c r="NU90" s="74">
        <v>0</v>
      </c>
      <c r="NV90" s="74"/>
      <c r="NW90" s="335">
        <v>0</v>
      </c>
      <c r="NX90" s="335"/>
      <c r="NY90" s="335">
        <v>0</v>
      </c>
      <c r="NZ90" s="335"/>
      <c r="OA90" s="74">
        <f t="shared" si="189"/>
        <v>0</v>
      </c>
      <c r="OB90" s="74">
        <f t="shared" si="120"/>
        <v>0</v>
      </c>
      <c r="OC90" s="74">
        <v>0</v>
      </c>
      <c r="OD90" s="74"/>
      <c r="OE90" s="341">
        <v>0</v>
      </c>
      <c r="OF90" s="74"/>
      <c r="OG90" s="341">
        <v>0</v>
      </c>
      <c r="OH90" s="74"/>
      <c r="OI90" s="74">
        <v>0</v>
      </c>
      <c r="OJ90" s="74"/>
      <c r="OK90" s="74">
        <f t="shared" si="190"/>
        <v>0</v>
      </c>
      <c r="OL90" s="74">
        <f t="shared" si="191"/>
        <v>0</v>
      </c>
      <c r="OM90" s="196">
        <v>0</v>
      </c>
      <c r="ON90" s="196"/>
      <c r="OO90" s="334">
        <v>0</v>
      </c>
      <c r="OP90" s="196"/>
      <c r="OQ90" s="196">
        <v>0</v>
      </c>
      <c r="OR90" s="196"/>
      <c r="OS90" s="196">
        <f t="shared" si="192"/>
        <v>0</v>
      </c>
      <c r="OT90" s="196">
        <f t="shared" si="193"/>
        <v>0</v>
      </c>
      <c r="OU90" s="294"/>
      <c r="OV90" s="294"/>
      <c r="OW90" s="294">
        <f t="shared" si="121"/>
        <v>0</v>
      </c>
      <c r="OX90" s="294">
        <f t="shared" si="122"/>
        <v>0</v>
      </c>
    </row>
    <row r="91" spans="1:414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7"/>
        <v>0</v>
      </c>
      <c r="J91" s="78">
        <f t="shared" si="108"/>
        <v>0</v>
      </c>
      <c r="K91" s="2"/>
      <c r="L91" s="2"/>
      <c r="M91" s="71"/>
      <c r="N91" s="71"/>
      <c r="O91" s="75">
        <v>19.59</v>
      </c>
      <c r="P91" s="71">
        <v>3.9180000000000001</v>
      </c>
      <c r="Q91" s="122"/>
      <c r="R91" s="78"/>
      <c r="S91" s="314"/>
      <c r="T91" s="314"/>
      <c r="U91" s="78"/>
      <c r="V91" s="78"/>
      <c r="W91" s="78">
        <f t="shared" si="123"/>
        <v>19.59</v>
      </c>
      <c r="X91" s="78">
        <f t="shared" si="124"/>
        <v>19.59</v>
      </c>
      <c r="Y91" s="78"/>
      <c r="Z91" s="78"/>
      <c r="AA91" s="75"/>
      <c r="AB91" s="71"/>
      <c r="AC91" s="8">
        <f t="shared" si="125"/>
        <v>0</v>
      </c>
      <c r="AD91" s="8">
        <f t="shared" si="126"/>
        <v>0</v>
      </c>
      <c r="AE91" s="71"/>
      <c r="AF91" s="71"/>
      <c r="AG91" s="71"/>
      <c r="AH91" s="71"/>
      <c r="AI91" s="122"/>
      <c r="AJ91" s="122"/>
      <c r="AK91" s="343"/>
      <c r="AL91" s="344"/>
      <c r="AM91" s="287"/>
      <c r="AN91" s="287"/>
      <c r="AO91" s="288"/>
      <c r="AP91" s="288"/>
      <c r="AQ91" s="288"/>
      <c r="AR91" s="288"/>
      <c r="AS91" s="288"/>
      <c r="AT91" s="288"/>
      <c r="AU91" s="4">
        <f t="shared" si="109"/>
        <v>0</v>
      </c>
      <c r="AV91" s="4">
        <f t="shared" si="110"/>
        <v>0</v>
      </c>
      <c r="AW91" s="78"/>
      <c r="AX91" s="78"/>
      <c r="AY91" s="305"/>
      <c r="AZ91" s="8"/>
      <c r="BA91" s="8"/>
      <c r="BB91" s="8"/>
      <c r="BC91" s="8">
        <f t="shared" si="111"/>
        <v>0</v>
      </c>
      <c r="BD91" s="8">
        <f t="shared" si="112"/>
        <v>0</v>
      </c>
      <c r="BE91" s="78">
        <v>6</v>
      </c>
      <c r="BF91" s="78">
        <v>0.85440000000000005</v>
      </c>
      <c r="BG91" s="349">
        <v>7.5</v>
      </c>
      <c r="BH91" s="350">
        <v>1.0680000000000001</v>
      </c>
      <c r="BI91" s="289"/>
      <c r="BJ91" s="290"/>
      <c r="BK91" s="315">
        <v>6.5</v>
      </c>
      <c r="BL91" s="78">
        <v>0.92559999999999998</v>
      </c>
      <c r="BM91" s="8"/>
      <c r="BN91" s="8"/>
      <c r="BO91" s="8"/>
      <c r="BP91" s="8"/>
      <c r="BQ91" s="8"/>
      <c r="BR91" s="8"/>
      <c r="BS91" s="2">
        <f t="shared" si="127"/>
        <v>20</v>
      </c>
      <c r="BT91" s="8">
        <f t="shared" si="128"/>
        <v>2.8479999999999999</v>
      </c>
      <c r="BU91" s="8"/>
      <c r="BV91" s="8"/>
      <c r="BW91" s="4"/>
      <c r="BX91" s="4"/>
      <c r="BY91" s="4"/>
      <c r="BZ91" s="8"/>
      <c r="CA91" s="4"/>
      <c r="CB91" s="8"/>
      <c r="CC91" s="4">
        <f t="shared" si="113"/>
        <v>0</v>
      </c>
      <c r="CD91" s="4">
        <f t="shared" si="113"/>
        <v>0</v>
      </c>
      <c r="CE91" s="4"/>
      <c r="CF91" s="4"/>
      <c r="CG91" s="114"/>
      <c r="CH91" s="313"/>
      <c r="CI91" s="91"/>
      <c r="CJ91" s="313"/>
      <c r="CK91" s="292"/>
      <c r="CL91" s="292"/>
      <c r="CM91" s="314"/>
      <c r="CN91" s="315"/>
      <c r="CO91" s="8">
        <f t="shared" si="129"/>
        <v>0</v>
      </c>
      <c r="CP91" s="8">
        <f t="shared" si="130"/>
        <v>0</v>
      </c>
      <c r="CQ91" s="330">
        <v>247.40625</v>
      </c>
      <c r="CR91" s="330"/>
      <c r="CS91" s="330"/>
      <c r="CT91" s="340"/>
      <c r="CU91" s="331">
        <v>18.556701030927837</v>
      </c>
      <c r="CV91" s="196"/>
      <c r="CW91" s="332">
        <v>63.814432989690722</v>
      </c>
      <c r="CX91" s="340"/>
      <c r="CY91" s="340"/>
      <c r="CZ91" s="340"/>
      <c r="DA91" s="351">
        <f t="shared" si="131"/>
        <v>329.77738402061857</v>
      </c>
      <c r="DB91" s="74">
        <f t="shared" si="132"/>
        <v>0</v>
      </c>
      <c r="DC91" s="8"/>
      <c r="DD91" s="8"/>
      <c r="DE91" s="4"/>
      <c r="DF91" s="8"/>
      <c r="DG91" s="8"/>
      <c r="DH91" s="8"/>
      <c r="DI91" s="8">
        <f t="shared" si="133"/>
        <v>0</v>
      </c>
      <c r="DJ91" s="8">
        <f t="shared" si="134"/>
        <v>0</v>
      </c>
      <c r="DK91" s="316">
        <v>41.103092783505154</v>
      </c>
      <c r="DL91" s="316">
        <v>13.701030927835051</v>
      </c>
      <c r="DM91" s="314">
        <f t="shared" si="135"/>
        <v>41.103092783505154</v>
      </c>
      <c r="DN91" s="314">
        <f t="shared" si="136"/>
        <v>13.701030927835051</v>
      </c>
      <c r="DO91" s="316">
        <v>39.869999999999997</v>
      </c>
      <c r="DP91" s="316">
        <v>13.29</v>
      </c>
      <c r="DQ91" s="317">
        <v>39.869999999999997</v>
      </c>
      <c r="DR91" s="317">
        <v>13.29</v>
      </c>
      <c r="DS91" s="8"/>
      <c r="DT91" s="8"/>
      <c r="DU91" s="295"/>
      <c r="DV91" s="296"/>
      <c r="DW91" s="296"/>
      <c r="DX91" s="296"/>
      <c r="DY91" s="8"/>
      <c r="DZ91" s="8"/>
      <c r="EA91" s="4"/>
      <c r="EB91" s="8"/>
      <c r="EC91" s="8">
        <f t="shared" si="137"/>
        <v>0</v>
      </c>
      <c r="ED91" s="8">
        <f t="shared" si="137"/>
        <v>0</v>
      </c>
      <c r="EE91" s="4"/>
      <c r="EF91" s="4"/>
      <c r="EG91" s="318">
        <v>37.11</v>
      </c>
      <c r="EH91" s="319">
        <v>9.2774999999999999</v>
      </c>
      <c r="EI91" s="94">
        <v>159.42268041237114</v>
      </c>
      <c r="EJ91" s="94">
        <v>39.855670103092784</v>
      </c>
      <c r="EK91" s="314">
        <v>55.268041237113401</v>
      </c>
      <c r="EL91" s="320">
        <v>13.81701030927835</v>
      </c>
      <c r="EM91" s="321"/>
      <c r="EN91" s="321"/>
      <c r="EO91" s="321"/>
      <c r="EP91" s="321"/>
      <c r="EQ91" s="8">
        <f t="shared" si="138"/>
        <v>251.80072164948453</v>
      </c>
      <c r="ER91" s="8">
        <f t="shared" si="139"/>
        <v>62.950180412371132</v>
      </c>
      <c r="ES91" s="294"/>
      <c r="ET91" s="294"/>
      <c r="EU91" s="6"/>
      <c r="EV91" s="6"/>
      <c r="EW91" s="4">
        <f t="shared" si="140"/>
        <v>0</v>
      </c>
      <c r="EX91" s="4">
        <f t="shared" si="141"/>
        <v>0</v>
      </c>
      <c r="EY91" s="8"/>
      <c r="EZ91" s="8"/>
      <c r="FA91" s="345">
        <v>32</v>
      </c>
      <c r="FB91" s="322">
        <v>0</v>
      </c>
      <c r="FC91" s="114">
        <v>33</v>
      </c>
      <c r="FD91" s="315">
        <v>0</v>
      </c>
      <c r="FE91" s="8"/>
      <c r="FF91" s="8"/>
      <c r="FG91" s="298"/>
      <c r="FH91" s="299"/>
      <c r="FI91" s="8"/>
      <c r="FJ91" s="8"/>
      <c r="FK91" s="8"/>
      <c r="FL91" s="8"/>
      <c r="FM91" s="315"/>
      <c r="FN91" s="315"/>
      <c r="FO91" s="4"/>
      <c r="FP91" s="8"/>
      <c r="FQ91" s="300">
        <f t="shared" si="142"/>
        <v>0</v>
      </c>
      <c r="FR91" s="8">
        <f t="shared" si="143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4"/>
        <v>0</v>
      </c>
      <c r="GH91" s="8">
        <f t="shared" si="145"/>
        <v>0</v>
      </c>
      <c r="GI91" s="301"/>
      <c r="GJ91" s="301"/>
      <c r="GK91" s="315">
        <v>6</v>
      </c>
      <c r="GL91" s="315">
        <v>0</v>
      </c>
      <c r="GM91" s="358">
        <v>0</v>
      </c>
      <c r="GN91" s="93">
        <v>0</v>
      </c>
      <c r="GO91" s="323">
        <v>6</v>
      </c>
      <c r="GP91" s="359">
        <v>0</v>
      </c>
      <c r="GQ91" s="359">
        <v>0</v>
      </c>
      <c r="GR91" s="359">
        <v>0</v>
      </c>
      <c r="GS91" s="93">
        <v>0</v>
      </c>
      <c r="GT91" s="93">
        <v>0</v>
      </c>
      <c r="GU91" s="93">
        <v>5</v>
      </c>
      <c r="GV91" s="93">
        <v>0</v>
      </c>
      <c r="GW91" s="93">
        <v>2</v>
      </c>
      <c r="GX91" s="93">
        <v>0</v>
      </c>
      <c r="GY91" s="93">
        <v>0</v>
      </c>
      <c r="GZ91" s="93">
        <v>0</v>
      </c>
      <c r="HA91" s="8">
        <f t="shared" si="146"/>
        <v>19</v>
      </c>
      <c r="HB91" s="8">
        <f t="shared" si="147"/>
        <v>0</v>
      </c>
      <c r="HC91" s="4"/>
      <c r="HD91" s="4"/>
      <c r="HE91" s="4"/>
      <c r="HF91" s="4"/>
      <c r="HG91" s="4"/>
      <c r="HH91" s="4"/>
      <c r="HI91" s="4">
        <f t="shared" si="114"/>
        <v>0</v>
      </c>
      <c r="HJ91" s="4">
        <f t="shared" si="115"/>
        <v>0</v>
      </c>
      <c r="HK91" s="8"/>
      <c r="HL91" s="8"/>
      <c r="HM91" s="8"/>
      <c r="HN91" s="296"/>
      <c r="HO91" s="8">
        <f t="shared" si="148"/>
        <v>0</v>
      </c>
      <c r="HP91" s="8">
        <f t="shared" si="149"/>
        <v>0</v>
      </c>
      <c r="HQ91" s="91">
        <v>565</v>
      </c>
      <c r="HR91" s="71"/>
      <c r="HS91" s="91">
        <v>565</v>
      </c>
      <c r="HT91" s="78"/>
      <c r="HU91" s="78">
        <f t="shared" si="150"/>
        <v>565</v>
      </c>
      <c r="HV91" s="78">
        <f t="shared" si="151"/>
        <v>0</v>
      </c>
      <c r="HW91" s="8"/>
      <c r="HX91" s="8"/>
      <c r="HY91" s="368"/>
      <c r="HZ91" s="368"/>
      <c r="IA91" s="302"/>
      <c r="IB91" s="297"/>
      <c r="IC91" s="196">
        <v>2.5</v>
      </c>
      <c r="ID91" s="323">
        <v>0.625</v>
      </c>
      <c r="IE91" s="303"/>
      <c r="IF91" s="303"/>
      <c r="IG91" s="8">
        <f t="shared" si="152"/>
        <v>2.5</v>
      </c>
      <c r="IH91" s="8">
        <f t="shared" si="153"/>
        <v>0.625</v>
      </c>
      <c r="II91" s="8"/>
      <c r="IJ91" s="8"/>
      <c r="IK91" s="8"/>
      <c r="IL91" s="8"/>
      <c r="IM91" s="4"/>
      <c r="IN91" s="296"/>
      <c r="IO91" s="8"/>
      <c r="IP91" s="8"/>
      <c r="IQ91" s="8"/>
      <c r="IR91" s="8"/>
      <c r="IS91" s="8"/>
      <c r="IT91" s="8"/>
      <c r="IU91" s="8">
        <f t="shared" si="116"/>
        <v>0</v>
      </c>
      <c r="IV91" s="8">
        <f t="shared" si="117"/>
        <v>0</v>
      </c>
      <c r="IW91" s="8"/>
      <c r="IX91" s="8"/>
      <c r="IY91" s="71">
        <v>10.31</v>
      </c>
      <c r="IZ91" s="71">
        <v>0</v>
      </c>
      <c r="JA91" s="71">
        <v>10.31</v>
      </c>
      <c r="JB91" s="71">
        <v>0</v>
      </c>
      <c r="JC91" s="71"/>
      <c r="JD91" s="71"/>
      <c r="JE91" s="370"/>
      <c r="JF91" s="370"/>
      <c r="JG91" s="8">
        <f t="shared" si="154"/>
        <v>20.62</v>
      </c>
      <c r="JH91" s="8">
        <f t="shared" si="155"/>
        <v>0</v>
      </c>
      <c r="JI91" s="323">
        <v>6.5372000000000003</v>
      </c>
      <c r="JJ91" s="323">
        <v>1</v>
      </c>
      <c r="JK91" s="323">
        <v>6.5373000000000001</v>
      </c>
      <c r="JL91" s="323">
        <v>1</v>
      </c>
      <c r="JM91" s="323"/>
      <c r="JN91" s="323"/>
      <c r="JO91" s="91">
        <v>51.55</v>
      </c>
      <c r="JP91" s="323">
        <v>11</v>
      </c>
      <c r="JQ91" s="91">
        <v>44.33</v>
      </c>
      <c r="JR91" s="323">
        <v>9</v>
      </c>
      <c r="JS91" s="71"/>
      <c r="JT91" s="71"/>
      <c r="JU91" s="8"/>
      <c r="JV91" s="8"/>
      <c r="JW91" s="8">
        <f t="shared" si="156"/>
        <v>108.9545</v>
      </c>
      <c r="JX91" s="8">
        <f t="shared" si="157"/>
        <v>22</v>
      </c>
      <c r="JY91" s="8"/>
      <c r="JZ91" s="8"/>
      <c r="KA91" s="282"/>
      <c r="KB91" s="282"/>
      <c r="KC91" s="8">
        <f t="shared" si="158"/>
        <v>0</v>
      </c>
      <c r="KD91" s="8">
        <f t="shared" si="159"/>
        <v>0</v>
      </c>
      <c r="KE91" s="4"/>
      <c r="KF91" s="4"/>
      <c r="KG91" s="4"/>
      <c r="KH91" s="4"/>
      <c r="KI91" s="4">
        <f t="shared" si="118"/>
        <v>0</v>
      </c>
      <c r="KJ91" s="4">
        <f t="shared" si="119"/>
        <v>0</v>
      </c>
      <c r="KK91" s="4"/>
      <c r="KL91" s="4"/>
      <c r="KM91" s="4"/>
      <c r="KN91" s="4"/>
      <c r="KO91" s="4">
        <f t="shared" si="160"/>
        <v>0</v>
      </c>
      <c r="KP91" s="4">
        <f t="shared" si="160"/>
        <v>0</v>
      </c>
      <c r="KQ91" s="314"/>
      <c r="KR91" s="4"/>
      <c r="KS91" s="4"/>
      <c r="KT91" s="4"/>
      <c r="KU91" s="1">
        <f t="shared" si="161"/>
        <v>0</v>
      </c>
      <c r="KV91" s="1">
        <f t="shared" si="162"/>
        <v>0</v>
      </c>
      <c r="KW91" s="4"/>
      <c r="KX91" s="4"/>
      <c r="KY91" s="4">
        <f t="shared" si="163"/>
        <v>0</v>
      </c>
      <c r="KZ91" s="4">
        <f t="shared" si="164"/>
        <v>0</v>
      </c>
      <c r="LA91" s="4"/>
      <c r="LB91" s="4"/>
      <c r="LC91" s="4"/>
      <c r="LD91" s="4"/>
      <c r="LE91" s="4">
        <f t="shared" si="165"/>
        <v>0</v>
      </c>
      <c r="LF91" s="4">
        <f t="shared" si="166"/>
        <v>0</v>
      </c>
      <c r="LG91" s="4"/>
      <c r="LH91" s="4"/>
      <c r="LI91" s="4">
        <f t="shared" si="167"/>
        <v>0</v>
      </c>
      <c r="LJ91" s="4">
        <f t="shared" si="168"/>
        <v>0</v>
      </c>
      <c r="LK91" s="71">
        <v>24.2</v>
      </c>
      <c r="LL91" s="323">
        <v>0</v>
      </c>
      <c r="LM91" s="79">
        <v>24.02</v>
      </c>
      <c r="LN91" s="342">
        <v>0</v>
      </c>
      <c r="LO91" s="79">
        <v>6.5750000000000002</v>
      </c>
      <c r="LP91" s="326">
        <v>0</v>
      </c>
      <c r="LQ91" s="75"/>
      <c r="LR91" s="336"/>
      <c r="LS91" s="311"/>
      <c r="LT91" s="311"/>
      <c r="LU91" s="4">
        <f t="shared" si="169"/>
        <v>54.795000000000002</v>
      </c>
      <c r="LV91" s="4">
        <f t="shared" si="170"/>
        <v>0</v>
      </c>
      <c r="LW91" s="312"/>
      <c r="LX91" s="4"/>
      <c r="LY91" s="4"/>
      <c r="LZ91" s="4"/>
      <c r="MA91" s="4">
        <f t="shared" si="171"/>
        <v>0</v>
      </c>
      <c r="MB91" s="4">
        <f t="shared" si="172"/>
        <v>0</v>
      </c>
      <c r="MC91" s="114"/>
      <c r="MD91" s="4"/>
      <c r="ME91" s="333"/>
      <c r="MF91" s="360"/>
      <c r="MG91" s="75"/>
      <c r="MH91" s="74"/>
      <c r="MI91" s="9"/>
      <c r="MJ91" s="4"/>
      <c r="MK91" s="4">
        <f t="shared" si="173"/>
        <v>0</v>
      </c>
      <c r="ML91" s="4">
        <f t="shared" si="174"/>
        <v>0</v>
      </c>
      <c r="MM91" s="327">
        <v>0</v>
      </c>
      <c r="MN91" s="92">
        <v>0</v>
      </c>
      <c r="MO91" s="114">
        <v>0</v>
      </c>
      <c r="MP91" s="328">
        <v>0</v>
      </c>
      <c r="MQ91" s="4">
        <f t="shared" si="175"/>
        <v>0</v>
      </c>
      <c r="MR91" s="4">
        <f t="shared" si="176"/>
        <v>0</v>
      </c>
      <c r="MS91" s="4"/>
      <c r="MT91" s="4"/>
      <c r="MU91" s="4">
        <f t="shared" si="177"/>
        <v>0</v>
      </c>
      <c r="MV91" s="4">
        <f t="shared" si="178"/>
        <v>0</v>
      </c>
      <c r="MW91" s="4"/>
      <c r="MX91" s="4"/>
      <c r="MY91" s="4">
        <f t="shared" si="179"/>
        <v>0</v>
      </c>
      <c r="MZ91" s="4">
        <f t="shared" si="180"/>
        <v>0</v>
      </c>
      <c r="NA91" s="92">
        <v>0</v>
      </c>
      <c r="NB91" s="329">
        <v>0</v>
      </c>
      <c r="NC91" s="4">
        <f t="shared" si="181"/>
        <v>0</v>
      </c>
      <c r="ND91" s="4">
        <f t="shared" si="182"/>
        <v>0</v>
      </c>
      <c r="NE91" s="294"/>
      <c r="NF91" s="294"/>
      <c r="NG91" s="294">
        <f t="shared" si="183"/>
        <v>0</v>
      </c>
      <c r="NH91" s="294">
        <f t="shared" si="184"/>
        <v>0</v>
      </c>
      <c r="NI91" s="294"/>
      <c r="NJ91" s="294"/>
      <c r="NK91" s="294">
        <f t="shared" si="185"/>
        <v>0</v>
      </c>
      <c r="NL91" s="294">
        <f t="shared" si="186"/>
        <v>0</v>
      </c>
      <c r="NM91" s="291"/>
      <c r="NN91" s="294"/>
      <c r="NO91" s="294">
        <f t="shared" si="187"/>
        <v>0</v>
      </c>
      <c r="NP91" s="294">
        <f t="shared" si="188"/>
        <v>0</v>
      </c>
      <c r="NQ91" s="74">
        <v>0</v>
      </c>
      <c r="NR91" s="74"/>
      <c r="NS91" s="74">
        <v>0</v>
      </c>
      <c r="NT91" s="74"/>
      <c r="NU91" s="74">
        <v>0</v>
      </c>
      <c r="NV91" s="74"/>
      <c r="NW91" s="335">
        <v>0</v>
      </c>
      <c r="NX91" s="335"/>
      <c r="NY91" s="335">
        <v>0</v>
      </c>
      <c r="NZ91" s="335"/>
      <c r="OA91" s="74">
        <f t="shared" si="189"/>
        <v>0</v>
      </c>
      <c r="OB91" s="74">
        <f t="shared" si="120"/>
        <v>0</v>
      </c>
      <c r="OC91" s="74">
        <v>0</v>
      </c>
      <c r="OD91" s="74"/>
      <c r="OE91" s="341">
        <v>0</v>
      </c>
      <c r="OF91" s="74"/>
      <c r="OG91" s="341">
        <v>0</v>
      </c>
      <c r="OH91" s="74"/>
      <c r="OI91" s="74">
        <v>0</v>
      </c>
      <c r="OJ91" s="74"/>
      <c r="OK91" s="74">
        <f t="shared" si="190"/>
        <v>0</v>
      </c>
      <c r="OL91" s="74">
        <f t="shared" si="191"/>
        <v>0</v>
      </c>
      <c r="OM91" s="196">
        <v>0</v>
      </c>
      <c r="ON91" s="196"/>
      <c r="OO91" s="334">
        <v>0</v>
      </c>
      <c r="OP91" s="196"/>
      <c r="OQ91" s="196">
        <v>0</v>
      </c>
      <c r="OR91" s="196"/>
      <c r="OS91" s="196">
        <f t="shared" si="192"/>
        <v>0</v>
      </c>
      <c r="OT91" s="196">
        <f t="shared" si="193"/>
        <v>0</v>
      </c>
      <c r="OU91" s="294"/>
      <c r="OV91" s="294"/>
      <c r="OW91" s="294">
        <f t="shared" si="121"/>
        <v>0</v>
      </c>
      <c r="OX91" s="294">
        <f t="shared" si="122"/>
        <v>0</v>
      </c>
    </row>
    <row r="92" spans="1:414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7"/>
        <v>0</v>
      </c>
      <c r="J92" s="78">
        <f t="shared" si="108"/>
        <v>0</v>
      </c>
      <c r="K92" s="2"/>
      <c r="L92" s="2"/>
      <c r="M92" s="71"/>
      <c r="N92" s="71"/>
      <c r="O92" s="75">
        <v>19.59</v>
      </c>
      <c r="P92" s="71">
        <v>3.9180000000000001</v>
      </c>
      <c r="Q92" s="122"/>
      <c r="R92" s="78"/>
      <c r="S92" s="314"/>
      <c r="T92" s="314"/>
      <c r="U92" s="78"/>
      <c r="V92" s="78"/>
      <c r="W92" s="78">
        <f t="shared" si="123"/>
        <v>19.59</v>
      </c>
      <c r="X92" s="78">
        <f t="shared" si="124"/>
        <v>19.59</v>
      </c>
      <c r="Y92" s="78"/>
      <c r="Z92" s="78"/>
      <c r="AA92" s="75"/>
      <c r="AB92" s="71"/>
      <c r="AC92" s="8">
        <f t="shared" si="125"/>
        <v>0</v>
      </c>
      <c r="AD92" s="8">
        <f t="shared" si="126"/>
        <v>0</v>
      </c>
      <c r="AE92" s="71"/>
      <c r="AF92" s="71"/>
      <c r="AG92" s="71"/>
      <c r="AH92" s="71"/>
      <c r="AI92" s="122"/>
      <c r="AJ92" s="122"/>
      <c r="AK92" s="343"/>
      <c r="AL92" s="344"/>
      <c r="AM92" s="287"/>
      <c r="AN92" s="287"/>
      <c r="AO92" s="288"/>
      <c r="AP92" s="288"/>
      <c r="AQ92" s="288"/>
      <c r="AR92" s="288"/>
      <c r="AS92" s="288"/>
      <c r="AT92" s="288"/>
      <c r="AU92" s="4">
        <f t="shared" si="109"/>
        <v>0</v>
      </c>
      <c r="AV92" s="4">
        <f t="shared" si="110"/>
        <v>0</v>
      </c>
      <c r="AW92" s="78"/>
      <c r="AX92" s="78"/>
      <c r="AY92" s="305"/>
      <c r="AZ92" s="8"/>
      <c r="BA92" s="8"/>
      <c r="BB92" s="8"/>
      <c r="BC92" s="8">
        <f t="shared" si="111"/>
        <v>0</v>
      </c>
      <c r="BD92" s="8">
        <f t="shared" si="112"/>
        <v>0</v>
      </c>
      <c r="BE92" s="78">
        <v>6</v>
      </c>
      <c r="BF92" s="78">
        <v>0.85440000000000005</v>
      </c>
      <c r="BG92" s="349">
        <v>7.5</v>
      </c>
      <c r="BH92" s="350">
        <v>1.0680000000000001</v>
      </c>
      <c r="BI92" s="289"/>
      <c r="BJ92" s="290"/>
      <c r="BK92" s="315">
        <v>6.5</v>
      </c>
      <c r="BL92" s="78">
        <v>0.92559999999999998</v>
      </c>
      <c r="BM92" s="8"/>
      <c r="BN92" s="8"/>
      <c r="BO92" s="8"/>
      <c r="BP92" s="8"/>
      <c r="BQ92" s="8"/>
      <c r="BR92" s="8"/>
      <c r="BS92" s="2">
        <f t="shared" si="127"/>
        <v>20</v>
      </c>
      <c r="BT92" s="8">
        <f t="shared" si="128"/>
        <v>2.8479999999999999</v>
      </c>
      <c r="BU92" s="8"/>
      <c r="BV92" s="8"/>
      <c r="BW92" s="4"/>
      <c r="BX92" s="4"/>
      <c r="BY92" s="4"/>
      <c r="BZ92" s="8"/>
      <c r="CA92" s="4"/>
      <c r="CB92" s="8"/>
      <c r="CC92" s="4">
        <f t="shared" si="113"/>
        <v>0</v>
      </c>
      <c r="CD92" s="4">
        <f t="shared" si="113"/>
        <v>0</v>
      </c>
      <c r="CE92" s="4"/>
      <c r="CF92" s="4"/>
      <c r="CG92" s="114"/>
      <c r="CH92" s="313"/>
      <c r="CI92" s="91"/>
      <c r="CJ92" s="313"/>
      <c r="CK92" s="292"/>
      <c r="CL92" s="292"/>
      <c r="CM92" s="314"/>
      <c r="CN92" s="315"/>
      <c r="CO92" s="8">
        <f t="shared" si="129"/>
        <v>0</v>
      </c>
      <c r="CP92" s="8">
        <f t="shared" si="130"/>
        <v>0</v>
      </c>
      <c r="CQ92" s="330">
        <v>247.40625</v>
      </c>
      <c r="CR92" s="330"/>
      <c r="CS92" s="330"/>
      <c r="CT92" s="340"/>
      <c r="CU92" s="331">
        <v>18.556701030927837</v>
      </c>
      <c r="CV92" s="196"/>
      <c r="CW92" s="332">
        <v>63.814432989690722</v>
      </c>
      <c r="CX92" s="340"/>
      <c r="CY92" s="340"/>
      <c r="CZ92" s="340"/>
      <c r="DA92" s="351">
        <f t="shared" si="131"/>
        <v>329.77738402061857</v>
      </c>
      <c r="DB92" s="74">
        <f t="shared" si="132"/>
        <v>0</v>
      </c>
      <c r="DC92" s="8"/>
      <c r="DD92" s="8"/>
      <c r="DE92" s="4"/>
      <c r="DF92" s="8"/>
      <c r="DG92" s="8"/>
      <c r="DH92" s="8"/>
      <c r="DI92" s="8">
        <f t="shared" si="133"/>
        <v>0</v>
      </c>
      <c r="DJ92" s="8">
        <f t="shared" si="134"/>
        <v>0</v>
      </c>
      <c r="DK92" s="316">
        <v>41.103092783505154</v>
      </c>
      <c r="DL92" s="316">
        <v>13.701030927835051</v>
      </c>
      <c r="DM92" s="314">
        <f t="shared" si="135"/>
        <v>41.103092783505154</v>
      </c>
      <c r="DN92" s="314">
        <f t="shared" si="136"/>
        <v>13.701030927835051</v>
      </c>
      <c r="DO92" s="316">
        <v>39.869999999999997</v>
      </c>
      <c r="DP92" s="316">
        <v>13.29</v>
      </c>
      <c r="DQ92" s="317">
        <v>39.869999999999997</v>
      </c>
      <c r="DR92" s="317">
        <v>13.29</v>
      </c>
      <c r="DS92" s="8"/>
      <c r="DT92" s="8"/>
      <c r="DU92" s="295"/>
      <c r="DV92" s="296"/>
      <c r="DW92" s="296"/>
      <c r="DX92" s="296"/>
      <c r="DY92" s="8"/>
      <c r="DZ92" s="8"/>
      <c r="EA92" s="4"/>
      <c r="EB92" s="8"/>
      <c r="EC92" s="8">
        <f t="shared" si="137"/>
        <v>0</v>
      </c>
      <c r="ED92" s="8">
        <f t="shared" si="137"/>
        <v>0</v>
      </c>
      <c r="EE92" s="4"/>
      <c r="EF92" s="4"/>
      <c r="EG92" s="318">
        <v>37.11</v>
      </c>
      <c r="EH92" s="319">
        <v>9.2774999999999999</v>
      </c>
      <c r="EI92" s="94">
        <v>159.42268041237114</v>
      </c>
      <c r="EJ92" s="94">
        <v>39.855670103092784</v>
      </c>
      <c r="EK92" s="314">
        <v>55.268041237113401</v>
      </c>
      <c r="EL92" s="320">
        <v>13.81701030927835</v>
      </c>
      <c r="EM92" s="321"/>
      <c r="EN92" s="321"/>
      <c r="EO92" s="321"/>
      <c r="EP92" s="321"/>
      <c r="EQ92" s="8">
        <f t="shared" si="138"/>
        <v>251.80072164948453</v>
      </c>
      <c r="ER92" s="8">
        <f t="shared" si="139"/>
        <v>62.950180412371132</v>
      </c>
      <c r="ES92" s="294"/>
      <c r="ET92" s="294"/>
      <c r="EU92" s="6"/>
      <c r="EV92" s="6"/>
      <c r="EW92" s="4">
        <f t="shared" si="140"/>
        <v>0</v>
      </c>
      <c r="EX92" s="4">
        <f t="shared" si="141"/>
        <v>0</v>
      </c>
      <c r="EY92" s="8"/>
      <c r="EZ92" s="8"/>
      <c r="FA92" s="345">
        <v>32</v>
      </c>
      <c r="FB92" s="322">
        <v>0</v>
      </c>
      <c r="FC92" s="114">
        <v>33</v>
      </c>
      <c r="FD92" s="315">
        <v>0</v>
      </c>
      <c r="FE92" s="8"/>
      <c r="FF92" s="8"/>
      <c r="FG92" s="298"/>
      <c r="FH92" s="299"/>
      <c r="FI92" s="8"/>
      <c r="FJ92" s="8"/>
      <c r="FK92" s="8"/>
      <c r="FL92" s="8"/>
      <c r="FM92" s="315"/>
      <c r="FN92" s="315"/>
      <c r="FO92" s="4"/>
      <c r="FP92" s="8"/>
      <c r="FQ92" s="300">
        <f t="shared" si="142"/>
        <v>0</v>
      </c>
      <c r="FR92" s="8">
        <f t="shared" si="143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4"/>
        <v>0</v>
      </c>
      <c r="GH92" s="8">
        <f t="shared" si="145"/>
        <v>0</v>
      </c>
      <c r="GI92" s="301"/>
      <c r="GJ92" s="301"/>
      <c r="GK92" s="315">
        <v>6</v>
      </c>
      <c r="GL92" s="315">
        <v>0</v>
      </c>
      <c r="GM92" s="358">
        <v>0</v>
      </c>
      <c r="GN92" s="93">
        <v>0</v>
      </c>
      <c r="GO92" s="323">
        <v>6</v>
      </c>
      <c r="GP92" s="359">
        <v>0</v>
      </c>
      <c r="GQ92" s="359">
        <v>0</v>
      </c>
      <c r="GR92" s="359">
        <v>0</v>
      </c>
      <c r="GS92" s="93">
        <v>0</v>
      </c>
      <c r="GT92" s="93">
        <v>0</v>
      </c>
      <c r="GU92" s="93">
        <v>5</v>
      </c>
      <c r="GV92" s="93">
        <v>0</v>
      </c>
      <c r="GW92" s="93">
        <v>2</v>
      </c>
      <c r="GX92" s="93">
        <v>0</v>
      </c>
      <c r="GY92" s="93">
        <v>0</v>
      </c>
      <c r="GZ92" s="93">
        <v>0</v>
      </c>
      <c r="HA92" s="8">
        <f t="shared" si="146"/>
        <v>19</v>
      </c>
      <c r="HB92" s="8">
        <f t="shared" si="147"/>
        <v>0</v>
      </c>
      <c r="HC92" s="4"/>
      <c r="HD92" s="4"/>
      <c r="HE92" s="4"/>
      <c r="HF92" s="4"/>
      <c r="HG92" s="4"/>
      <c r="HH92" s="4"/>
      <c r="HI92" s="4">
        <f t="shared" si="114"/>
        <v>0</v>
      </c>
      <c r="HJ92" s="4">
        <f t="shared" si="115"/>
        <v>0</v>
      </c>
      <c r="HK92" s="8"/>
      <c r="HL92" s="8"/>
      <c r="HM92" s="8"/>
      <c r="HN92" s="296"/>
      <c r="HO92" s="8">
        <f t="shared" si="148"/>
        <v>0</v>
      </c>
      <c r="HP92" s="8">
        <f t="shared" si="149"/>
        <v>0</v>
      </c>
      <c r="HQ92" s="91">
        <v>565</v>
      </c>
      <c r="HR92" s="71"/>
      <c r="HS92" s="91">
        <v>565</v>
      </c>
      <c r="HT92" s="78"/>
      <c r="HU92" s="78">
        <f t="shared" si="150"/>
        <v>565</v>
      </c>
      <c r="HV92" s="78">
        <f t="shared" si="151"/>
        <v>0</v>
      </c>
      <c r="HW92" s="8"/>
      <c r="HX92" s="8"/>
      <c r="HY92" s="368"/>
      <c r="HZ92" s="368"/>
      <c r="IA92" s="302"/>
      <c r="IB92" s="297"/>
      <c r="IC92" s="196">
        <v>2.5</v>
      </c>
      <c r="ID92" s="323">
        <v>0.625</v>
      </c>
      <c r="IE92" s="303"/>
      <c r="IF92" s="303"/>
      <c r="IG92" s="8">
        <f t="shared" si="152"/>
        <v>2.5</v>
      </c>
      <c r="IH92" s="8">
        <f t="shared" si="153"/>
        <v>0.625</v>
      </c>
      <c r="II92" s="8"/>
      <c r="IJ92" s="8"/>
      <c r="IK92" s="8"/>
      <c r="IL92" s="8"/>
      <c r="IM92" s="4"/>
      <c r="IN92" s="296"/>
      <c r="IO92" s="8"/>
      <c r="IP92" s="8"/>
      <c r="IQ92" s="8"/>
      <c r="IR92" s="8"/>
      <c r="IS92" s="8"/>
      <c r="IT92" s="8"/>
      <c r="IU92" s="8">
        <f t="shared" si="116"/>
        <v>0</v>
      </c>
      <c r="IV92" s="8">
        <f t="shared" si="117"/>
        <v>0</v>
      </c>
      <c r="IW92" s="8"/>
      <c r="IX92" s="8"/>
      <c r="IY92" s="71">
        <v>10.31</v>
      </c>
      <c r="IZ92" s="71">
        <v>0</v>
      </c>
      <c r="JA92" s="71">
        <v>10.31</v>
      </c>
      <c r="JB92" s="71">
        <v>0</v>
      </c>
      <c r="JC92" s="71"/>
      <c r="JD92" s="71"/>
      <c r="JE92" s="370"/>
      <c r="JF92" s="370"/>
      <c r="JG92" s="8">
        <f t="shared" si="154"/>
        <v>20.62</v>
      </c>
      <c r="JH92" s="8">
        <f t="shared" si="155"/>
        <v>0</v>
      </c>
      <c r="JI92" s="323">
        <v>6.5372000000000003</v>
      </c>
      <c r="JJ92" s="323">
        <v>1</v>
      </c>
      <c r="JK92" s="323">
        <v>6.5373000000000001</v>
      </c>
      <c r="JL92" s="323">
        <v>1</v>
      </c>
      <c r="JM92" s="323"/>
      <c r="JN92" s="323"/>
      <c r="JO92" s="91">
        <v>51.55</v>
      </c>
      <c r="JP92" s="323">
        <v>11</v>
      </c>
      <c r="JQ92" s="91">
        <v>44.33</v>
      </c>
      <c r="JR92" s="323">
        <v>9</v>
      </c>
      <c r="JS92" s="71"/>
      <c r="JT92" s="71"/>
      <c r="JU92" s="8"/>
      <c r="JV92" s="8"/>
      <c r="JW92" s="8">
        <f t="shared" si="156"/>
        <v>108.9545</v>
      </c>
      <c r="JX92" s="8">
        <f t="shared" si="157"/>
        <v>22</v>
      </c>
      <c r="JY92" s="8"/>
      <c r="JZ92" s="8"/>
      <c r="KA92" s="282"/>
      <c r="KB92" s="282"/>
      <c r="KC92" s="8">
        <f t="shared" si="158"/>
        <v>0</v>
      </c>
      <c r="KD92" s="8">
        <f t="shared" si="159"/>
        <v>0</v>
      </c>
      <c r="KE92" s="4"/>
      <c r="KF92" s="4"/>
      <c r="KG92" s="4"/>
      <c r="KH92" s="4"/>
      <c r="KI92" s="4">
        <f t="shared" si="118"/>
        <v>0</v>
      </c>
      <c r="KJ92" s="4">
        <f t="shared" si="119"/>
        <v>0</v>
      </c>
      <c r="KK92" s="4"/>
      <c r="KL92" s="4"/>
      <c r="KM92" s="4"/>
      <c r="KN92" s="4"/>
      <c r="KO92" s="4">
        <f t="shared" si="160"/>
        <v>0</v>
      </c>
      <c r="KP92" s="4">
        <f t="shared" si="160"/>
        <v>0</v>
      </c>
      <c r="KQ92" s="314"/>
      <c r="KR92" s="4"/>
      <c r="KS92" s="4"/>
      <c r="KT92" s="4"/>
      <c r="KU92" s="1">
        <f t="shared" si="161"/>
        <v>0</v>
      </c>
      <c r="KV92" s="1">
        <f t="shared" si="162"/>
        <v>0</v>
      </c>
      <c r="KW92" s="4"/>
      <c r="KX92" s="4"/>
      <c r="KY92" s="4">
        <f t="shared" si="163"/>
        <v>0</v>
      </c>
      <c r="KZ92" s="4">
        <f t="shared" si="164"/>
        <v>0</v>
      </c>
      <c r="LA92" s="4"/>
      <c r="LB92" s="4"/>
      <c r="LC92" s="4"/>
      <c r="LD92" s="4"/>
      <c r="LE92" s="4">
        <f t="shared" si="165"/>
        <v>0</v>
      </c>
      <c r="LF92" s="4">
        <f t="shared" si="166"/>
        <v>0</v>
      </c>
      <c r="LG92" s="4"/>
      <c r="LH92" s="4"/>
      <c r="LI92" s="4">
        <f t="shared" si="167"/>
        <v>0</v>
      </c>
      <c r="LJ92" s="4">
        <f t="shared" si="168"/>
        <v>0</v>
      </c>
      <c r="LK92" s="71">
        <v>24.2</v>
      </c>
      <c r="LL92" s="323">
        <v>0</v>
      </c>
      <c r="LM92" s="79">
        <v>24.02</v>
      </c>
      <c r="LN92" s="342">
        <v>0</v>
      </c>
      <c r="LO92" s="79">
        <v>6.5750000000000002</v>
      </c>
      <c r="LP92" s="326">
        <v>0</v>
      </c>
      <c r="LQ92" s="75"/>
      <c r="LR92" s="336"/>
      <c r="LS92" s="311"/>
      <c r="LT92" s="311"/>
      <c r="LU92" s="4">
        <f t="shared" si="169"/>
        <v>54.795000000000002</v>
      </c>
      <c r="LV92" s="4">
        <f t="shared" si="170"/>
        <v>0</v>
      </c>
      <c r="LW92" s="312"/>
      <c r="LX92" s="4"/>
      <c r="LY92" s="4"/>
      <c r="LZ92" s="4"/>
      <c r="MA92" s="4">
        <f t="shared" si="171"/>
        <v>0</v>
      </c>
      <c r="MB92" s="4">
        <f t="shared" si="172"/>
        <v>0</v>
      </c>
      <c r="MC92" s="114"/>
      <c r="MD92" s="4"/>
      <c r="ME92" s="333"/>
      <c r="MF92" s="360"/>
      <c r="MG92" s="75"/>
      <c r="MH92" s="74"/>
      <c r="MI92" s="9"/>
      <c r="MJ92" s="4"/>
      <c r="MK92" s="4">
        <f t="shared" si="173"/>
        <v>0</v>
      </c>
      <c r="ML92" s="4">
        <f t="shared" si="174"/>
        <v>0</v>
      </c>
      <c r="MM92" s="327">
        <v>0</v>
      </c>
      <c r="MN92" s="92">
        <v>0</v>
      </c>
      <c r="MO92" s="114">
        <v>0</v>
      </c>
      <c r="MP92" s="328">
        <v>0</v>
      </c>
      <c r="MQ92" s="4">
        <f t="shared" si="175"/>
        <v>0</v>
      </c>
      <c r="MR92" s="4">
        <f t="shared" si="176"/>
        <v>0</v>
      </c>
      <c r="MS92" s="4"/>
      <c r="MT92" s="4"/>
      <c r="MU92" s="4">
        <f t="shared" si="177"/>
        <v>0</v>
      </c>
      <c r="MV92" s="4">
        <f t="shared" si="178"/>
        <v>0</v>
      </c>
      <c r="MW92" s="4"/>
      <c r="MX92" s="4"/>
      <c r="MY92" s="4">
        <f t="shared" si="179"/>
        <v>0</v>
      </c>
      <c r="MZ92" s="4">
        <f t="shared" si="180"/>
        <v>0</v>
      </c>
      <c r="NA92" s="92">
        <v>0</v>
      </c>
      <c r="NB92" s="329">
        <v>0</v>
      </c>
      <c r="NC92" s="4">
        <f t="shared" si="181"/>
        <v>0</v>
      </c>
      <c r="ND92" s="4">
        <f t="shared" si="182"/>
        <v>0</v>
      </c>
      <c r="NE92" s="294"/>
      <c r="NF92" s="294"/>
      <c r="NG92" s="294">
        <f t="shared" si="183"/>
        <v>0</v>
      </c>
      <c r="NH92" s="294">
        <f t="shared" si="184"/>
        <v>0</v>
      </c>
      <c r="NI92" s="294"/>
      <c r="NJ92" s="294"/>
      <c r="NK92" s="294">
        <f t="shared" si="185"/>
        <v>0</v>
      </c>
      <c r="NL92" s="294">
        <f t="shared" si="186"/>
        <v>0</v>
      </c>
      <c r="NM92" s="291"/>
      <c r="NN92" s="294"/>
      <c r="NO92" s="294">
        <f t="shared" si="187"/>
        <v>0</v>
      </c>
      <c r="NP92" s="294">
        <f t="shared" si="188"/>
        <v>0</v>
      </c>
      <c r="NQ92" s="74">
        <v>0</v>
      </c>
      <c r="NR92" s="74"/>
      <c r="NS92" s="74">
        <v>0</v>
      </c>
      <c r="NT92" s="74"/>
      <c r="NU92" s="74">
        <v>0</v>
      </c>
      <c r="NV92" s="74"/>
      <c r="NW92" s="335">
        <v>0</v>
      </c>
      <c r="NX92" s="335"/>
      <c r="NY92" s="335">
        <v>0</v>
      </c>
      <c r="NZ92" s="335"/>
      <c r="OA92" s="74">
        <f t="shared" si="189"/>
        <v>0</v>
      </c>
      <c r="OB92" s="74">
        <f t="shared" si="120"/>
        <v>0</v>
      </c>
      <c r="OC92" s="74">
        <v>0</v>
      </c>
      <c r="OD92" s="74"/>
      <c r="OE92" s="341">
        <v>0</v>
      </c>
      <c r="OF92" s="74"/>
      <c r="OG92" s="341">
        <v>0</v>
      </c>
      <c r="OH92" s="74"/>
      <c r="OI92" s="74">
        <v>0</v>
      </c>
      <c r="OJ92" s="74"/>
      <c r="OK92" s="74">
        <f t="shared" si="190"/>
        <v>0</v>
      </c>
      <c r="OL92" s="74">
        <f t="shared" si="191"/>
        <v>0</v>
      </c>
      <c r="OM92" s="196">
        <v>0</v>
      </c>
      <c r="ON92" s="196"/>
      <c r="OO92" s="334">
        <v>0</v>
      </c>
      <c r="OP92" s="196"/>
      <c r="OQ92" s="196">
        <v>0</v>
      </c>
      <c r="OR92" s="196"/>
      <c r="OS92" s="196">
        <f t="shared" si="192"/>
        <v>0</v>
      </c>
      <c r="OT92" s="196">
        <f t="shared" si="193"/>
        <v>0</v>
      </c>
      <c r="OU92" s="294"/>
      <c r="OV92" s="294"/>
      <c r="OW92" s="294">
        <f t="shared" si="121"/>
        <v>0</v>
      </c>
      <c r="OX92" s="294">
        <f t="shared" si="122"/>
        <v>0</v>
      </c>
    </row>
    <row r="93" spans="1:414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7"/>
        <v>0</v>
      </c>
      <c r="J93" s="78">
        <f t="shared" si="108"/>
        <v>0</v>
      </c>
      <c r="K93" s="2"/>
      <c r="L93" s="2"/>
      <c r="M93" s="71"/>
      <c r="N93" s="71"/>
      <c r="O93" s="75">
        <v>19.59</v>
      </c>
      <c r="P93" s="71">
        <v>3.9180000000000001</v>
      </c>
      <c r="Q93" s="122"/>
      <c r="R93" s="78"/>
      <c r="S93" s="314"/>
      <c r="T93" s="314"/>
      <c r="U93" s="78"/>
      <c r="V93" s="78"/>
      <c r="W93" s="78">
        <f t="shared" si="123"/>
        <v>19.59</v>
      </c>
      <c r="X93" s="78">
        <f t="shared" si="124"/>
        <v>19.59</v>
      </c>
      <c r="Y93" s="78"/>
      <c r="Z93" s="78"/>
      <c r="AA93" s="75"/>
      <c r="AB93" s="71"/>
      <c r="AC93" s="8">
        <f t="shared" si="125"/>
        <v>0</v>
      </c>
      <c r="AD93" s="8">
        <f t="shared" si="126"/>
        <v>0</v>
      </c>
      <c r="AE93" s="71"/>
      <c r="AF93" s="71"/>
      <c r="AG93" s="71"/>
      <c r="AH93" s="71"/>
      <c r="AI93" s="122"/>
      <c r="AJ93" s="122"/>
      <c r="AK93" s="343"/>
      <c r="AL93" s="344"/>
      <c r="AM93" s="287"/>
      <c r="AN93" s="287"/>
      <c r="AO93" s="288"/>
      <c r="AP93" s="288"/>
      <c r="AQ93" s="288"/>
      <c r="AR93" s="288"/>
      <c r="AS93" s="288"/>
      <c r="AT93" s="288"/>
      <c r="AU93" s="4">
        <f t="shared" si="109"/>
        <v>0</v>
      </c>
      <c r="AV93" s="4">
        <f t="shared" si="110"/>
        <v>0</v>
      </c>
      <c r="AW93" s="78"/>
      <c r="AX93" s="78"/>
      <c r="AY93" s="305"/>
      <c r="AZ93" s="8"/>
      <c r="BA93" s="8"/>
      <c r="BB93" s="8"/>
      <c r="BC93" s="8">
        <f t="shared" si="111"/>
        <v>0</v>
      </c>
      <c r="BD93" s="8">
        <f t="shared" si="112"/>
        <v>0</v>
      </c>
      <c r="BE93" s="78">
        <v>6</v>
      </c>
      <c r="BF93" s="78">
        <v>0.85440000000000005</v>
      </c>
      <c r="BG93" s="349">
        <v>7.5</v>
      </c>
      <c r="BH93" s="350">
        <v>1.0680000000000001</v>
      </c>
      <c r="BI93" s="289"/>
      <c r="BJ93" s="290"/>
      <c r="BK93" s="315">
        <v>6.5</v>
      </c>
      <c r="BL93" s="78">
        <v>0.92559999999999998</v>
      </c>
      <c r="BM93" s="8"/>
      <c r="BN93" s="8"/>
      <c r="BO93" s="8"/>
      <c r="BP93" s="8"/>
      <c r="BQ93" s="8"/>
      <c r="BR93" s="8"/>
      <c r="BS93" s="2">
        <f t="shared" si="127"/>
        <v>20</v>
      </c>
      <c r="BT93" s="8">
        <f t="shared" si="128"/>
        <v>2.8479999999999999</v>
      </c>
      <c r="BU93" s="8"/>
      <c r="BV93" s="8"/>
      <c r="BW93" s="4"/>
      <c r="BX93" s="4"/>
      <c r="BY93" s="4"/>
      <c r="BZ93" s="8"/>
      <c r="CA93" s="4"/>
      <c r="CB93" s="8"/>
      <c r="CC93" s="4">
        <f t="shared" si="113"/>
        <v>0</v>
      </c>
      <c r="CD93" s="4">
        <f t="shared" si="113"/>
        <v>0</v>
      </c>
      <c r="CE93" s="4"/>
      <c r="CF93" s="4"/>
      <c r="CG93" s="114"/>
      <c r="CH93" s="313"/>
      <c r="CI93" s="91"/>
      <c r="CJ93" s="313"/>
      <c r="CK93" s="292"/>
      <c r="CL93" s="292"/>
      <c r="CM93" s="314"/>
      <c r="CN93" s="315"/>
      <c r="CO93" s="8">
        <f t="shared" si="129"/>
        <v>0</v>
      </c>
      <c r="CP93" s="8">
        <f t="shared" si="130"/>
        <v>0</v>
      </c>
      <c r="CQ93" s="330">
        <v>247.40625</v>
      </c>
      <c r="CR93" s="330"/>
      <c r="CS93" s="330"/>
      <c r="CT93" s="340"/>
      <c r="CU93" s="331">
        <v>18.556701030927837</v>
      </c>
      <c r="CV93" s="196"/>
      <c r="CW93" s="332">
        <v>63.814432989690722</v>
      </c>
      <c r="CX93" s="340"/>
      <c r="CY93" s="340"/>
      <c r="CZ93" s="340"/>
      <c r="DA93" s="351">
        <f t="shared" si="131"/>
        <v>329.77738402061857</v>
      </c>
      <c r="DB93" s="74">
        <f t="shared" si="132"/>
        <v>0</v>
      </c>
      <c r="DC93" s="8"/>
      <c r="DD93" s="8"/>
      <c r="DE93" s="4"/>
      <c r="DF93" s="8"/>
      <c r="DG93" s="8"/>
      <c r="DH93" s="8"/>
      <c r="DI93" s="8">
        <f t="shared" si="133"/>
        <v>0</v>
      </c>
      <c r="DJ93" s="8">
        <f t="shared" si="134"/>
        <v>0</v>
      </c>
      <c r="DK93" s="316">
        <v>41.103092783505154</v>
      </c>
      <c r="DL93" s="316">
        <v>13.701030927835051</v>
      </c>
      <c r="DM93" s="314">
        <f t="shared" si="135"/>
        <v>41.103092783505154</v>
      </c>
      <c r="DN93" s="314">
        <f t="shared" si="136"/>
        <v>13.701030927835051</v>
      </c>
      <c r="DO93" s="316">
        <v>39.869999999999997</v>
      </c>
      <c r="DP93" s="316">
        <v>13.29</v>
      </c>
      <c r="DQ93" s="317">
        <v>39.869999999999997</v>
      </c>
      <c r="DR93" s="317">
        <v>13.29</v>
      </c>
      <c r="DS93" s="8"/>
      <c r="DT93" s="8"/>
      <c r="DU93" s="295"/>
      <c r="DV93" s="296"/>
      <c r="DW93" s="296"/>
      <c r="DX93" s="296"/>
      <c r="DY93" s="8"/>
      <c r="DZ93" s="8"/>
      <c r="EA93" s="4"/>
      <c r="EB93" s="8"/>
      <c r="EC93" s="8">
        <f t="shared" si="137"/>
        <v>0</v>
      </c>
      <c r="ED93" s="8">
        <f t="shared" si="137"/>
        <v>0</v>
      </c>
      <c r="EE93" s="4"/>
      <c r="EF93" s="4"/>
      <c r="EG93" s="318">
        <v>37.11</v>
      </c>
      <c r="EH93" s="319">
        <v>9.2774999999999999</v>
      </c>
      <c r="EI93" s="94">
        <v>159.42268041237114</v>
      </c>
      <c r="EJ93" s="94">
        <v>39.855670103092784</v>
      </c>
      <c r="EK93" s="314">
        <v>55.268041237113401</v>
      </c>
      <c r="EL93" s="320">
        <v>13.81701030927835</v>
      </c>
      <c r="EM93" s="321"/>
      <c r="EN93" s="321"/>
      <c r="EO93" s="321"/>
      <c r="EP93" s="321"/>
      <c r="EQ93" s="8">
        <f t="shared" si="138"/>
        <v>251.80072164948453</v>
      </c>
      <c r="ER93" s="8">
        <f t="shared" si="139"/>
        <v>62.950180412371132</v>
      </c>
      <c r="ES93" s="294"/>
      <c r="ET93" s="294"/>
      <c r="EU93" s="6"/>
      <c r="EV93" s="6"/>
      <c r="EW93" s="4">
        <f t="shared" si="140"/>
        <v>0</v>
      </c>
      <c r="EX93" s="4">
        <f t="shared" si="141"/>
        <v>0</v>
      </c>
      <c r="EY93" s="8"/>
      <c r="EZ93" s="8"/>
      <c r="FA93" s="345">
        <v>32</v>
      </c>
      <c r="FB93" s="322">
        <v>0</v>
      </c>
      <c r="FC93" s="114">
        <v>33</v>
      </c>
      <c r="FD93" s="315">
        <v>0</v>
      </c>
      <c r="FE93" s="8"/>
      <c r="FF93" s="8"/>
      <c r="FG93" s="298"/>
      <c r="FH93" s="299"/>
      <c r="FI93" s="8"/>
      <c r="FJ93" s="8"/>
      <c r="FK93" s="8"/>
      <c r="FL93" s="8"/>
      <c r="FM93" s="315"/>
      <c r="FN93" s="315"/>
      <c r="FO93" s="4"/>
      <c r="FP93" s="8"/>
      <c r="FQ93" s="300">
        <f t="shared" si="142"/>
        <v>0</v>
      </c>
      <c r="FR93" s="8">
        <f t="shared" si="143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4"/>
        <v>0</v>
      </c>
      <c r="GH93" s="8">
        <f t="shared" si="145"/>
        <v>0</v>
      </c>
      <c r="GI93" s="301"/>
      <c r="GJ93" s="301"/>
      <c r="GK93" s="315">
        <v>6</v>
      </c>
      <c r="GL93" s="315">
        <v>0</v>
      </c>
      <c r="GM93" s="358">
        <v>0</v>
      </c>
      <c r="GN93" s="93">
        <v>0</v>
      </c>
      <c r="GO93" s="323">
        <v>6</v>
      </c>
      <c r="GP93" s="359">
        <v>0</v>
      </c>
      <c r="GQ93" s="359">
        <v>0</v>
      </c>
      <c r="GR93" s="359">
        <v>0</v>
      </c>
      <c r="GS93" s="93">
        <v>0</v>
      </c>
      <c r="GT93" s="93">
        <v>0</v>
      </c>
      <c r="GU93" s="93">
        <v>5</v>
      </c>
      <c r="GV93" s="93">
        <v>0</v>
      </c>
      <c r="GW93" s="93">
        <v>2</v>
      </c>
      <c r="GX93" s="93">
        <v>0</v>
      </c>
      <c r="GY93" s="93">
        <v>0</v>
      </c>
      <c r="GZ93" s="93">
        <v>0</v>
      </c>
      <c r="HA93" s="8">
        <f t="shared" si="146"/>
        <v>19</v>
      </c>
      <c r="HB93" s="8">
        <f t="shared" si="147"/>
        <v>0</v>
      </c>
      <c r="HC93" s="4"/>
      <c r="HD93" s="4"/>
      <c r="HE93" s="4"/>
      <c r="HF93" s="4"/>
      <c r="HG93" s="4"/>
      <c r="HH93" s="4"/>
      <c r="HI93" s="4">
        <f t="shared" si="114"/>
        <v>0</v>
      </c>
      <c r="HJ93" s="4">
        <f t="shared" si="115"/>
        <v>0</v>
      </c>
      <c r="HK93" s="8"/>
      <c r="HL93" s="8"/>
      <c r="HM93" s="8"/>
      <c r="HN93" s="296"/>
      <c r="HO93" s="8">
        <f t="shared" si="148"/>
        <v>0</v>
      </c>
      <c r="HP93" s="8">
        <f t="shared" si="149"/>
        <v>0</v>
      </c>
      <c r="HQ93" s="91">
        <v>565</v>
      </c>
      <c r="HR93" s="71"/>
      <c r="HS93" s="91">
        <v>565</v>
      </c>
      <c r="HT93" s="78"/>
      <c r="HU93" s="78">
        <f t="shared" si="150"/>
        <v>565</v>
      </c>
      <c r="HV93" s="78">
        <f t="shared" si="151"/>
        <v>0</v>
      </c>
      <c r="HW93" s="8"/>
      <c r="HX93" s="8"/>
      <c r="HY93" s="368"/>
      <c r="HZ93" s="368"/>
      <c r="IA93" s="302"/>
      <c r="IB93" s="297"/>
      <c r="IC93" s="196">
        <v>2.5</v>
      </c>
      <c r="ID93" s="323">
        <v>0.625</v>
      </c>
      <c r="IE93" s="303"/>
      <c r="IF93" s="303"/>
      <c r="IG93" s="8">
        <f t="shared" si="152"/>
        <v>2.5</v>
      </c>
      <c r="IH93" s="8">
        <f t="shared" si="153"/>
        <v>0.625</v>
      </c>
      <c r="II93" s="8"/>
      <c r="IJ93" s="8"/>
      <c r="IK93" s="8"/>
      <c r="IL93" s="8"/>
      <c r="IM93" s="4"/>
      <c r="IN93" s="296"/>
      <c r="IO93" s="8"/>
      <c r="IP93" s="8"/>
      <c r="IQ93" s="8"/>
      <c r="IR93" s="8"/>
      <c r="IS93" s="8"/>
      <c r="IT93" s="8"/>
      <c r="IU93" s="8">
        <f t="shared" si="116"/>
        <v>0</v>
      </c>
      <c r="IV93" s="8">
        <f t="shared" si="117"/>
        <v>0</v>
      </c>
      <c r="IW93" s="8"/>
      <c r="IX93" s="8"/>
      <c r="IY93" s="71">
        <v>10.31</v>
      </c>
      <c r="IZ93" s="71">
        <v>0</v>
      </c>
      <c r="JA93" s="71">
        <v>10.31</v>
      </c>
      <c r="JB93" s="71">
        <v>0</v>
      </c>
      <c r="JC93" s="71"/>
      <c r="JD93" s="71"/>
      <c r="JE93" s="370"/>
      <c r="JF93" s="370"/>
      <c r="JG93" s="8">
        <f t="shared" si="154"/>
        <v>20.62</v>
      </c>
      <c r="JH93" s="8">
        <f t="shared" si="155"/>
        <v>0</v>
      </c>
      <c r="JI93" s="323">
        <v>6.5372000000000003</v>
      </c>
      <c r="JJ93" s="323">
        <v>1</v>
      </c>
      <c r="JK93" s="323">
        <v>6.5373000000000001</v>
      </c>
      <c r="JL93" s="323">
        <v>1</v>
      </c>
      <c r="JM93" s="323"/>
      <c r="JN93" s="323"/>
      <c r="JO93" s="91">
        <v>51.55</v>
      </c>
      <c r="JP93" s="323">
        <v>11</v>
      </c>
      <c r="JQ93" s="91">
        <v>44.33</v>
      </c>
      <c r="JR93" s="323">
        <v>9</v>
      </c>
      <c r="JS93" s="71"/>
      <c r="JT93" s="71"/>
      <c r="JU93" s="8"/>
      <c r="JV93" s="8"/>
      <c r="JW93" s="8">
        <f t="shared" si="156"/>
        <v>108.9545</v>
      </c>
      <c r="JX93" s="8">
        <f t="shared" si="157"/>
        <v>22</v>
      </c>
      <c r="JY93" s="8"/>
      <c r="JZ93" s="8"/>
      <c r="KA93" s="282"/>
      <c r="KB93" s="282"/>
      <c r="KC93" s="8">
        <f t="shared" si="158"/>
        <v>0</v>
      </c>
      <c r="KD93" s="8">
        <f t="shared" si="159"/>
        <v>0</v>
      </c>
      <c r="KE93" s="4"/>
      <c r="KF93" s="4"/>
      <c r="KG93" s="4"/>
      <c r="KH93" s="4"/>
      <c r="KI93" s="4">
        <f t="shared" si="118"/>
        <v>0</v>
      </c>
      <c r="KJ93" s="4">
        <f t="shared" si="119"/>
        <v>0</v>
      </c>
      <c r="KK93" s="4"/>
      <c r="KL93" s="4"/>
      <c r="KM93" s="4"/>
      <c r="KN93" s="4"/>
      <c r="KO93" s="4">
        <f t="shared" si="160"/>
        <v>0</v>
      </c>
      <c r="KP93" s="4">
        <f t="shared" si="160"/>
        <v>0</v>
      </c>
      <c r="KQ93" s="314"/>
      <c r="KR93" s="4"/>
      <c r="KS93" s="4"/>
      <c r="KT93" s="4"/>
      <c r="KU93" s="1">
        <f t="shared" si="161"/>
        <v>0</v>
      </c>
      <c r="KV93" s="1">
        <f t="shared" si="162"/>
        <v>0</v>
      </c>
      <c r="KW93" s="4"/>
      <c r="KX93" s="4"/>
      <c r="KY93" s="4">
        <f t="shared" si="163"/>
        <v>0</v>
      </c>
      <c r="KZ93" s="4">
        <f t="shared" si="164"/>
        <v>0</v>
      </c>
      <c r="LA93" s="4"/>
      <c r="LB93" s="4"/>
      <c r="LC93" s="4"/>
      <c r="LD93" s="4"/>
      <c r="LE93" s="4">
        <f t="shared" si="165"/>
        <v>0</v>
      </c>
      <c r="LF93" s="4">
        <f t="shared" si="166"/>
        <v>0</v>
      </c>
      <c r="LG93" s="4"/>
      <c r="LH93" s="4"/>
      <c r="LI93" s="4">
        <f t="shared" si="167"/>
        <v>0</v>
      </c>
      <c r="LJ93" s="4">
        <f t="shared" si="168"/>
        <v>0</v>
      </c>
      <c r="LK93" s="71">
        <v>24.2</v>
      </c>
      <c r="LL93" s="323">
        <v>0</v>
      </c>
      <c r="LM93" s="79">
        <v>24.02</v>
      </c>
      <c r="LN93" s="342">
        <v>0</v>
      </c>
      <c r="LO93" s="79">
        <v>6.5750000000000002</v>
      </c>
      <c r="LP93" s="326">
        <v>0</v>
      </c>
      <c r="LQ93" s="75"/>
      <c r="LR93" s="336"/>
      <c r="LS93" s="311"/>
      <c r="LT93" s="311"/>
      <c r="LU93" s="4">
        <f t="shared" si="169"/>
        <v>54.795000000000002</v>
      </c>
      <c r="LV93" s="4">
        <f t="shared" si="170"/>
        <v>0</v>
      </c>
      <c r="LW93" s="312"/>
      <c r="LX93" s="4"/>
      <c r="LY93" s="4"/>
      <c r="LZ93" s="4"/>
      <c r="MA93" s="4">
        <f t="shared" si="171"/>
        <v>0</v>
      </c>
      <c r="MB93" s="4">
        <f t="shared" si="172"/>
        <v>0</v>
      </c>
      <c r="MC93" s="114"/>
      <c r="MD93" s="4"/>
      <c r="ME93" s="333"/>
      <c r="MF93" s="360"/>
      <c r="MG93" s="75"/>
      <c r="MH93" s="74"/>
      <c r="MI93" s="9"/>
      <c r="MJ93" s="4"/>
      <c r="MK93" s="4">
        <f t="shared" si="173"/>
        <v>0</v>
      </c>
      <c r="ML93" s="4">
        <f t="shared" si="174"/>
        <v>0</v>
      </c>
      <c r="MM93" s="327">
        <v>0</v>
      </c>
      <c r="MN93" s="92">
        <v>0</v>
      </c>
      <c r="MO93" s="114">
        <v>0</v>
      </c>
      <c r="MP93" s="328">
        <v>0</v>
      </c>
      <c r="MQ93" s="4">
        <f t="shared" si="175"/>
        <v>0</v>
      </c>
      <c r="MR93" s="4">
        <f t="shared" si="176"/>
        <v>0</v>
      </c>
      <c r="MS93" s="4"/>
      <c r="MT93" s="4"/>
      <c r="MU93" s="4">
        <f t="shared" si="177"/>
        <v>0</v>
      </c>
      <c r="MV93" s="4">
        <f t="shared" si="178"/>
        <v>0</v>
      </c>
      <c r="MW93" s="4"/>
      <c r="MX93" s="4"/>
      <c r="MY93" s="4">
        <f t="shared" si="179"/>
        <v>0</v>
      </c>
      <c r="MZ93" s="4">
        <f t="shared" si="180"/>
        <v>0</v>
      </c>
      <c r="NA93" s="92">
        <v>0</v>
      </c>
      <c r="NB93" s="329">
        <v>0</v>
      </c>
      <c r="NC93" s="4">
        <f t="shared" si="181"/>
        <v>0</v>
      </c>
      <c r="ND93" s="4">
        <f t="shared" si="182"/>
        <v>0</v>
      </c>
      <c r="NE93" s="294"/>
      <c r="NF93" s="294"/>
      <c r="NG93" s="294">
        <f t="shared" si="183"/>
        <v>0</v>
      </c>
      <c r="NH93" s="294">
        <f t="shared" si="184"/>
        <v>0</v>
      </c>
      <c r="NI93" s="294"/>
      <c r="NJ93" s="294"/>
      <c r="NK93" s="294">
        <f t="shared" si="185"/>
        <v>0</v>
      </c>
      <c r="NL93" s="294">
        <f t="shared" si="186"/>
        <v>0</v>
      </c>
      <c r="NM93" s="291"/>
      <c r="NN93" s="294"/>
      <c r="NO93" s="294">
        <f t="shared" si="187"/>
        <v>0</v>
      </c>
      <c r="NP93" s="294">
        <f t="shared" si="188"/>
        <v>0</v>
      </c>
      <c r="NQ93" s="74">
        <v>0</v>
      </c>
      <c r="NR93" s="74"/>
      <c r="NS93" s="74">
        <v>0</v>
      </c>
      <c r="NT93" s="74"/>
      <c r="NU93" s="74">
        <v>0</v>
      </c>
      <c r="NV93" s="74"/>
      <c r="NW93" s="335">
        <v>0</v>
      </c>
      <c r="NX93" s="335"/>
      <c r="NY93" s="335">
        <v>0</v>
      </c>
      <c r="NZ93" s="335"/>
      <c r="OA93" s="74">
        <f t="shared" si="189"/>
        <v>0</v>
      </c>
      <c r="OB93" s="74">
        <f t="shared" si="120"/>
        <v>0</v>
      </c>
      <c r="OC93" s="74">
        <v>0</v>
      </c>
      <c r="OD93" s="74"/>
      <c r="OE93" s="341">
        <v>0</v>
      </c>
      <c r="OF93" s="74"/>
      <c r="OG93" s="341">
        <v>0</v>
      </c>
      <c r="OH93" s="74"/>
      <c r="OI93" s="74">
        <v>0</v>
      </c>
      <c r="OJ93" s="74"/>
      <c r="OK93" s="74">
        <f t="shared" si="190"/>
        <v>0</v>
      </c>
      <c r="OL93" s="74">
        <f t="shared" si="191"/>
        <v>0</v>
      </c>
      <c r="OM93" s="196">
        <v>0</v>
      </c>
      <c r="ON93" s="196"/>
      <c r="OO93" s="334">
        <v>0</v>
      </c>
      <c r="OP93" s="196"/>
      <c r="OQ93" s="196">
        <v>0</v>
      </c>
      <c r="OR93" s="196"/>
      <c r="OS93" s="196">
        <f t="shared" si="192"/>
        <v>0</v>
      </c>
      <c r="OT93" s="196">
        <f t="shared" si="193"/>
        <v>0</v>
      </c>
      <c r="OU93" s="294"/>
      <c r="OV93" s="294"/>
      <c r="OW93" s="294">
        <f t="shared" si="121"/>
        <v>0</v>
      </c>
      <c r="OX93" s="294">
        <f t="shared" si="122"/>
        <v>0</v>
      </c>
    </row>
    <row r="94" spans="1:414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7"/>
        <v>0</v>
      </c>
      <c r="J94" s="78">
        <f t="shared" si="108"/>
        <v>0</v>
      </c>
      <c r="K94" s="2"/>
      <c r="L94" s="2"/>
      <c r="M94" s="71"/>
      <c r="N94" s="71"/>
      <c r="O94" s="75">
        <v>19.59</v>
      </c>
      <c r="P94" s="71">
        <v>3.9180000000000001</v>
      </c>
      <c r="Q94" s="122"/>
      <c r="R94" s="78"/>
      <c r="S94" s="314"/>
      <c r="T94" s="314"/>
      <c r="U94" s="78"/>
      <c r="V94" s="78"/>
      <c r="W94" s="78">
        <f t="shared" si="123"/>
        <v>19.59</v>
      </c>
      <c r="X94" s="78">
        <f t="shared" si="124"/>
        <v>19.59</v>
      </c>
      <c r="Y94" s="78"/>
      <c r="Z94" s="78"/>
      <c r="AA94" s="75"/>
      <c r="AB94" s="71"/>
      <c r="AC94" s="8">
        <f t="shared" si="125"/>
        <v>0</v>
      </c>
      <c r="AD94" s="8">
        <f t="shared" si="126"/>
        <v>0</v>
      </c>
      <c r="AE94" s="71"/>
      <c r="AF94" s="71"/>
      <c r="AG94" s="71"/>
      <c r="AH94" s="71"/>
      <c r="AI94" s="122"/>
      <c r="AJ94" s="122"/>
      <c r="AK94" s="343"/>
      <c r="AL94" s="344"/>
      <c r="AM94" s="287"/>
      <c r="AN94" s="287"/>
      <c r="AO94" s="288"/>
      <c r="AP94" s="288"/>
      <c r="AQ94" s="288"/>
      <c r="AR94" s="288"/>
      <c r="AS94" s="288"/>
      <c r="AT94" s="288"/>
      <c r="AU94" s="4">
        <f t="shared" si="109"/>
        <v>0</v>
      </c>
      <c r="AV94" s="4">
        <f t="shared" si="110"/>
        <v>0</v>
      </c>
      <c r="AW94" s="78"/>
      <c r="AX94" s="78"/>
      <c r="AY94" s="305"/>
      <c r="AZ94" s="8"/>
      <c r="BA94" s="8"/>
      <c r="BB94" s="8"/>
      <c r="BC94" s="8">
        <f t="shared" si="111"/>
        <v>0</v>
      </c>
      <c r="BD94" s="8">
        <f t="shared" si="112"/>
        <v>0</v>
      </c>
      <c r="BE94" s="78">
        <v>6</v>
      </c>
      <c r="BF94" s="78">
        <v>0.85440000000000005</v>
      </c>
      <c r="BG94" s="349">
        <v>7.5</v>
      </c>
      <c r="BH94" s="350">
        <v>1.0680000000000001</v>
      </c>
      <c r="BI94" s="289"/>
      <c r="BJ94" s="290"/>
      <c r="BK94" s="315">
        <v>6.5</v>
      </c>
      <c r="BL94" s="78">
        <v>0.92559999999999998</v>
      </c>
      <c r="BM94" s="8"/>
      <c r="BN94" s="8"/>
      <c r="BO94" s="8"/>
      <c r="BP94" s="8"/>
      <c r="BQ94" s="8"/>
      <c r="BR94" s="8"/>
      <c r="BS94" s="2">
        <f t="shared" si="127"/>
        <v>20</v>
      </c>
      <c r="BT94" s="8">
        <f t="shared" si="128"/>
        <v>2.8479999999999999</v>
      </c>
      <c r="BU94" s="8"/>
      <c r="BV94" s="8"/>
      <c r="BW94" s="4"/>
      <c r="BX94" s="4"/>
      <c r="BY94" s="4"/>
      <c r="BZ94" s="8"/>
      <c r="CA94" s="4"/>
      <c r="CB94" s="8"/>
      <c r="CC94" s="4">
        <f t="shared" si="113"/>
        <v>0</v>
      </c>
      <c r="CD94" s="4">
        <f t="shared" si="113"/>
        <v>0</v>
      </c>
      <c r="CE94" s="4"/>
      <c r="CF94" s="4"/>
      <c r="CG94" s="114"/>
      <c r="CH94" s="313"/>
      <c r="CI94" s="91"/>
      <c r="CJ94" s="313"/>
      <c r="CK94" s="292"/>
      <c r="CL94" s="292"/>
      <c r="CM94" s="314"/>
      <c r="CN94" s="315"/>
      <c r="CO94" s="8">
        <f t="shared" si="129"/>
        <v>0</v>
      </c>
      <c r="CP94" s="8">
        <f t="shared" si="130"/>
        <v>0</v>
      </c>
      <c r="CQ94" s="330">
        <v>247.40625</v>
      </c>
      <c r="CR94" s="330"/>
      <c r="CS94" s="330"/>
      <c r="CT94" s="340"/>
      <c r="CU94" s="331">
        <v>18.556701030927837</v>
      </c>
      <c r="CV94" s="196"/>
      <c r="CW94" s="332">
        <v>63.814432989690722</v>
      </c>
      <c r="CX94" s="340"/>
      <c r="CY94" s="340"/>
      <c r="CZ94" s="340"/>
      <c r="DA94" s="351">
        <f t="shared" si="131"/>
        <v>329.77738402061857</v>
      </c>
      <c r="DB94" s="74">
        <f t="shared" si="132"/>
        <v>0</v>
      </c>
      <c r="DC94" s="8"/>
      <c r="DD94" s="8"/>
      <c r="DE94" s="4"/>
      <c r="DF94" s="8"/>
      <c r="DG94" s="8"/>
      <c r="DH94" s="8"/>
      <c r="DI94" s="8">
        <f t="shared" si="133"/>
        <v>0</v>
      </c>
      <c r="DJ94" s="8">
        <f t="shared" si="134"/>
        <v>0</v>
      </c>
      <c r="DK94" s="316">
        <v>41.103092783505154</v>
      </c>
      <c r="DL94" s="316">
        <v>13.701030927835051</v>
      </c>
      <c r="DM94" s="314">
        <f t="shared" si="135"/>
        <v>41.103092783505154</v>
      </c>
      <c r="DN94" s="314">
        <f t="shared" si="136"/>
        <v>13.701030927835051</v>
      </c>
      <c r="DO94" s="316">
        <v>39.869999999999997</v>
      </c>
      <c r="DP94" s="316">
        <v>13.29</v>
      </c>
      <c r="DQ94" s="317">
        <v>39.869999999999997</v>
      </c>
      <c r="DR94" s="317">
        <v>13.29</v>
      </c>
      <c r="DS94" s="8"/>
      <c r="DT94" s="8"/>
      <c r="DU94" s="295"/>
      <c r="DV94" s="296"/>
      <c r="DW94" s="296"/>
      <c r="DX94" s="296"/>
      <c r="DY94" s="8"/>
      <c r="DZ94" s="8"/>
      <c r="EA94" s="4"/>
      <c r="EB94" s="8"/>
      <c r="EC94" s="8">
        <f t="shared" si="137"/>
        <v>0</v>
      </c>
      <c r="ED94" s="8">
        <f t="shared" si="137"/>
        <v>0</v>
      </c>
      <c r="EE94" s="4"/>
      <c r="EF94" s="4"/>
      <c r="EG94" s="318">
        <v>37.11</v>
      </c>
      <c r="EH94" s="319">
        <v>9.2774999999999999</v>
      </c>
      <c r="EI94" s="94">
        <v>159.42268041237114</v>
      </c>
      <c r="EJ94" s="94">
        <v>39.855670103092784</v>
      </c>
      <c r="EK94" s="314">
        <v>55.268041237113401</v>
      </c>
      <c r="EL94" s="320">
        <v>13.81701030927835</v>
      </c>
      <c r="EM94" s="321"/>
      <c r="EN94" s="321"/>
      <c r="EO94" s="321"/>
      <c r="EP94" s="321"/>
      <c r="EQ94" s="8">
        <f t="shared" si="138"/>
        <v>251.80072164948453</v>
      </c>
      <c r="ER94" s="8">
        <f t="shared" si="139"/>
        <v>62.950180412371132</v>
      </c>
      <c r="ES94" s="294"/>
      <c r="ET94" s="294"/>
      <c r="EU94" s="6"/>
      <c r="EV94" s="6"/>
      <c r="EW94" s="4">
        <f t="shared" si="140"/>
        <v>0</v>
      </c>
      <c r="EX94" s="4">
        <f t="shared" si="141"/>
        <v>0</v>
      </c>
      <c r="EY94" s="8"/>
      <c r="EZ94" s="8"/>
      <c r="FA94" s="345">
        <v>32</v>
      </c>
      <c r="FB94" s="322">
        <v>0</v>
      </c>
      <c r="FC94" s="114">
        <v>33</v>
      </c>
      <c r="FD94" s="315">
        <v>0</v>
      </c>
      <c r="FE94" s="8"/>
      <c r="FF94" s="8"/>
      <c r="FG94" s="298"/>
      <c r="FH94" s="299"/>
      <c r="FI94" s="8"/>
      <c r="FJ94" s="8"/>
      <c r="FK94" s="8"/>
      <c r="FL94" s="8"/>
      <c r="FM94" s="315"/>
      <c r="FN94" s="315"/>
      <c r="FO94" s="4"/>
      <c r="FP94" s="8"/>
      <c r="FQ94" s="300">
        <f t="shared" si="142"/>
        <v>0</v>
      </c>
      <c r="FR94" s="8">
        <f t="shared" si="143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4"/>
        <v>0</v>
      </c>
      <c r="GH94" s="8">
        <f t="shared" si="145"/>
        <v>0</v>
      </c>
      <c r="GI94" s="301"/>
      <c r="GJ94" s="301"/>
      <c r="GK94" s="315">
        <v>6</v>
      </c>
      <c r="GL94" s="315">
        <v>0</v>
      </c>
      <c r="GM94" s="358">
        <v>0</v>
      </c>
      <c r="GN94" s="93">
        <v>0</v>
      </c>
      <c r="GO94" s="323">
        <v>6</v>
      </c>
      <c r="GP94" s="359">
        <v>0</v>
      </c>
      <c r="GQ94" s="359">
        <v>0</v>
      </c>
      <c r="GR94" s="359">
        <v>0</v>
      </c>
      <c r="GS94" s="93">
        <v>0</v>
      </c>
      <c r="GT94" s="93">
        <v>0</v>
      </c>
      <c r="GU94" s="93">
        <v>5</v>
      </c>
      <c r="GV94" s="93">
        <v>0</v>
      </c>
      <c r="GW94" s="93">
        <v>2</v>
      </c>
      <c r="GX94" s="93">
        <v>0</v>
      </c>
      <c r="GY94" s="93">
        <v>0</v>
      </c>
      <c r="GZ94" s="93">
        <v>0</v>
      </c>
      <c r="HA94" s="8">
        <f t="shared" si="146"/>
        <v>19</v>
      </c>
      <c r="HB94" s="8">
        <f t="shared" si="147"/>
        <v>0</v>
      </c>
      <c r="HC94" s="4"/>
      <c r="HD94" s="4"/>
      <c r="HE94" s="4"/>
      <c r="HF94" s="4"/>
      <c r="HG94" s="4"/>
      <c r="HH94" s="4"/>
      <c r="HI94" s="4">
        <f t="shared" si="114"/>
        <v>0</v>
      </c>
      <c r="HJ94" s="4">
        <f t="shared" si="115"/>
        <v>0</v>
      </c>
      <c r="HK94" s="8"/>
      <c r="HL94" s="8"/>
      <c r="HM94" s="8"/>
      <c r="HN94" s="296"/>
      <c r="HO94" s="8">
        <f t="shared" si="148"/>
        <v>0</v>
      </c>
      <c r="HP94" s="8">
        <f t="shared" si="149"/>
        <v>0</v>
      </c>
      <c r="HQ94" s="91">
        <v>565</v>
      </c>
      <c r="HR94" s="71"/>
      <c r="HS94" s="91">
        <v>565</v>
      </c>
      <c r="HT94" s="78"/>
      <c r="HU94" s="78">
        <f t="shared" si="150"/>
        <v>565</v>
      </c>
      <c r="HV94" s="78">
        <f t="shared" si="151"/>
        <v>0</v>
      </c>
      <c r="HW94" s="8"/>
      <c r="HX94" s="8"/>
      <c r="HY94" s="368"/>
      <c r="HZ94" s="368"/>
      <c r="IA94" s="302"/>
      <c r="IB94" s="297"/>
      <c r="IC94" s="196">
        <v>2.5</v>
      </c>
      <c r="ID94" s="323">
        <v>0.625</v>
      </c>
      <c r="IE94" s="303"/>
      <c r="IF94" s="303"/>
      <c r="IG94" s="8">
        <f t="shared" si="152"/>
        <v>2.5</v>
      </c>
      <c r="IH94" s="8">
        <f t="shared" si="153"/>
        <v>0.625</v>
      </c>
      <c r="II94" s="8"/>
      <c r="IJ94" s="8"/>
      <c r="IK94" s="8"/>
      <c r="IL94" s="8"/>
      <c r="IM94" s="4"/>
      <c r="IN94" s="296"/>
      <c r="IO94" s="8"/>
      <c r="IP94" s="8"/>
      <c r="IQ94" s="8"/>
      <c r="IR94" s="8"/>
      <c r="IS94" s="8"/>
      <c r="IT94" s="8"/>
      <c r="IU94" s="8">
        <f t="shared" si="116"/>
        <v>0</v>
      </c>
      <c r="IV94" s="8">
        <f t="shared" si="117"/>
        <v>0</v>
      </c>
      <c r="IW94" s="8"/>
      <c r="IX94" s="8"/>
      <c r="IY94" s="71">
        <v>10.31</v>
      </c>
      <c r="IZ94" s="71">
        <v>0</v>
      </c>
      <c r="JA94" s="71">
        <v>10.31</v>
      </c>
      <c r="JB94" s="71">
        <v>0</v>
      </c>
      <c r="JC94" s="71"/>
      <c r="JD94" s="71"/>
      <c r="JE94" s="370"/>
      <c r="JF94" s="370"/>
      <c r="JG94" s="8">
        <f t="shared" si="154"/>
        <v>20.62</v>
      </c>
      <c r="JH94" s="8">
        <f t="shared" si="155"/>
        <v>0</v>
      </c>
      <c r="JI94" s="323">
        <v>6.5372000000000003</v>
      </c>
      <c r="JJ94" s="323">
        <v>1</v>
      </c>
      <c r="JK94" s="323">
        <v>6.5373000000000001</v>
      </c>
      <c r="JL94" s="323">
        <v>1</v>
      </c>
      <c r="JM94" s="323"/>
      <c r="JN94" s="323"/>
      <c r="JO94" s="91">
        <v>51.55</v>
      </c>
      <c r="JP94" s="323">
        <v>11</v>
      </c>
      <c r="JQ94" s="91">
        <v>44.33</v>
      </c>
      <c r="JR94" s="323">
        <v>9</v>
      </c>
      <c r="JS94" s="71"/>
      <c r="JT94" s="71"/>
      <c r="JU94" s="8"/>
      <c r="JV94" s="8"/>
      <c r="JW94" s="8">
        <f t="shared" si="156"/>
        <v>108.9545</v>
      </c>
      <c r="JX94" s="8">
        <f t="shared" si="157"/>
        <v>22</v>
      </c>
      <c r="JY94" s="8"/>
      <c r="JZ94" s="8"/>
      <c r="KA94" s="282"/>
      <c r="KB94" s="282"/>
      <c r="KC94" s="8">
        <f t="shared" si="158"/>
        <v>0</v>
      </c>
      <c r="KD94" s="8">
        <f t="shared" si="159"/>
        <v>0</v>
      </c>
      <c r="KE94" s="4"/>
      <c r="KF94" s="4"/>
      <c r="KG94" s="4"/>
      <c r="KH94" s="4"/>
      <c r="KI94" s="4">
        <f t="shared" si="118"/>
        <v>0</v>
      </c>
      <c r="KJ94" s="4">
        <f t="shared" si="119"/>
        <v>0</v>
      </c>
      <c r="KK94" s="4"/>
      <c r="KL94" s="4"/>
      <c r="KM94" s="4"/>
      <c r="KN94" s="4"/>
      <c r="KO94" s="4">
        <f t="shared" si="160"/>
        <v>0</v>
      </c>
      <c r="KP94" s="4">
        <f t="shared" si="160"/>
        <v>0</v>
      </c>
      <c r="KQ94" s="314"/>
      <c r="KR94" s="4"/>
      <c r="KS94" s="4"/>
      <c r="KT94" s="4"/>
      <c r="KU94" s="1">
        <f t="shared" si="161"/>
        <v>0</v>
      </c>
      <c r="KV94" s="1">
        <f t="shared" si="162"/>
        <v>0</v>
      </c>
      <c r="KW94" s="4"/>
      <c r="KX94" s="4"/>
      <c r="KY94" s="4">
        <f t="shared" si="163"/>
        <v>0</v>
      </c>
      <c r="KZ94" s="4">
        <f t="shared" si="164"/>
        <v>0</v>
      </c>
      <c r="LA94" s="4"/>
      <c r="LB94" s="4"/>
      <c r="LC94" s="4"/>
      <c r="LD94" s="4"/>
      <c r="LE94" s="4">
        <f t="shared" si="165"/>
        <v>0</v>
      </c>
      <c r="LF94" s="4">
        <f t="shared" si="166"/>
        <v>0</v>
      </c>
      <c r="LG94" s="4"/>
      <c r="LH94" s="4"/>
      <c r="LI94" s="4">
        <f t="shared" si="167"/>
        <v>0</v>
      </c>
      <c r="LJ94" s="4">
        <f t="shared" si="168"/>
        <v>0</v>
      </c>
      <c r="LK94" s="71">
        <v>24.2</v>
      </c>
      <c r="LL94" s="323">
        <v>0</v>
      </c>
      <c r="LM94" s="79">
        <v>24.02</v>
      </c>
      <c r="LN94" s="342">
        <v>0</v>
      </c>
      <c r="LO94" s="79">
        <v>6.5750000000000002</v>
      </c>
      <c r="LP94" s="326">
        <v>0</v>
      </c>
      <c r="LQ94" s="75"/>
      <c r="LR94" s="336"/>
      <c r="LS94" s="311"/>
      <c r="LT94" s="311"/>
      <c r="LU94" s="4">
        <f t="shared" si="169"/>
        <v>54.795000000000002</v>
      </c>
      <c r="LV94" s="4">
        <f t="shared" si="170"/>
        <v>0</v>
      </c>
      <c r="LW94" s="312"/>
      <c r="LX94" s="4"/>
      <c r="LY94" s="4"/>
      <c r="LZ94" s="4"/>
      <c r="MA94" s="4">
        <f t="shared" si="171"/>
        <v>0</v>
      </c>
      <c r="MB94" s="4">
        <f t="shared" si="172"/>
        <v>0</v>
      </c>
      <c r="MC94" s="114"/>
      <c r="MD94" s="4"/>
      <c r="ME94" s="333"/>
      <c r="MF94" s="360"/>
      <c r="MG94" s="75"/>
      <c r="MH94" s="74"/>
      <c r="MI94" s="9"/>
      <c r="MJ94" s="4"/>
      <c r="MK94" s="4">
        <f t="shared" si="173"/>
        <v>0</v>
      </c>
      <c r="ML94" s="4">
        <f t="shared" si="174"/>
        <v>0</v>
      </c>
      <c r="MM94" s="327">
        <v>0</v>
      </c>
      <c r="MN94" s="92">
        <v>0</v>
      </c>
      <c r="MO94" s="114">
        <v>0</v>
      </c>
      <c r="MP94" s="328">
        <v>0</v>
      </c>
      <c r="MQ94" s="4">
        <f t="shared" si="175"/>
        <v>0</v>
      </c>
      <c r="MR94" s="4">
        <f t="shared" si="176"/>
        <v>0</v>
      </c>
      <c r="MS94" s="4"/>
      <c r="MT94" s="4"/>
      <c r="MU94" s="4">
        <f t="shared" si="177"/>
        <v>0</v>
      </c>
      <c r="MV94" s="4">
        <f t="shared" si="178"/>
        <v>0</v>
      </c>
      <c r="MW94" s="4"/>
      <c r="MX94" s="4"/>
      <c r="MY94" s="4">
        <f t="shared" si="179"/>
        <v>0</v>
      </c>
      <c r="MZ94" s="4">
        <f t="shared" si="180"/>
        <v>0</v>
      </c>
      <c r="NA94" s="92">
        <v>0</v>
      </c>
      <c r="NB94" s="329">
        <v>0</v>
      </c>
      <c r="NC94" s="4">
        <f t="shared" si="181"/>
        <v>0</v>
      </c>
      <c r="ND94" s="4">
        <f t="shared" si="182"/>
        <v>0</v>
      </c>
      <c r="NE94" s="294"/>
      <c r="NF94" s="294"/>
      <c r="NG94" s="294">
        <f t="shared" si="183"/>
        <v>0</v>
      </c>
      <c r="NH94" s="294">
        <f t="shared" si="184"/>
        <v>0</v>
      </c>
      <c r="NI94" s="294"/>
      <c r="NJ94" s="294"/>
      <c r="NK94" s="294">
        <f t="shared" si="185"/>
        <v>0</v>
      </c>
      <c r="NL94" s="294">
        <f t="shared" si="186"/>
        <v>0</v>
      </c>
      <c r="NM94" s="291"/>
      <c r="NN94" s="294"/>
      <c r="NO94" s="294">
        <f t="shared" si="187"/>
        <v>0</v>
      </c>
      <c r="NP94" s="294">
        <f t="shared" si="188"/>
        <v>0</v>
      </c>
      <c r="NQ94" s="74">
        <v>0</v>
      </c>
      <c r="NR94" s="74"/>
      <c r="NS94" s="74">
        <v>0</v>
      </c>
      <c r="NT94" s="74"/>
      <c r="NU94" s="74">
        <v>0</v>
      </c>
      <c r="NV94" s="74"/>
      <c r="NW94" s="335">
        <v>0</v>
      </c>
      <c r="NX94" s="335"/>
      <c r="NY94" s="335">
        <v>0</v>
      </c>
      <c r="NZ94" s="335"/>
      <c r="OA94" s="74">
        <f t="shared" si="189"/>
        <v>0</v>
      </c>
      <c r="OB94" s="74">
        <f t="shared" si="120"/>
        <v>0</v>
      </c>
      <c r="OC94" s="74">
        <v>0</v>
      </c>
      <c r="OD94" s="74"/>
      <c r="OE94" s="341">
        <v>0</v>
      </c>
      <c r="OF94" s="74"/>
      <c r="OG94" s="341">
        <v>0</v>
      </c>
      <c r="OH94" s="74"/>
      <c r="OI94" s="74">
        <v>0</v>
      </c>
      <c r="OJ94" s="74"/>
      <c r="OK94" s="74">
        <f t="shared" si="190"/>
        <v>0</v>
      </c>
      <c r="OL94" s="74">
        <f t="shared" si="191"/>
        <v>0</v>
      </c>
      <c r="OM94" s="196">
        <v>0</v>
      </c>
      <c r="ON94" s="196"/>
      <c r="OO94" s="334">
        <v>0</v>
      </c>
      <c r="OP94" s="196"/>
      <c r="OQ94" s="196">
        <v>0</v>
      </c>
      <c r="OR94" s="196"/>
      <c r="OS94" s="196">
        <f t="shared" si="192"/>
        <v>0</v>
      </c>
      <c r="OT94" s="196">
        <f t="shared" si="193"/>
        <v>0</v>
      </c>
      <c r="OU94" s="294"/>
      <c r="OV94" s="294"/>
      <c r="OW94" s="294">
        <f t="shared" si="121"/>
        <v>0</v>
      </c>
      <c r="OX94" s="294">
        <f t="shared" si="122"/>
        <v>0</v>
      </c>
    </row>
    <row r="95" spans="1:414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7"/>
        <v>0</v>
      </c>
      <c r="J95" s="78">
        <f t="shared" si="108"/>
        <v>0</v>
      </c>
      <c r="K95" s="2"/>
      <c r="L95" s="2"/>
      <c r="M95" s="71"/>
      <c r="N95" s="71"/>
      <c r="O95" s="75">
        <v>19.59</v>
      </c>
      <c r="P95" s="71">
        <v>3.9180000000000001</v>
      </c>
      <c r="Q95" s="122"/>
      <c r="R95" s="78"/>
      <c r="S95" s="314"/>
      <c r="T95" s="314"/>
      <c r="U95" s="78"/>
      <c r="V95" s="78"/>
      <c r="W95" s="78">
        <f t="shared" si="123"/>
        <v>19.59</v>
      </c>
      <c r="X95" s="78">
        <f t="shared" si="124"/>
        <v>19.59</v>
      </c>
      <c r="Y95" s="78"/>
      <c r="Z95" s="78"/>
      <c r="AA95" s="75"/>
      <c r="AB95" s="71"/>
      <c r="AC95" s="8">
        <f t="shared" si="125"/>
        <v>0</v>
      </c>
      <c r="AD95" s="8">
        <f t="shared" si="126"/>
        <v>0</v>
      </c>
      <c r="AE95" s="71"/>
      <c r="AF95" s="71"/>
      <c r="AG95" s="71"/>
      <c r="AH95" s="71"/>
      <c r="AI95" s="122"/>
      <c r="AJ95" s="122"/>
      <c r="AK95" s="343"/>
      <c r="AL95" s="344"/>
      <c r="AM95" s="287"/>
      <c r="AN95" s="287"/>
      <c r="AO95" s="288"/>
      <c r="AP95" s="288"/>
      <c r="AQ95" s="288"/>
      <c r="AR95" s="288"/>
      <c r="AS95" s="288"/>
      <c r="AT95" s="288"/>
      <c r="AU95" s="4">
        <f t="shared" si="109"/>
        <v>0</v>
      </c>
      <c r="AV95" s="4">
        <f t="shared" si="110"/>
        <v>0</v>
      </c>
      <c r="AW95" s="78"/>
      <c r="AX95" s="78"/>
      <c r="AY95" s="305"/>
      <c r="AZ95" s="8"/>
      <c r="BA95" s="8"/>
      <c r="BB95" s="8"/>
      <c r="BC95" s="8">
        <f t="shared" si="111"/>
        <v>0</v>
      </c>
      <c r="BD95" s="8">
        <f t="shared" si="112"/>
        <v>0</v>
      </c>
      <c r="BE95" s="78">
        <v>6</v>
      </c>
      <c r="BF95" s="78">
        <v>0.85440000000000005</v>
      </c>
      <c r="BG95" s="349">
        <v>7.5</v>
      </c>
      <c r="BH95" s="350">
        <v>1.0680000000000001</v>
      </c>
      <c r="BI95" s="289"/>
      <c r="BJ95" s="290"/>
      <c r="BK95" s="315">
        <v>6.5</v>
      </c>
      <c r="BL95" s="78">
        <v>0.92559999999999998</v>
      </c>
      <c r="BM95" s="8"/>
      <c r="BN95" s="8"/>
      <c r="BO95" s="8"/>
      <c r="BP95" s="8"/>
      <c r="BQ95" s="8"/>
      <c r="BR95" s="8"/>
      <c r="BS95" s="2">
        <f t="shared" si="127"/>
        <v>20</v>
      </c>
      <c r="BT95" s="8">
        <f t="shared" si="128"/>
        <v>2.8479999999999999</v>
      </c>
      <c r="BU95" s="8"/>
      <c r="BV95" s="8"/>
      <c r="BW95" s="4"/>
      <c r="BX95" s="4"/>
      <c r="BY95" s="4"/>
      <c r="BZ95" s="8"/>
      <c r="CA95" s="4"/>
      <c r="CB95" s="8"/>
      <c r="CC95" s="4">
        <f t="shared" si="113"/>
        <v>0</v>
      </c>
      <c r="CD95" s="4">
        <f t="shared" si="113"/>
        <v>0</v>
      </c>
      <c r="CE95" s="4"/>
      <c r="CF95" s="4"/>
      <c r="CG95" s="114"/>
      <c r="CH95" s="313"/>
      <c r="CI95" s="91"/>
      <c r="CJ95" s="313"/>
      <c r="CK95" s="292"/>
      <c r="CL95" s="292"/>
      <c r="CM95" s="314"/>
      <c r="CN95" s="315"/>
      <c r="CO95" s="8">
        <f t="shared" si="129"/>
        <v>0</v>
      </c>
      <c r="CP95" s="8">
        <f t="shared" si="130"/>
        <v>0</v>
      </c>
      <c r="CQ95" s="330">
        <v>247.40625</v>
      </c>
      <c r="CR95" s="330"/>
      <c r="CS95" s="330"/>
      <c r="CT95" s="340"/>
      <c r="CU95" s="331">
        <v>18.556701030927837</v>
      </c>
      <c r="CV95" s="196"/>
      <c r="CW95" s="332">
        <v>63.814432989690722</v>
      </c>
      <c r="CX95" s="340"/>
      <c r="CY95" s="340"/>
      <c r="CZ95" s="340"/>
      <c r="DA95" s="351">
        <f t="shared" si="131"/>
        <v>329.77738402061857</v>
      </c>
      <c r="DB95" s="74">
        <f t="shared" si="132"/>
        <v>0</v>
      </c>
      <c r="DC95" s="8"/>
      <c r="DD95" s="8"/>
      <c r="DE95" s="4"/>
      <c r="DF95" s="8"/>
      <c r="DG95" s="8"/>
      <c r="DH95" s="8"/>
      <c r="DI95" s="8">
        <f t="shared" si="133"/>
        <v>0</v>
      </c>
      <c r="DJ95" s="8">
        <f t="shared" si="134"/>
        <v>0</v>
      </c>
      <c r="DK95" s="316">
        <v>41.103092783505154</v>
      </c>
      <c r="DL95" s="316">
        <v>13.701030927835051</v>
      </c>
      <c r="DM95" s="314">
        <f t="shared" si="135"/>
        <v>41.103092783505154</v>
      </c>
      <c r="DN95" s="314">
        <f t="shared" si="136"/>
        <v>13.701030927835051</v>
      </c>
      <c r="DO95" s="316">
        <v>39.869999999999997</v>
      </c>
      <c r="DP95" s="316">
        <v>13.29</v>
      </c>
      <c r="DQ95" s="317">
        <v>39.869999999999997</v>
      </c>
      <c r="DR95" s="317">
        <v>13.29</v>
      </c>
      <c r="DS95" s="8"/>
      <c r="DT95" s="8"/>
      <c r="DU95" s="295"/>
      <c r="DV95" s="296"/>
      <c r="DW95" s="296"/>
      <c r="DX95" s="296"/>
      <c r="DY95" s="8"/>
      <c r="DZ95" s="8"/>
      <c r="EA95" s="4"/>
      <c r="EB95" s="8"/>
      <c r="EC95" s="8">
        <f t="shared" si="137"/>
        <v>0</v>
      </c>
      <c r="ED95" s="8">
        <f t="shared" si="137"/>
        <v>0</v>
      </c>
      <c r="EE95" s="4"/>
      <c r="EF95" s="4"/>
      <c r="EG95" s="318">
        <v>37.11</v>
      </c>
      <c r="EH95" s="319">
        <v>9.2774999999999999</v>
      </c>
      <c r="EI95" s="94">
        <v>159.42268041237114</v>
      </c>
      <c r="EJ95" s="94">
        <v>39.855670103092784</v>
      </c>
      <c r="EK95" s="314">
        <v>55.268041237113401</v>
      </c>
      <c r="EL95" s="320">
        <v>13.81701030927835</v>
      </c>
      <c r="EM95" s="321"/>
      <c r="EN95" s="321"/>
      <c r="EO95" s="321"/>
      <c r="EP95" s="321"/>
      <c r="EQ95" s="8">
        <f t="shared" si="138"/>
        <v>251.80072164948453</v>
      </c>
      <c r="ER95" s="8">
        <f t="shared" si="139"/>
        <v>62.950180412371132</v>
      </c>
      <c r="ES95" s="294"/>
      <c r="ET95" s="294"/>
      <c r="EU95" s="6"/>
      <c r="EV95" s="6"/>
      <c r="EW95" s="4">
        <f t="shared" si="140"/>
        <v>0</v>
      </c>
      <c r="EX95" s="4">
        <f t="shared" si="141"/>
        <v>0</v>
      </c>
      <c r="EY95" s="8"/>
      <c r="EZ95" s="8"/>
      <c r="FA95" s="345">
        <v>32</v>
      </c>
      <c r="FB95" s="322">
        <v>0</v>
      </c>
      <c r="FC95" s="114">
        <v>33</v>
      </c>
      <c r="FD95" s="315">
        <v>0</v>
      </c>
      <c r="FE95" s="8"/>
      <c r="FF95" s="8"/>
      <c r="FG95" s="298"/>
      <c r="FH95" s="299"/>
      <c r="FI95" s="8"/>
      <c r="FJ95" s="8"/>
      <c r="FK95" s="8"/>
      <c r="FL95" s="8"/>
      <c r="FM95" s="315"/>
      <c r="FN95" s="315"/>
      <c r="FO95" s="4"/>
      <c r="FP95" s="8"/>
      <c r="FQ95" s="300">
        <f t="shared" si="142"/>
        <v>0</v>
      </c>
      <c r="FR95" s="8">
        <f t="shared" si="143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4"/>
        <v>0</v>
      </c>
      <c r="GH95" s="8">
        <f t="shared" si="145"/>
        <v>0</v>
      </c>
      <c r="GI95" s="301"/>
      <c r="GJ95" s="301"/>
      <c r="GK95" s="315">
        <v>6</v>
      </c>
      <c r="GL95" s="315">
        <v>0</v>
      </c>
      <c r="GM95" s="358">
        <v>0</v>
      </c>
      <c r="GN95" s="93">
        <v>0</v>
      </c>
      <c r="GO95" s="323">
        <v>6</v>
      </c>
      <c r="GP95" s="359">
        <v>0</v>
      </c>
      <c r="GQ95" s="359">
        <v>0</v>
      </c>
      <c r="GR95" s="359">
        <v>0</v>
      </c>
      <c r="GS95" s="93">
        <v>0</v>
      </c>
      <c r="GT95" s="93">
        <v>0</v>
      </c>
      <c r="GU95" s="93">
        <v>5</v>
      </c>
      <c r="GV95" s="93">
        <v>0</v>
      </c>
      <c r="GW95" s="93">
        <v>2</v>
      </c>
      <c r="GX95" s="93">
        <v>0</v>
      </c>
      <c r="GY95" s="93">
        <v>0</v>
      </c>
      <c r="GZ95" s="93">
        <v>0</v>
      </c>
      <c r="HA95" s="8">
        <f t="shared" si="146"/>
        <v>19</v>
      </c>
      <c r="HB95" s="8">
        <f t="shared" si="147"/>
        <v>0</v>
      </c>
      <c r="HC95" s="4"/>
      <c r="HD95" s="4"/>
      <c r="HE95" s="4"/>
      <c r="HF95" s="4"/>
      <c r="HG95" s="4"/>
      <c r="HH95" s="4"/>
      <c r="HI95" s="4">
        <f t="shared" si="114"/>
        <v>0</v>
      </c>
      <c r="HJ95" s="4">
        <f t="shared" si="115"/>
        <v>0</v>
      </c>
      <c r="HK95" s="8"/>
      <c r="HL95" s="8"/>
      <c r="HM95" s="8"/>
      <c r="HN95" s="296"/>
      <c r="HO95" s="8">
        <f t="shared" si="148"/>
        <v>0</v>
      </c>
      <c r="HP95" s="8">
        <f t="shared" si="149"/>
        <v>0</v>
      </c>
      <c r="HQ95" s="91">
        <v>565</v>
      </c>
      <c r="HR95" s="71"/>
      <c r="HS95" s="91">
        <v>565</v>
      </c>
      <c r="HT95" s="78"/>
      <c r="HU95" s="78">
        <f t="shared" si="150"/>
        <v>565</v>
      </c>
      <c r="HV95" s="78">
        <f t="shared" si="151"/>
        <v>0</v>
      </c>
      <c r="HW95" s="8"/>
      <c r="HX95" s="8"/>
      <c r="HY95" s="368"/>
      <c r="HZ95" s="368"/>
      <c r="IA95" s="302"/>
      <c r="IB95" s="297"/>
      <c r="IC95" s="196">
        <v>2.5</v>
      </c>
      <c r="ID95" s="323">
        <v>0.625</v>
      </c>
      <c r="IE95" s="303"/>
      <c r="IF95" s="303"/>
      <c r="IG95" s="8">
        <f t="shared" si="152"/>
        <v>2.5</v>
      </c>
      <c r="IH95" s="8">
        <f t="shared" si="153"/>
        <v>0.625</v>
      </c>
      <c r="II95" s="8"/>
      <c r="IJ95" s="8"/>
      <c r="IK95" s="8"/>
      <c r="IL95" s="8"/>
      <c r="IM95" s="4"/>
      <c r="IN95" s="296"/>
      <c r="IO95" s="8"/>
      <c r="IP95" s="8"/>
      <c r="IQ95" s="8"/>
      <c r="IR95" s="8"/>
      <c r="IS95" s="8"/>
      <c r="IT95" s="8"/>
      <c r="IU95" s="8">
        <f t="shared" si="116"/>
        <v>0</v>
      </c>
      <c r="IV95" s="8">
        <f t="shared" si="117"/>
        <v>0</v>
      </c>
      <c r="IW95" s="8"/>
      <c r="IX95" s="8"/>
      <c r="IY95" s="71">
        <v>10.31</v>
      </c>
      <c r="IZ95" s="71">
        <v>0</v>
      </c>
      <c r="JA95" s="71">
        <v>10.31</v>
      </c>
      <c r="JB95" s="71">
        <v>0</v>
      </c>
      <c r="JC95" s="71"/>
      <c r="JD95" s="71"/>
      <c r="JE95" s="370"/>
      <c r="JF95" s="370"/>
      <c r="JG95" s="8">
        <f t="shared" si="154"/>
        <v>20.62</v>
      </c>
      <c r="JH95" s="8">
        <f t="shared" si="155"/>
        <v>0</v>
      </c>
      <c r="JI95" s="323">
        <v>6.5372000000000003</v>
      </c>
      <c r="JJ95" s="323">
        <v>1</v>
      </c>
      <c r="JK95" s="323">
        <v>6.5373000000000001</v>
      </c>
      <c r="JL95" s="323">
        <v>1</v>
      </c>
      <c r="JM95" s="323"/>
      <c r="JN95" s="323"/>
      <c r="JO95" s="91">
        <v>51.55</v>
      </c>
      <c r="JP95" s="323">
        <v>11</v>
      </c>
      <c r="JQ95" s="91">
        <v>44.33</v>
      </c>
      <c r="JR95" s="323">
        <v>9</v>
      </c>
      <c r="JS95" s="71"/>
      <c r="JT95" s="71"/>
      <c r="JU95" s="8"/>
      <c r="JV95" s="8"/>
      <c r="JW95" s="8">
        <f t="shared" si="156"/>
        <v>108.9545</v>
      </c>
      <c r="JX95" s="8">
        <f t="shared" si="157"/>
        <v>22</v>
      </c>
      <c r="JY95" s="8"/>
      <c r="JZ95" s="8"/>
      <c r="KA95" s="282"/>
      <c r="KB95" s="282"/>
      <c r="KC95" s="8">
        <f t="shared" si="158"/>
        <v>0</v>
      </c>
      <c r="KD95" s="8">
        <f t="shared" si="159"/>
        <v>0</v>
      </c>
      <c r="KE95" s="4"/>
      <c r="KF95" s="4"/>
      <c r="KG95" s="4"/>
      <c r="KH95" s="4"/>
      <c r="KI95" s="4">
        <f t="shared" si="118"/>
        <v>0</v>
      </c>
      <c r="KJ95" s="4">
        <f t="shared" si="119"/>
        <v>0</v>
      </c>
      <c r="KK95" s="4"/>
      <c r="KL95" s="4"/>
      <c r="KM95" s="4"/>
      <c r="KN95" s="4"/>
      <c r="KO95" s="4">
        <f t="shared" si="160"/>
        <v>0</v>
      </c>
      <c r="KP95" s="4">
        <f t="shared" si="160"/>
        <v>0</v>
      </c>
      <c r="KQ95" s="314"/>
      <c r="KR95" s="4"/>
      <c r="KS95" s="4"/>
      <c r="KT95" s="4"/>
      <c r="KU95" s="1">
        <f t="shared" si="161"/>
        <v>0</v>
      </c>
      <c r="KV95" s="1">
        <f t="shared" si="162"/>
        <v>0</v>
      </c>
      <c r="KW95" s="4"/>
      <c r="KX95" s="4"/>
      <c r="KY95" s="4">
        <f t="shared" si="163"/>
        <v>0</v>
      </c>
      <c r="KZ95" s="4">
        <f t="shared" si="164"/>
        <v>0</v>
      </c>
      <c r="LA95" s="4"/>
      <c r="LB95" s="4"/>
      <c r="LC95" s="4"/>
      <c r="LD95" s="4"/>
      <c r="LE95" s="4">
        <f t="shared" si="165"/>
        <v>0</v>
      </c>
      <c r="LF95" s="4">
        <f t="shared" si="166"/>
        <v>0</v>
      </c>
      <c r="LG95" s="4"/>
      <c r="LH95" s="4"/>
      <c r="LI95" s="4">
        <f t="shared" si="167"/>
        <v>0</v>
      </c>
      <c r="LJ95" s="4">
        <f t="shared" si="168"/>
        <v>0</v>
      </c>
      <c r="LK95" s="71">
        <v>24.2</v>
      </c>
      <c r="LL95" s="323">
        <v>0</v>
      </c>
      <c r="LM95" s="79">
        <v>24.02</v>
      </c>
      <c r="LN95" s="342">
        <v>0</v>
      </c>
      <c r="LO95" s="79">
        <v>6.5750000000000002</v>
      </c>
      <c r="LP95" s="326">
        <v>0</v>
      </c>
      <c r="LQ95" s="75"/>
      <c r="LR95" s="336"/>
      <c r="LS95" s="311"/>
      <c r="LT95" s="311"/>
      <c r="LU95" s="4">
        <f t="shared" si="169"/>
        <v>54.795000000000002</v>
      </c>
      <c r="LV95" s="4">
        <f t="shared" si="170"/>
        <v>0</v>
      </c>
      <c r="LW95" s="312"/>
      <c r="LX95" s="4"/>
      <c r="LY95" s="4"/>
      <c r="LZ95" s="4"/>
      <c r="MA95" s="4">
        <f t="shared" si="171"/>
        <v>0</v>
      </c>
      <c r="MB95" s="4">
        <f t="shared" si="172"/>
        <v>0</v>
      </c>
      <c r="MC95" s="114"/>
      <c r="MD95" s="4"/>
      <c r="ME95" s="333"/>
      <c r="MF95" s="360"/>
      <c r="MG95" s="75"/>
      <c r="MH95" s="74"/>
      <c r="MI95" s="9"/>
      <c r="MJ95" s="4"/>
      <c r="MK95" s="4">
        <f t="shared" si="173"/>
        <v>0</v>
      </c>
      <c r="ML95" s="4">
        <f t="shared" si="174"/>
        <v>0</v>
      </c>
      <c r="MM95" s="327">
        <v>0</v>
      </c>
      <c r="MN95" s="92">
        <v>0</v>
      </c>
      <c r="MO95" s="114">
        <v>0</v>
      </c>
      <c r="MP95" s="328">
        <v>0</v>
      </c>
      <c r="MQ95" s="4">
        <f t="shared" si="175"/>
        <v>0</v>
      </c>
      <c r="MR95" s="4">
        <f t="shared" si="176"/>
        <v>0</v>
      </c>
      <c r="MS95" s="4"/>
      <c r="MT95" s="4"/>
      <c r="MU95" s="4">
        <f t="shared" si="177"/>
        <v>0</v>
      </c>
      <c r="MV95" s="4">
        <f t="shared" si="178"/>
        <v>0</v>
      </c>
      <c r="MW95" s="4"/>
      <c r="MX95" s="4"/>
      <c r="MY95" s="4">
        <f t="shared" si="179"/>
        <v>0</v>
      </c>
      <c r="MZ95" s="4">
        <f t="shared" si="180"/>
        <v>0</v>
      </c>
      <c r="NA95" s="92">
        <v>0</v>
      </c>
      <c r="NB95" s="329">
        <v>0</v>
      </c>
      <c r="NC95" s="4">
        <f t="shared" si="181"/>
        <v>0</v>
      </c>
      <c r="ND95" s="4">
        <f t="shared" si="182"/>
        <v>0</v>
      </c>
      <c r="NE95" s="294"/>
      <c r="NF95" s="294"/>
      <c r="NG95" s="294">
        <f t="shared" si="183"/>
        <v>0</v>
      </c>
      <c r="NH95" s="294">
        <f t="shared" si="184"/>
        <v>0</v>
      </c>
      <c r="NI95" s="294"/>
      <c r="NJ95" s="294"/>
      <c r="NK95" s="294">
        <f t="shared" si="185"/>
        <v>0</v>
      </c>
      <c r="NL95" s="294">
        <f t="shared" si="186"/>
        <v>0</v>
      </c>
      <c r="NM95" s="291"/>
      <c r="NN95" s="294"/>
      <c r="NO95" s="294">
        <f t="shared" si="187"/>
        <v>0</v>
      </c>
      <c r="NP95" s="294">
        <f t="shared" si="188"/>
        <v>0</v>
      </c>
      <c r="NQ95" s="74">
        <v>0</v>
      </c>
      <c r="NR95" s="74"/>
      <c r="NS95" s="74">
        <v>0</v>
      </c>
      <c r="NT95" s="74"/>
      <c r="NU95" s="74">
        <v>0</v>
      </c>
      <c r="NV95" s="74"/>
      <c r="NW95" s="335">
        <v>0</v>
      </c>
      <c r="NX95" s="335"/>
      <c r="NY95" s="335">
        <v>0</v>
      </c>
      <c r="NZ95" s="335"/>
      <c r="OA95" s="74">
        <f t="shared" si="189"/>
        <v>0</v>
      </c>
      <c r="OB95" s="74">
        <f t="shared" si="120"/>
        <v>0</v>
      </c>
      <c r="OC95" s="74">
        <v>0</v>
      </c>
      <c r="OD95" s="74"/>
      <c r="OE95" s="341">
        <v>0</v>
      </c>
      <c r="OF95" s="74"/>
      <c r="OG95" s="341">
        <v>0</v>
      </c>
      <c r="OH95" s="74"/>
      <c r="OI95" s="74">
        <v>0</v>
      </c>
      <c r="OJ95" s="74"/>
      <c r="OK95" s="74">
        <f t="shared" si="190"/>
        <v>0</v>
      </c>
      <c r="OL95" s="74">
        <f t="shared" si="191"/>
        <v>0</v>
      </c>
      <c r="OM95" s="196">
        <v>0</v>
      </c>
      <c r="ON95" s="196"/>
      <c r="OO95" s="334">
        <v>0</v>
      </c>
      <c r="OP95" s="196"/>
      <c r="OQ95" s="196">
        <v>0</v>
      </c>
      <c r="OR95" s="196"/>
      <c r="OS95" s="196">
        <f t="shared" si="192"/>
        <v>0</v>
      </c>
      <c r="OT95" s="196">
        <f t="shared" si="193"/>
        <v>0</v>
      </c>
      <c r="OU95" s="294"/>
      <c r="OV95" s="294"/>
      <c r="OW95" s="294">
        <f t="shared" si="121"/>
        <v>0</v>
      </c>
      <c r="OX95" s="294">
        <f t="shared" si="122"/>
        <v>0</v>
      </c>
    </row>
    <row r="96" spans="1:414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7"/>
        <v>0</v>
      </c>
      <c r="J96" s="78">
        <f t="shared" si="108"/>
        <v>0</v>
      </c>
      <c r="K96" s="2"/>
      <c r="L96" s="2"/>
      <c r="M96" s="71"/>
      <c r="N96" s="71"/>
      <c r="O96" s="75">
        <v>19.59</v>
      </c>
      <c r="P96" s="71">
        <v>3.9180000000000001</v>
      </c>
      <c r="Q96" s="122"/>
      <c r="R96" s="78"/>
      <c r="S96" s="314"/>
      <c r="T96" s="314"/>
      <c r="U96" s="78"/>
      <c r="V96" s="78"/>
      <c r="W96" s="78">
        <f t="shared" si="123"/>
        <v>19.59</v>
      </c>
      <c r="X96" s="78">
        <f t="shared" si="124"/>
        <v>19.59</v>
      </c>
      <c r="Y96" s="78"/>
      <c r="Z96" s="78"/>
      <c r="AA96" s="75"/>
      <c r="AB96" s="71"/>
      <c r="AC96" s="8">
        <f t="shared" si="125"/>
        <v>0</v>
      </c>
      <c r="AD96" s="8">
        <f t="shared" si="126"/>
        <v>0</v>
      </c>
      <c r="AE96" s="71"/>
      <c r="AF96" s="71"/>
      <c r="AG96" s="71"/>
      <c r="AH96" s="71"/>
      <c r="AI96" s="122"/>
      <c r="AJ96" s="122"/>
      <c r="AK96" s="343"/>
      <c r="AL96" s="344"/>
      <c r="AM96" s="287"/>
      <c r="AN96" s="287"/>
      <c r="AO96" s="288"/>
      <c r="AP96" s="288"/>
      <c r="AQ96" s="288"/>
      <c r="AR96" s="288"/>
      <c r="AS96" s="288"/>
      <c r="AT96" s="288"/>
      <c r="AU96" s="4">
        <f t="shared" si="109"/>
        <v>0</v>
      </c>
      <c r="AV96" s="4">
        <f t="shared" si="110"/>
        <v>0</v>
      </c>
      <c r="AW96" s="78"/>
      <c r="AX96" s="78"/>
      <c r="AY96" s="305"/>
      <c r="AZ96" s="8"/>
      <c r="BA96" s="8"/>
      <c r="BB96" s="8"/>
      <c r="BC96" s="8">
        <f t="shared" si="111"/>
        <v>0</v>
      </c>
      <c r="BD96" s="8">
        <f t="shared" si="112"/>
        <v>0</v>
      </c>
      <c r="BE96" s="78">
        <v>6</v>
      </c>
      <c r="BF96" s="78">
        <v>0.85440000000000005</v>
      </c>
      <c r="BG96" s="349">
        <v>7.5</v>
      </c>
      <c r="BH96" s="350">
        <v>1.0680000000000001</v>
      </c>
      <c r="BI96" s="289"/>
      <c r="BJ96" s="290"/>
      <c r="BK96" s="315">
        <v>6.5</v>
      </c>
      <c r="BL96" s="78">
        <v>0.92559999999999998</v>
      </c>
      <c r="BM96" s="8"/>
      <c r="BN96" s="8"/>
      <c r="BO96" s="8"/>
      <c r="BP96" s="8"/>
      <c r="BQ96" s="8"/>
      <c r="BR96" s="8"/>
      <c r="BS96" s="2">
        <f t="shared" si="127"/>
        <v>20</v>
      </c>
      <c r="BT96" s="8">
        <f t="shared" si="128"/>
        <v>2.8479999999999999</v>
      </c>
      <c r="BU96" s="8"/>
      <c r="BV96" s="8"/>
      <c r="BW96" s="4"/>
      <c r="BX96" s="4"/>
      <c r="BY96" s="4"/>
      <c r="BZ96" s="8"/>
      <c r="CA96" s="4"/>
      <c r="CB96" s="8"/>
      <c r="CC96" s="4">
        <f t="shared" si="113"/>
        <v>0</v>
      </c>
      <c r="CD96" s="4">
        <f t="shared" si="113"/>
        <v>0</v>
      </c>
      <c r="CE96" s="4"/>
      <c r="CF96" s="4"/>
      <c r="CG96" s="114"/>
      <c r="CH96" s="313"/>
      <c r="CI96" s="91"/>
      <c r="CJ96" s="313"/>
      <c r="CK96" s="292"/>
      <c r="CL96" s="292"/>
      <c r="CM96" s="314"/>
      <c r="CN96" s="315"/>
      <c r="CO96" s="8">
        <f t="shared" si="129"/>
        <v>0</v>
      </c>
      <c r="CP96" s="8">
        <f t="shared" si="130"/>
        <v>0</v>
      </c>
      <c r="CQ96" s="330">
        <v>247.40625</v>
      </c>
      <c r="CR96" s="330"/>
      <c r="CS96" s="330"/>
      <c r="CT96" s="340"/>
      <c r="CU96" s="331">
        <v>18.556701030927837</v>
      </c>
      <c r="CV96" s="196"/>
      <c r="CW96" s="332">
        <v>63.814432989690722</v>
      </c>
      <c r="CX96" s="340"/>
      <c r="CY96" s="340"/>
      <c r="CZ96" s="340"/>
      <c r="DA96" s="351">
        <f t="shared" si="131"/>
        <v>329.77738402061857</v>
      </c>
      <c r="DB96" s="74">
        <f t="shared" si="132"/>
        <v>0</v>
      </c>
      <c r="DC96" s="8"/>
      <c r="DD96" s="8"/>
      <c r="DE96" s="4"/>
      <c r="DF96" s="8"/>
      <c r="DG96" s="8"/>
      <c r="DH96" s="8"/>
      <c r="DI96" s="8">
        <f t="shared" si="133"/>
        <v>0</v>
      </c>
      <c r="DJ96" s="8">
        <f t="shared" si="134"/>
        <v>0</v>
      </c>
      <c r="DK96" s="316">
        <v>41.103092783505154</v>
      </c>
      <c r="DL96" s="316">
        <v>13.701030927835051</v>
      </c>
      <c r="DM96" s="314">
        <f t="shared" si="135"/>
        <v>41.103092783505154</v>
      </c>
      <c r="DN96" s="314">
        <f t="shared" si="136"/>
        <v>13.701030927835051</v>
      </c>
      <c r="DO96" s="316">
        <v>39.869999999999997</v>
      </c>
      <c r="DP96" s="316">
        <v>13.29</v>
      </c>
      <c r="DQ96" s="317">
        <v>39.869999999999997</v>
      </c>
      <c r="DR96" s="317">
        <v>13.29</v>
      </c>
      <c r="DS96" s="8"/>
      <c r="DT96" s="8"/>
      <c r="DU96" s="295"/>
      <c r="DV96" s="296"/>
      <c r="DW96" s="296"/>
      <c r="DX96" s="296"/>
      <c r="DY96" s="8"/>
      <c r="DZ96" s="8"/>
      <c r="EA96" s="4"/>
      <c r="EB96" s="8"/>
      <c r="EC96" s="8">
        <f t="shared" si="137"/>
        <v>0</v>
      </c>
      <c r="ED96" s="8">
        <f t="shared" si="137"/>
        <v>0</v>
      </c>
      <c r="EE96" s="4"/>
      <c r="EF96" s="4"/>
      <c r="EG96" s="318">
        <v>37.11</v>
      </c>
      <c r="EH96" s="319">
        <v>9.2774999999999999</v>
      </c>
      <c r="EI96" s="94">
        <v>159.42268041237114</v>
      </c>
      <c r="EJ96" s="94">
        <v>39.855670103092784</v>
      </c>
      <c r="EK96" s="314">
        <v>55.268041237113401</v>
      </c>
      <c r="EL96" s="320">
        <v>13.81701030927835</v>
      </c>
      <c r="EM96" s="321"/>
      <c r="EN96" s="321"/>
      <c r="EO96" s="321"/>
      <c r="EP96" s="321"/>
      <c r="EQ96" s="8">
        <f t="shared" si="138"/>
        <v>251.80072164948453</v>
      </c>
      <c r="ER96" s="8">
        <f t="shared" si="139"/>
        <v>62.950180412371132</v>
      </c>
      <c r="ES96" s="294"/>
      <c r="ET96" s="294"/>
      <c r="EU96" s="6"/>
      <c r="EV96" s="6"/>
      <c r="EW96" s="4">
        <f t="shared" si="140"/>
        <v>0</v>
      </c>
      <c r="EX96" s="4">
        <f t="shared" si="141"/>
        <v>0</v>
      </c>
      <c r="EY96" s="8"/>
      <c r="EZ96" s="8"/>
      <c r="FA96" s="345">
        <v>32</v>
      </c>
      <c r="FB96" s="322">
        <v>0</v>
      </c>
      <c r="FC96" s="114">
        <v>33</v>
      </c>
      <c r="FD96" s="315">
        <v>0</v>
      </c>
      <c r="FE96" s="8"/>
      <c r="FF96" s="8"/>
      <c r="FG96" s="298"/>
      <c r="FH96" s="299"/>
      <c r="FI96" s="8"/>
      <c r="FJ96" s="8"/>
      <c r="FK96" s="8"/>
      <c r="FL96" s="8"/>
      <c r="FM96" s="315"/>
      <c r="FN96" s="315"/>
      <c r="FO96" s="4"/>
      <c r="FP96" s="8"/>
      <c r="FQ96" s="300">
        <f t="shared" si="142"/>
        <v>0</v>
      </c>
      <c r="FR96" s="8">
        <f t="shared" si="143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4"/>
        <v>0</v>
      </c>
      <c r="GH96" s="8">
        <f t="shared" si="145"/>
        <v>0</v>
      </c>
      <c r="GI96" s="301"/>
      <c r="GJ96" s="301"/>
      <c r="GK96" s="315">
        <v>6</v>
      </c>
      <c r="GL96" s="315">
        <v>0</v>
      </c>
      <c r="GM96" s="358">
        <v>0</v>
      </c>
      <c r="GN96" s="93">
        <v>0</v>
      </c>
      <c r="GO96" s="323">
        <v>6</v>
      </c>
      <c r="GP96" s="359">
        <v>0</v>
      </c>
      <c r="GQ96" s="359">
        <v>0</v>
      </c>
      <c r="GR96" s="359">
        <v>0</v>
      </c>
      <c r="GS96" s="93">
        <v>0</v>
      </c>
      <c r="GT96" s="93">
        <v>0</v>
      </c>
      <c r="GU96" s="93">
        <v>5</v>
      </c>
      <c r="GV96" s="93">
        <v>0</v>
      </c>
      <c r="GW96" s="93">
        <v>2</v>
      </c>
      <c r="GX96" s="93">
        <v>0</v>
      </c>
      <c r="GY96" s="93">
        <v>0</v>
      </c>
      <c r="GZ96" s="93">
        <v>0</v>
      </c>
      <c r="HA96" s="8">
        <f t="shared" si="146"/>
        <v>19</v>
      </c>
      <c r="HB96" s="8">
        <f t="shared" si="147"/>
        <v>0</v>
      </c>
      <c r="HC96" s="4"/>
      <c r="HD96" s="4"/>
      <c r="HE96" s="4"/>
      <c r="HF96" s="4"/>
      <c r="HG96" s="4"/>
      <c r="HH96" s="4"/>
      <c r="HI96" s="4">
        <f t="shared" si="114"/>
        <v>0</v>
      </c>
      <c r="HJ96" s="4">
        <f t="shared" si="115"/>
        <v>0</v>
      </c>
      <c r="HK96" s="8"/>
      <c r="HL96" s="8"/>
      <c r="HM96" s="8"/>
      <c r="HN96" s="296"/>
      <c r="HO96" s="8">
        <f t="shared" si="148"/>
        <v>0</v>
      </c>
      <c r="HP96" s="8">
        <f t="shared" si="149"/>
        <v>0</v>
      </c>
      <c r="HQ96" s="91">
        <v>565</v>
      </c>
      <c r="HR96" s="71"/>
      <c r="HS96" s="91">
        <v>565</v>
      </c>
      <c r="HT96" s="78"/>
      <c r="HU96" s="78">
        <f t="shared" si="150"/>
        <v>565</v>
      </c>
      <c r="HV96" s="78">
        <f t="shared" si="151"/>
        <v>0</v>
      </c>
      <c r="HW96" s="8"/>
      <c r="HX96" s="8"/>
      <c r="HY96" s="368"/>
      <c r="HZ96" s="368"/>
      <c r="IA96" s="302"/>
      <c r="IB96" s="297"/>
      <c r="IC96" s="196">
        <v>2.5</v>
      </c>
      <c r="ID96" s="323">
        <v>0.625</v>
      </c>
      <c r="IE96" s="303"/>
      <c r="IF96" s="303"/>
      <c r="IG96" s="8">
        <f t="shared" si="152"/>
        <v>2.5</v>
      </c>
      <c r="IH96" s="8">
        <f t="shared" si="153"/>
        <v>0.625</v>
      </c>
      <c r="II96" s="8"/>
      <c r="IJ96" s="8"/>
      <c r="IK96" s="8"/>
      <c r="IL96" s="8"/>
      <c r="IM96" s="4"/>
      <c r="IN96" s="296"/>
      <c r="IO96" s="8"/>
      <c r="IP96" s="8"/>
      <c r="IQ96" s="8"/>
      <c r="IR96" s="8"/>
      <c r="IS96" s="8"/>
      <c r="IT96" s="8"/>
      <c r="IU96" s="8">
        <f t="shared" si="116"/>
        <v>0</v>
      </c>
      <c r="IV96" s="8">
        <f t="shared" si="117"/>
        <v>0</v>
      </c>
      <c r="IW96" s="8"/>
      <c r="IX96" s="8"/>
      <c r="IY96" s="71">
        <v>10.31</v>
      </c>
      <c r="IZ96" s="71">
        <v>0</v>
      </c>
      <c r="JA96" s="71">
        <v>10.31</v>
      </c>
      <c r="JB96" s="71">
        <v>0</v>
      </c>
      <c r="JC96" s="71"/>
      <c r="JD96" s="71"/>
      <c r="JE96" s="370"/>
      <c r="JF96" s="370"/>
      <c r="JG96" s="8">
        <f t="shared" si="154"/>
        <v>20.62</v>
      </c>
      <c r="JH96" s="8">
        <f t="shared" si="155"/>
        <v>0</v>
      </c>
      <c r="JI96" s="323">
        <v>6.5372000000000003</v>
      </c>
      <c r="JJ96" s="323">
        <v>1</v>
      </c>
      <c r="JK96" s="323">
        <v>6.5373000000000001</v>
      </c>
      <c r="JL96" s="323">
        <v>1</v>
      </c>
      <c r="JM96" s="323"/>
      <c r="JN96" s="323"/>
      <c r="JO96" s="91">
        <v>51.55</v>
      </c>
      <c r="JP96" s="323">
        <v>11</v>
      </c>
      <c r="JQ96" s="91">
        <v>44.33</v>
      </c>
      <c r="JR96" s="323">
        <v>9</v>
      </c>
      <c r="JS96" s="71"/>
      <c r="JT96" s="71"/>
      <c r="JU96" s="8"/>
      <c r="JV96" s="8"/>
      <c r="JW96" s="8">
        <f t="shared" si="156"/>
        <v>108.9545</v>
      </c>
      <c r="JX96" s="8">
        <f t="shared" si="157"/>
        <v>22</v>
      </c>
      <c r="JY96" s="8"/>
      <c r="JZ96" s="8"/>
      <c r="KA96" s="282"/>
      <c r="KB96" s="282"/>
      <c r="KC96" s="8">
        <f t="shared" si="158"/>
        <v>0</v>
      </c>
      <c r="KD96" s="8">
        <f t="shared" si="159"/>
        <v>0</v>
      </c>
      <c r="KE96" s="4"/>
      <c r="KF96" s="4"/>
      <c r="KG96" s="4"/>
      <c r="KH96" s="4"/>
      <c r="KI96" s="4">
        <f t="shared" si="118"/>
        <v>0</v>
      </c>
      <c r="KJ96" s="4">
        <f t="shared" si="119"/>
        <v>0</v>
      </c>
      <c r="KK96" s="4"/>
      <c r="KL96" s="4"/>
      <c r="KM96" s="4"/>
      <c r="KN96" s="4"/>
      <c r="KO96" s="4">
        <f t="shared" si="160"/>
        <v>0</v>
      </c>
      <c r="KP96" s="4">
        <f t="shared" si="160"/>
        <v>0</v>
      </c>
      <c r="KQ96" s="314"/>
      <c r="KR96" s="4"/>
      <c r="KS96" s="4"/>
      <c r="KT96" s="4"/>
      <c r="KU96" s="1">
        <f t="shared" si="161"/>
        <v>0</v>
      </c>
      <c r="KV96" s="1">
        <f t="shared" si="162"/>
        <v>0</v>
      </c>
      <c r="KW96" s="4"/>
      <c r="KX96" s="4"/>
      <c r="KY96" s="4">
        <f t="shared" si="163"/>
        <v>0</v>
      </c>
      <c r="KZ96" s="4">
        <f t="shared" si="164"/>
        <v>0</v>
      </c>
      <c r="LA96" s="4"/>
      <c r="LB96" s="4"/>
      <c r="LC96" s="4"/>
      <c r="LD96" s="4"/>
      <c r="LE96" s="4">
        <f t="shared" si="165"/>
        <v>0</v>
      </c>
      <c r="LF96" s="4">
        <f t="shared" si="166"/>
        <v>0</v>
      </c>
      <c r="LG96" s="4"/>
      <c r="LH96" s="4"/>
      <c r="LI96" s="4">
        <f t="shared" si="167"/>
        <v>0</v>
      </c>
      <c r="LJ96" s="4">
        <f t="shared" si="168"/>
        <v>0</v>
      </c>
      <c r="LK96" s="71">
        <v>24.2</v>
      </c>
      <c r="LL96" s="323">
        <v>0</v>
      </c>
      <c r="LM96" s="79">
        <v>24.02</v>
      </c>
      <c r="LN96" s="342">
        <v>0</v>
      </c>
      <c r="LO96" s="79">
        <v>6.5750000000000002</v>
      </c>
      <c r="LP96" s="326">
        <v>0</v>
      </c>
      <c r="LQ96" s="75"/>
      <c r="LR96" s="336"/>
      <c r="LS96" s="311"/>
      <c r="LT96" s="311"/>
      <c r="LU96" s="4">
        <f t="shared" si="169"/>
        <v>54.795000000000002</v>
      </c>
      <c r="LV96" s="4">
        <f t="shared" si="170"/>
        <v>0</v>
      </c>
      <c r="LW96" s="312"/>
      <c r="LX96" s="4"/>
      <c r="LY96" s="4"/>
      <c r="LZ96" s="4"/>
      <c r="MA96" s="4">
        <f t="shared" si="171"/>
        <v>0</v>
      </c>
      <c r="MB96" s="4">
        <f t="shared" si="172"/>
        <v>0</v>
      </c>
      <c r="MC96" s="114"/>
      <c r="MD96" s="4"/>
      <c r="ME96" s="333"/>
      <c r="MF96" s="360"/>
      <c r="MG96" s="75"/>
      <c r="MH96" s="74"/>
      <c r="MI96" s="9"/>
      <c r="MJ96" s="4"/>
      <c r="MK96" s="4">
        <f t="shared" si="173"/>
        <v>0</v>
      </c>
      <c r="ML96" s="4">
        <f t="shared" si="174"/>
        <v>0</v>
      </c>
      <c r="MM96" s="327">
        <v>0</v>
      </c>
      <c r="MN96" s="92">
        <v>0</v>
      </c>
      <c r="MO96" s="114">
        <v>0</v>
      </c>
      <c r="MP96" s="328">
        <v>0</v>
      </c>
      <c r="MQ96" s="4">
        <f t="shared" si="175"/>
        <v>0</v>
      </c>
      <c r="MR96" s="4">
        <f t="shared" si="176"/>
        <v>0</v>
      </c>
      <c r="MS96" s="4"/>
      <c r="MT96" s="4"/>
      <c r="MU96" s="4">
        <f t="shared" si="177"/>
        <v>0</v>
      </c>
      <c r="MV96" s="4">
        <f t="shared" si="178"/>
        <v>0</v>
      </c>
      <c r="MW96" s="4"/>
      <c r="MX96" s="4"/>
      <c r="MY96" s="4">
        <f t="shared" si="179"/>
        <v>0</v>
      </c>
      <c r="MZ96" s="4">
        <f t="shared" si="180"/>
        <v>0</v>
      </c>
      <c r="NA96" s="92">
        <v>0</v>
      </c>
      <c r="NB96" s="329">
        <v>0</v>
      </c>
      <c r="NC96" s="4">
        <f t="shared" si="181"/>
        <v>0</v>
      </c>
      <c r="ND96" s="4">
        <f t="shared" si="182"/>
        <v>0</v>
      </c>
      <c r="NE96" s="294"/>
      <c r="NF96" s="294"/>
      <c r="NG96" s="294">
        <f t="shared" si="183"/>
        <v>0</v>
      </c>
      <c r="NH96" s="294">
        <f t="shared" si="184"/>
        <v>0</v>
      </c>
      <c r="NI96" s="294"/>
      <c r="NJ96" s="294"/>
      <c r="NK96" s="294">
        <f t="shared" si="185"/>
        <v>0</v>
      </c>
      <c r="NL96" s="294">
        <f t="shared" si="186"/>
        <v>0</v>
      </c>
      <c r="NM96" s="291"/>
      <c r="NN96" s="294"/>
      <c r="NO96" s="294">
        <f t="shared" si="187"/>
        <v>0</v>
      </c>
      <c r="NP96" s="294">
        <f t="shared" si="188"/>
        <v>0</v>
      </c>
      <c r="NQ96" s="74">
        <v>0</v>
      </c>
      <c r="NR96" s="74"/>
      <c r="NS96" s="74">
        <v>0</v>
      </c>
      <c r="NT96" s="74"/>
      <c r="NU96" s="74">
        <v>0</v>
      </c>
      <c r="NV96" s="74"/>
      <c r="NW96" s="335">
        <v>0</v>
      </c>
      <c r="NX96" s="335"/>
      <c r="NY96" s="335">
        <v>0</v>
      </c>
      <c r="NZ96" s="335"/>
      <c r="OA96" s="74">
        <f t="shared" si="189"/>
        <v>0</v>
      </c>
      <c r="OB96" s="74">
        <f t="shared" si="120"/>
        <v>0</v>
      </c>
      <c r="OC96" s="74">
        <v>0</v>
      </c>
      <c r="OD96" s="74"/>
      <c r="OE96" s="341">
        <v>0</v>
      </c>
      <c r="OF96" s="74"/>
      <c r="OG96" s="341">
        <v>0</v>
      </c>
      <c r="OH96" s="74"/>
      <c r="OI96" s="74">
        <v>0</v>
      </c>
      <c r="OJ96" s="74"/>
      <c r="OK96" s="74">
        <f t="shared" si="190"/>
        <v>0</v>
      </c>
      <c r="OL96" s="74">
        <f t="shared" si="191"/>
        <v>0</v>
      </c>
      <c r="OM96" s="196">
        <v>0</v>
      </c>
      <c r="ON96" s="196"/>
      <c r="OO96" s="334">
        <v>0</v>
      </c>
      <c r="OP96" s="196"/>
      <c r="OQ96" s="196">
        <v>0</v>
      </c>
      <c r="OR96" s="196"/>
      <c r="OS96" s="196">
        <f t="shared" si="192"/>
        <v>0</v>
      </c>
      <c r="OT96" s="196">
        <f t="shared" si="193"/>
        <v>0</v>
      </c>
      <c r="OU96" s="294"/>
      <c r="OV96" s="294"/>
      <c r="OW96" s="294">
        <f t="shared" si="121"/>
        <v>0</v>
      </c>
      <c r="OX96" s="294">
        <f t="shared" si="122"/>
        <v>0</v>
      </c>
    </row>
    <row r="97" spans="1:414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7"/>
        <v>0</v>
      </c>
      <c r="J97" s="78">
        <f t="shared" si="108"/>
        <v>0</v>
      </c>
      <c r="K97" s="2"/>
      <c r="L97" s="2"/>
      <c r="M97" s="71"/>
      <c r="N97" s="71"/>
      <c r="O97" s="75">
        <v>19.59</v>
      </c>
      <c r="P97" s="71">
        <v>3.9180000000000001</v>
      </c>
      <c r="Q97" s="122"/>
      <c r="R97" s="78"/>
      <c r="S97" s="314"/>
      <c r="T97" s="314"/>
      <c r="U97" s="78"/>
      <c r="V97" s="78"/>
      <c r="W97" s="78">
        <f t="shared" si="123"/>
        <v>19.59</v>
      </c>
      <c r="X97" s="78">
        <f t="shared" si="124"/>
        <v>19.59</v>
      </c>
      <c r="Y97" s="78"/>
      <c r="Z97" s="78"/>
      <c r="AA97" s="75"/>
      <c r="AB97" s="71"/>
      <c r="AC97" s="8">
        <f t="shared" si="125"/>
        <v>0</v>
      </c>
      <c r="AD97" s="8">
        <f t="shared" si="126"/>
        <v>0</v>
      </c>
      <c r="AE97" s="71"/>
      <c r="AF97" s="71"/>
      <c r="AG97" s="71"/>
      <c r="AH97" s="71"/>
      <c r="AI97" s="122"/>
      <c r="AJ97" s="122"/>
      <c r="AK97" s="343"/>
      <c r="AL97" s="344"/>
      <c r="AM97" s="287"/>
      <c r="AN97" s="287"/>
      <c r="AO97" s="288"/>
      <c r="AP97" s="288"/>
      <c r="AQ97" s="288"/>
      <c r="AR97" s="288"/>
      <c r="AS97" s="288"/>
      <c r="AT97" s="288"/>
      <c r="AU97" s="4">
        <f t="shared" si="109"/>
        <v>0</v>
      </c>
      <c r="AV97" s="4">
        <f t="shared" si="110"/>
        <v>0</v>
      </c>
      <c r="AW97" s="78"/>
      <c r="AX97" s="78"/>
      <c r="AY97" s="305"/>
      <c r="AZ97" s="8"/>
      <c r="BA97" s="8"/>
      <c r="BB97" s="8"/>
      <c r="BC97" s="8">
        <f t="shared" si="111"/>
        <v>0</v>
      </c>
      <c r="BD97" s="8">
        <f t="shared" si="112"/>
        <v>0</v>
      </c>
      <c r="BE97" s="78">
        <v>6</v>
      </c>
      <c r="BF97" s="78">
        <v>0.85440000000000005</v>
      </c>
      <c r="BG97" s="349">
        <v>7.5</v>
      </c>
      <c r="BH97" s="350">
        <v>1.0680000000000001</v>
      </c>
      <c r="BI97" s="289"/>
      <c r="BJ97" s="290"/>
      <c r="BK97" s="315">
        <v>6.5</v>
      </c>
      <c r="BL97" s="78">
        <v>0.92559999999999998</v>
      </c>
      <c r="BM97" s="8"/>
      <c r="BN97" s="8"/>
      <c r="BO97" s="8"/>
      <c r="BP97" s="8"/>
      <c r="BQ97" s="8"/>
      <c r="BR97" s="8"/>
      <c r="BS97" s="2">
        <f t="shared" si="127"/>
        <v>20</v>
      </c>
      <c r="BT97" s="8">
        <f t="shared" si="128"/>
        <v>2.8479999999999999</v>
      </c>
      <c r="BU97" s="8"/>
      <c r="BV97" s="8"/>
      <c r="BW97" s="4"/>
      <c r="BX97" s="4"/>
      <c r="BY97" s="4"/>
      <c r="BZ97" s="8"/>
      <c r="CA97" s="4"/>
      <c r="CB97" s="8"/>
      <c r="CC97" s="4">
        <f t="shared" si="113"/>
        <v>0</v>
      </c>
      <c r="CD97" s="4">
        <f t="shared" si="113"/>
        <v>0</v>
      </c>
      <c r="CE97" s="4"/>
      <c r="CF97" s="4"/>
      <c r="CG97" s="114"/>
      <c r="CH97" s="313"/>
      <c r="CI97" s="91"/>
      <c r="CJ97" s="313"/>
      <c r="CK97" s="292"/>
      <c r="CL97" s="292"/>
      <c r="CM97" s="314"/>
      <c r="CN97" s="315"/>
      <c r="CO97" s="8">
        <f t="shared" si="129"/>
        <v>0</v>
      </c>
      <c r="CP97" s="8">
        <f t="shared" si="130"/>
        <v>0</v>
      </c>
      <c r="CQ97" s="330">
        <v>247.40625</v>
      </c>
      <c r="CR97" s="330"/>
      <c r="CS97" s="330"/>
      <c r="CT97" s="340"/>
      <c r="CU97" s="331">
        <v>18.556701030927837</v>
      </c>
      <c r="CV97" s="196"/>
      <c r="CW97" s="332">
        <v>63.814432989690722</v>
      </c>
      <c r="CX97" s="340"/>
      <c r="CY97" s="340"/>
      <c r="CZ97" s="340"/>
      <c r="DA97" s="351">
        <f t="shared" si="131"/>
        <v>329.77738402061857</v>
      </c>
      <c r="DB97" s="74">
        <f t="shared" si="132"/>
        <v>0</v>
      </c>
      <c r="DC97" s="8"/>
      <c r="DD97" s="8"/>
      <c r="DE97" s="4"/>
      <c r="DF97" s="8"/>
      <c r="DG97" s="8"/>
      <c r="DH97" s="8"/>
      <c r="DI97" s="8">
        <f t="shared" si="133"/>
        <v>0</v>
      </c>
      <c r="DJ97" s="8">
        <f t="shared" si="134"/>
        <v>0</v>
      </c>
      <c r="DK97" s="316">
        <v>41.103092783505154</v>
      </c>
      <c r="DL97" s="316">
        <v>13.701030927835051</v>
      </c>
      <c r="DM97" s="314">
        <f t="shared" si="135"/>
        <v>41.103092783505154</v>
      </c>
      <c r="DN97" s="314">
        <f t="shared" si="136"/>
        <v>13.701030927835051</v>
      </c>
      <c r="DO97" s="316">
        <v>39.869999999999997</v>
      </c>
      <c r="DP97" s="316">
        <v>13.29</v>
      </c>
      <c r="DQ97" s="317">
        <v>39.869999999999997</v>
      </c>
      <c r="DR97" s="317">
        <v>13.29</v>
      </c>
      <c r="DS97" s="8"/>
      <c r="DT97" s="8"/>
      <c r="DU97" s="295"/>
      <c r="DV97" s="296"/>
      <c r="DW97" s="296"/>
      <c r="DX97" s="296"/>
      <c r="DY97" s="8"/>
      <c r="DZ97" s="8"/>
      <c r="EA97" s="4"/>
      <c r="EB97" s="8"/>
      <c r="EC97" s="8">
        <f t="shared" si="137"/>
        <v>0</v>
      </c>
      <c r="ED97" s="8">
        <f t="shared" si="137"/>
        <v>0</v>
      </c>
      <c r="EE97" s="4"/>
      <c r="EF97" s="4"/>
      <c r="EG97" s="318">
        <v>37.11</v>
      </c>
      <c r="EH97" s="319">
        <v>9.2774999999999999</v>
      </c>
      <c r="EI97" s="94">
        <v>159.42268041237114</v>
      </c>
      <c r="EJ97" s="94">
        <v>39.855670103092784</v>
      </c>
      <c r="EK97" s="314">
        <v>55.268041237113401</v>
      </c>
      <c r="EL97" s="320">
        <v>13.81701030927835</v>
      </c>
      <c r="EM97" s="321"/>
      <c r="EN97" s="321"/>
      <c r="EO97" s="321"/>
      <c r="EP97" s="321"/>
      <c r="EQ97" s="8">
        <f t="shared" si="138"/>
        <v>251.80072164948453</v>
      </c>
      <c r="ER97" s="8">
        <f t="shared" si="139"/>
        <v>62.950180412371132</v>
      </c>
      <c r="ES97" s="294"/>
      <c r="ET97" s="294"/>
      <c r="EU97" s="6"/>
      <c r="EV97" s="6"/>
      <c r="EW97" s="4">
        <f t="shared" si="140"/>
        <v>0</v>
      </c>
      <c r="EX97" s="4">
        <f t="shared" si="141"/>
        <v>0</v>
      </c>
      <c r="EY97" s="8"/>
      <c r="EZ97" s="8"/>
      <c r="FA97" s="345">
        <v>32</v>
      </c>
      <c r="FB97" s="322">
        <v>0</v>
      </c>
      <c r="FC97" s="114">
        <v>33</v>
      </c>
      <c r="FD97" s="315">
        <v>0</v>
      </c>
      <c r="FE97" s="8"/>
      <c r="FF97" s="8"/>
      <c r="FG97" s="298"/>
      <c r="FH97" s="299"/>
      <c r="FI97" s="8"/>
      <c r="FJ97" s="8"/>
      <c r="FK97" s="8"/>
      <c r="FL97" s="8"/>
      <c r="FM97" s="315"/>
      <c r="FN97" s="315"/>
      <c r="FO97" s="4"/>
      <c r="FP97" s="8"/>
      <c r="FQ97" s="300">
        <f t="shared" si="142"/>
        <v>0</v>
      </c>
      <c r="FR97" s="8">
        <f t="shared" si="143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4"/>
        <v>0</v>
      </c>
      <c r="GH97" s="8">
        <f t="shared" si="145"/>
        <v>0</v>
      </c>
      <c r="GI97" s="301"/>
      <c r="GJ97" s="301"/>
      <c r="GK97" s="315">
        <v>6</v>
      </c>
      <c r="GL97" s="315">
        <v>0</v>
      </c>
      <c r="GM97" s="358">
        <v>0</v>
      </c>
      <c r="GN97" s="93">
        <v>0</v>
      </c>
      <c r="GO97" s="323">
        <v>6</v>
      </c>
      <c r="GP97" s="359">
        <v>0</v>
      </c>
      <c r="GQ97" s="359">
        <v>0</v>
      </c>
      <c r="GR97" s="359">
        <v>0</v>
      </c>
      <c r="GS97" s="93">
        <v>0</v>
      </c>
      <c r="GT97" s="93">
        <v>0</v>
      </c>
      <c r="GU97" s="93">
        <v>5</v>
      </c>
      <c r="GV97" s="93">
        <v>0</v>
      </c>
      <c r="GW97" s="93">
        <v>2</v>
      </c>
      <c r="GX97" s="93">
        <v>0</v>
      </c>
      <c r="GY97" s="93">
        <v>0</v>
      </c>
      <c r="GZ97" s="93">
        <v>0</v>
      </c>
      <c r="HA97" s="8">
        <f t="shared" si="146"/>
        <v>19</v>
      </c>
      <c r="HB97" s="8">
        <f t="shared" si="147"/>
        <v>0</v>
      </c>
      <c r="HC97" s="4"/>
      <c r="HD97" s="4"/>
      <c r="HE97" s="4"/>
      <c r="HF97" s="4"/>
      <c r="HG97" s="4"/>
      <c r="HH97" s="4"/>
      <c r="HI97" s="4">
        <f t="shared" si="114"/>
        <v>0</v>
      </c>
      <c r="HJ97" s="4">
        <f t="shared" si="115"/>
        <v>0</v>
      </c>
      <c r="HK97" s="8"/>
      <c r="HL97" s="8"/>
      <c r="HM97" s="8"/>
      <c r="HN97" s="296"/>
      <c r="HO97" s="8">
        <f t="shared" si="148"/>
        <v>0</v>
      </c>
      <c r="HP97" s="8">
        <f t="shared" si="149"/>
        <v>0</v>
      </c>
      <c r="HQ97" s="91">
        <v>565</v>
      </c>
      <c r="HR97" s="282"/>
      <c r="HS97" s="91">
        <v>565</v>
      </c>
      <c r="HT97" s="8"/>
      <c r="HU97" s="8">
        <f t="shared" si="150"/>
        <v>565</v>
      </c>
      <c r="HV97" s="8">
        <f t="shared" si="151"/>
        <v>0</v>
      </c>
      <c r="HW97" s="8"/>
      <c r="HX97" s="8"/>
      <c r="HY97" s="368"/>
      <c r="HZ97" s="368"/>
      <c r="IA97" s="302"/>
      <c r="IB97" s="297"/>
      <c r="IC97" s="196">
        <v>2.5</v>
      </c>
      <c r="ID97" s="323">
        <v>0.625</v>
      </c>
      <c r="IE97" s="303"/>
      <c r="IF97" s="303"/>
      <c r="IG97" s="8">
        <f t="shared" si="152"/>
        <v>2.5</v>
      </c>
      <c r="IH97" s="8">
        <f t="shared" si="153"/>
        <v>0.625</v>
      </c>
      <c r="II97" s="8"/>
      <c r="IJ97" s="8"/>
      <c r="IK97" s="8"/>
      <c r="IL97" s="8"/>
      <c r="IM97" s="4"/>
      <c r="IN97" s="296"/>
      <c r="IO97" s="8"/>
      <c r="IP97" s="8"/>
      <c r="IQ97" s="8"/>
      <c r="IR97" s="8"/>
      <c r="IS97" s="8"/>
      <c r="IT97" s="8"/>
      <c r="IU97" s="8">
        <f t="shared" si="116"/>
        <v>0</v>
      </c>
      <c r="IV97" s="8">
        <f t="shared" si="117"/>
        <v>0</v>
      </c>
      <c r="IW97" s="8"/>
      <c r="IX97" s="8"/>
      <c r="IY97" s="71">
        <v>10.31</v>
      </c>
      <c r="IZ97" s="71">
        <v>0</v>
      </c>
      <c r="JA97" s="71">
        <v>10.31</v>
      </c>
      <c r="JB97" s="71">
        <v>0</v>
      </c>
      <c r="JC97" s="71"/>
      <c r="JD97" s="71"/>
      <c r="JE97" s="370"/>
      <c r="JF97" s="370"/>
      <c r="JG97" s="8">
        <f t="shared" si="154"/>
        <v>20.62</v>
      </c>
      <c r="JH97" s="8">
        <f t="shared" si="155"/>
        <v>0</v>
      </c>
      <c r="JI97" s="323">
        <v>6.5372000000000003</v>
      </c>
      <c r="JJ97" s="323">
        <v>1</v>
      </c>
      <c r="JK97" s="323">
        <v>6.5373000000000001</v>
      </c>
      <c r="JL97" s="323">
        <v>1</v>
      </c>
      <c r="JM97" s="323"/>
      <c r="JN97" s="323"/>
      <c r="JO97" s="91">
        <v>51.55</v>
      </c>
      <c r="JP97" s="323">
        <v>11</v>
      </c>
      <c r="JQ97" s="91">
        <v>44.33</v>
      </c>
      <c r="JR97" s="323">
        <v>9</v>
      </c>
      <c r="JS97" s="71"/>
      <c r="JT97" s="71"/>
      <c r="JU97" s="8"/>
      <c r="JV97" s="8"/>
      <c r="JW97" s="8">
        <f t="shared" si="156"/>
        <v>108.9545</v>
      </c>
      <c r="JX97" s="8">
        <f t="shared" si="157"/>
        <v>22</v>
      </c>
      <c r="JY97" s="8"/>
      <c r="JZ97" s="8"/>
      <c r="KA97" s="282"/>
      <c r="KB97" s="282"/>
      <c r="KC97" s="8">
        <f t="shared" si="158"/>
        <v>0</v>
      </c>
      <c r="KD97" s="8">
        <f t="shared" si="159"/>
        <v>0</v>
      </c>
      <c r="KE97" s="4"/>
      <c r="KF97" s="4"/>
      <c r="KG97" s="4"/>
      <c r="KH97" s="4"/>
      <c r="KI97" s="4">
        <f t="shared" si="118"/>
        <v>0</v>
      </c>
      <c r="KJ97" s="4">
        <f t="shared" si="119"/>
        <v>0</v>
      </c>
      <c r="KK97" s="4"/>
      <c r="KL97" s="4"/>
      <c r="KM97" s="4"/>
      <c r="KN97" s="4"/>
      <c r="KO97" s="4">
        <f t="shared" si="160"/>
        <v>0</v>
      </c>
      <c r="KP97" s="4">
        <f t="shared" si="160"/>
        <v>0</v>
      </c>
      <c r="KQ97" s="314"/>
      <c r="KR97" s="4"/>
      <c r="KS97" s="4"/>
      <c r="KT97" s="4"/>
      <c r="KU97" s="1">
        <f t="shared" si="161"/>
        <v>0</v>
      </c>
      <c r="KV97" s="1">
        <f t="shared" si="162"/>
        <v>0</v>
      </c>
      <c r="KW97" s="4"/>
      <c r="KX97" s="4"/>
      <c r="KY97" s="4">
        <f t="shared" si="163"/>
        <v>0</v>
      </c>
      <c r="KZ97" s="4">
        <f t="shared" si="164"/>
        <v>0</v>
      </c>
      <c r="LA97" s="4"/>
      <c r="LB97" s="4"/>
      <c r="LC97" s="4"/>
      <c r="LD97" s="4"/>
      <c r="LE97" s="4">
        <f t="shared" si="165"/>
        <v>0</v>
      </c>
      <c r="LF97" s="4">
        <f t="shared" si="166"/>
        <v>0</v>
      </c>
      <c r="LG97" s="4"/>
      <c r="LH97" s="4"/>
      <c r="LI97" s="4">
        <f t="shared" si="167"/>
        <v>0</v>
      </c>
      <c r="LJ97" s="4">
        <f t="shared" si="168"/>
        <v>0</v>
      </c>
      <c r="LK97" s="71">
        <v>24.2</v>
      </c>
      <c r="LL97" s="323">
        <v>0</v>
      </c>
      <c r="LM97" s="79">
        <v>24.02</v>
      </c>
      <c r="LN97" s="342">
        <v>0</v>
      </c>
      <c r="LO97" s="79">
        <v>6.5750000000000002</v>
      </c>
      <c r="LP97" s="326">
        <v>0</v>
      </c>
      <c r="LQ97" s="75"/>
      <c r="LR97" s="336"/>
      <c r="LS97" s="311"/>
      <c r="LT97" s="311"/>
      <c r="LU97" s="4">
        <f t="shared" si="169"/>
        <v>54.795000000000002</v>
      </c>
      <c r="LV97" s="4">
        <f t="shared" si="170"/>
        <v>0</v>
      </c>
      <c r="LW97" s="312"/>
      <c r="LX97" s="4"/>
      <c r="LY97" s="4"/>
      <c r="LZ97" s="4"/>
      <c r="MA97" s="4">
        <f t="shared" si="171"/>
        <v>0</v>
      </c>
      <c r="MB97" s="4">
        <f t="shared" si="172"/>
        <v>0</v>
      </c>
      <c r="MC97" s="114"/>
      <c r="MD97" s="4"/>
      <c r="ME97" s="333"/>
      <c r="MF97" s="360"/>
      <c r="MG97" s="75"/>
      <c r="MH97" s="4"/>
      <c r="MI97" s="9"/>
      <c r="MJ97" s="4"/>
      <c r="MK97" s="4">
        <f t="shared" si="173"/>
        <v>0</v>
      </c>
      <c r="ML97" s="4">
        <f t="shared" si="174"/>
        <v>0</v>
      </c>
      <c r="MM97" s="327">
        <v>0</v>
      </c>
      <c r="MN97" s="92">
        <v>0</v>
      </c>
      <c r="MO97" s="114">
        <v>0</v>
      </c>
      <c r="MP97" s="328">
        <v>0</v>
      </c>
      <c r="MQ97" s="4">
        <f t="shared" si="175"/>
        <v>0</v>
      </c>
      <c r="MR97" s="4">
        <f t="shared" si="176"/>
        <v>0</v>
      </c>
      <c r="MS97" s="4"/>
      <c r="MT97" s="4"/>
      <c r="MU97" s="4">
        <f t="shared" si="177"/>
        <v>0</v>
      </c>
      <c r="MV97" s="4">
        <f t="shared" si="178"/>
        <v>0</v>
      </c>
      <c r="MW97" s="4"/>
      <c r="MX97" s="4"/>
      <c r="MY97" s="4">
        <f t="shared" si="179"/>
        <v>0</v>
      </c>
      <c r="MZ97" s="4">
        <f t="shared" si="180"/>
        <v>0</v>
      </c>
      <c r="NA97" s="92">
        <v>0</v>
      </c>
      <c r="NB97" s="329">
        <v>0</v>
      </c>
      <c r="NC97" s="4">
        <f t="shared" si="181"/>
        <v>0</v>
      </c>
      <c r="ND97" s="4">
        <f t="shared" si="182"/>
        <v>0</v>
      </c>
      <c r="NE97" s="294"/>
      <c r="NF97" s="294"/>
      <c r="NG97" s="294">
        <f t="shared" si="183"/>
        <v>0</v>
      </c>
      <c r="NH97" s="294">
        <f t="shared" si="184"/>
        <v>0</v>
      </c>
      <c r="NI97" s="294"/>
      <c r="NJ97" s="294"/>
      <c r="NK97" s="294">
        <f t="shared" si="185"/>
        <v>0</v>
      </c>
      <c r="NL97" s="294">
        <f t="shared" si="186"/>
        <v>0</v>
      </c>
      <c r="NM97" s="291"/>
      <c r="NN97" s="294"/>
      <c r="NO97" s="294">
        <f t="shared" si="187"/>
        <v>0</v>
      </c>
      <c r="NP97" s="294">
        <f t="shared" si="188"/>
        <v>0</v>
      </c>
      <c r="NQ97" s="74">
        <v>0</v>
      </c>
      <c r="NR97" s="74"/>
      <c r="NS97" s="74">
        <v>0</v>
      </c>
      <c r="NT97" s="74"/>
      <c r="NU97" s="74">
        <v>0</v>
      </c>
      <c r="NV97" s="74"/>
      <c r="NW97" s="335">
        <v>0</v>
      </c>
      <c r="NX97" s="335"/>
      <c r="NY97" s="335">
        <v>0</v>
      </c>
      <c r="NZ97" s="335"/>
      <c r="OA97" s="4">
        <f t="shared" si="189"/>
        <v>0</v>
      </c>
      <c r="OB97" s="4">
        <f t="shared" si="120"/>
        <v>0</v>
      </c>
      <c r="OC97" s="74">
        <v>0</v>
      </c>
      <c r="OD97" s="74"/>
      <c r="OE97" s="341">
        <v>0</v>
      </c>
      <c r="OF97" s="74"/>
      <c r="OG97" s="341">
        <v>0</v>
      </c>
      <c r="OH97" s="74"/>
      <c r="OI97" s="74">
        <v>0</v>
      </c>
      <c r="OJ97" s="74"/>
      <c r="OK97" s="4">
        <f t="shared" si="190"/>
        <v>0</v>
      </c>
      <c r="OL97" s="4">
        <f t="shared" si="191"/>
        <v>0</v>
      </c>
      <c r="OM97" s="196">
        <v>0</v>
      </c>
      <c r="ON97" s="294"/>
      <c r="OO97" s="334">
        <v>0</v>
      </c>
      <c r="OP97" s="294"/>
      <c r="OQ97" s="196">
        <v>0</v>
      </c>
      <c r="OR97" s="294"/>
      <c r="OS97" s="294">
        <f t="shared" si="192"/>
        <v>0</v>
      </c>
      <c r="OT97" s="294">
        <f t="shared" si="193"/>
        <v>0</v>
      </c>
      <c r="OU97" s="294"/>
      <c r="OV97" s="294"/>
      <c r="OW97" s="294">
        <f t="shared" si="121"/>
        <v>0</v>
      </c>
      <c r="OX97" s="294">
        <f t="shared" si="122"/>
        <v>0</v>
      </c>
    </row>
    <row r="98" spans="1:414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7"/>
        <v>0</v>
      </c>
      <c r="J98" s="78">
        <f t="shared" si="108"/>
        <v>0</v>
      </c>
      <c r="K98" s="2"/>
      <c r="L98" s="2"/>
      <c r="M98" s="71"/>
      <c r="N98" s="71"/>
      <c r="O98" s="75">
        <v>19.59</v>
      </c>
      <c r="P98" s="71">
        <v>3.9180000000000001</v>
      </c>
      <c r="Q98" s="122"/>
      <c r="R98" s="78"/>
      <c r="S98" s="314"/>
      <c r="T98" s="314"/>
      <c r="U98" s="78"/>
      <c r="V98" s="78"/>
      <c r="W98" s="78">
        <f t="shared" si="123"/>
        <v>19.59</v>
      </c>
      <c r="X98" s="78">
        <f t="shared" si="124"/>
        <v>19.59</v>
      </c>
      <c r="Y98" s="78"/>
      <c r="Z98" s="78"/>
      <c r="AA98" s="75"/>
      <c r="AB98" s="71"/>
      <c r="AC98" s="8">
        <f t="shared" si="125"/>
        <v>0</v>
      </c>
      <c r="AD98" s="8">
        <f t="shared" si="126"/>
        <v>0</v>
      </c>
      <c r="AE98" s="71"/>
      <c r="AF98" s="71"/>
      <c r="AG98" s="71"/>
      <c r="AH98" s="71"/>
      <c r="AI98" s="122"/>
      <c r="AJ98" s="122"/>
      <c r="AK98" s="343"/>
      <c r="AL98" s="344"/>
      <c r="AM98" s="287"/>
      <c r="AN98" s="287"/>
      <c r="AO98" s="288"/>
      <c r="AP98" s="288"/>
      <c r="AQ98" s="288"/>
      <c r="AR98" s="288"/>
      <c r="AS98" s="288"/>
      <c r="AT98" s="288"/>
      <c r="AU98" s="4">
        <f t="shared" si="109"/>
        <v>0</v>
      </c>
      <c r="AV98" s="4">
        <f t="shared" si="110"/>
        <v>0</v>
      </c>
      <c r="AW98" s="78"/>
      <c r="AX98" s="78"/>
      <c r="AY98" s="305"/>
      <c r="AZ98" s="8"/>
      <c r="BA98" s="8"/>
      <c r="BB98" s="8"/>
      <c r="BC98" s="8">
        <f t="shared" si="111"/>
        <v>0</v>
      </c>
      <c r="BD98" s="8">
        <f t="shared" si="112"/>
        <v>0</v>
      </c>
      <c r="BE98" s="78">
        <v>6</v>
      </c>
      <c r="BF98" s="78">
        <v>0.85440000000000005</v>
      </c>
      <c r="BG98" s="349">
        <v>7.5</v>
      </c>
      <c r="BH98" s="350">
        <v>1.0680000000000001</v>
      </c>
      <c r="BI98" s="289"/>
      <c r="BJ98" s="290"/>
      <c r="BK98" s="315">
        <v>6.5</v>
      </c>
      <c r="BL98" s="78">
        <v>0.92559999999999998</v>
      </c>
      <c r="BM98" s="8"/>
      <c r="BN98" s="8"/>
      <c r="BO98" s="8"/>
      <c r="BP98" s="8"/>
      <c r="BQ98" s="8"/>
      <c r="BR98" s="8"/>
      <c r="BS98" s="2">
        <f t="shared" si="127"/>
        <v>20</v>
      </c>
      <c r="BT98" s="8">
        <f t="shared" si="128"/>
        <v>2.8479999999999999</v>
      </c>
      <c r="BU98" s="8"/>
      <c r="BV98" s="8"/>
      <c r="BW98" s="4"/>
      <c r="BX98" s="4"/>
      <c r="BY98" s="4"/>
      <c r="BZ98" s="8"/>
      <c r="CA98" s="4"/>
      <c r="CB98" s="8"/>
      <c r="CC98" s="4">
        <f t="shared" si="113"/>
        <v>0</v>
      </c>
      <c r="CD98" s="4">
        <f t="shared" si="113"/>
        <v>0</v>
      </c>
      <c r="CE98" s="4"/>
      <c r="CF98" s="4"/>
      <c r="CG98" s="114"/>
      <c r="CH98" s="313"/>
      <c r="CI98" s="91"/>
      <c r="CJ98" s="313"/>
      <c r="CK98" s="292"/>
      <c r="CL98" s="292"/>
      <c r="CM98" s="314"/>
      <c r="CN98" s="315"/>
      <c r="CO98" s="8">
        <f t="shared" si="129"/>
        <v>0</v>
      </c>
      <c r="CP98" s="8">
        <f t="shared" si="130"/>
        <v>0</v>
      </c>
      <c r="CQ98" s="330">
        <v>247.40625</v>
      </c>
      <c r="CR98" s="330"/>
      <c r="CS98" s="330"/>
      <c r="CT98" s="340"/>
      <c r="CU98" s="331">
        <v>18.556701030927837</v>
      </c>
      <c r="CV98" s="196"/>
      <c r="CW98" s="332">
        <v>63.814432989690722</v>
      </c>
      <c r="CX98" s="293"/>
      <c r="CY98" s="293"/>
      <c r="CZ98" s="293"/>
      <c r="DA98" s="7">
        <f t="shared" si="131"/>
        <v>329.77738402061857</v>
      </c>
      <c r="DB98" s="4">
        <f t="shared" si="132"/>
        <v>0</v>
      </c>
      <c r="DC98" s="8"/>
      <c r="DD98" s="8"/>
      <c r="DE98" s="4"/>
      <c r="DF98" s="8"/>
      <c r="DG98" s="8"/>
      <c r="DH98" s="8"/>
      <c r="DI98" s="8">
        <f t="shared" si="133"/>
        <v>0</v>
      </c>
      <c r="DJ98" s="8">
        <f t="shared" si="134"/>
        <v>0</v>
      </c>
      <c r="DK98" s="316">
        <v>41.103092783505154</v>
      </c>
      <c r="DL98" s="316">
        <v>13.701030927835051</v>
      </c>
      <c r="DM98" s="314">
        <f t="shared" si="135"/>
        <v>41.103092783505154</v>
      </c>
      <c r="DN98" s="314">
        <f t="shared" si="136"/>
        <v>13.701030927835051</v>
      </c>
      <c r="DO98" s="316">
        <v>39.869999999999997</v>
      </c>
      <c r="DP98" s="316">
        <v>13.29</v>
      </c>
      <c r="DQ98" s="317">
        <v>39.869999999999997</v>
      </c>
      <c r="DR98" s="317">
        <v>13.29</v>
      </c>
      <c r="DS98" s="8"/>
      <c r="DT98" s="8"/>
      <c r="DU98" s="295"/>
      <c r="DV98" s="296"/>
      <c r="DW98" s="296"/>
      <c r="DX98" s="296"/>
      <c r="DY98" s="8"/>
      <c r="DZ98" s="8"/>
      <c r="EA98" s="4"/>
      <c r="EB98" s="8"/>
      <c r="EC98" s="8">
        <f t="shared" si="137"/>
        <v>0</v>
      </c>
      <c r="ED98" s="8">
        <f t="shared" si="137"/>
        <v>0</v>
      </c>
      <c r="EE98" s="4"/>
      <c r="EF98" s="4"/>
      <c r="EG98" s="318">
        <v>37.11</v>
      </c>
      <c r="EH98" s="319">
        <v>9.2774999999999999</v>
      </c>
      <c r="EI98" s="94">
        <v>159.42268041237114</v>
      </c>
      <c r="EJ98" s="94">
        <v>39.855670103092784</v>
      </c>
      <c r="EK98" s="314">
        <v>55.268041237113401</v>
      </c>
      <c r="EL98" s="320">
        <v>13.81701030927835</v>
      </c>
      <c r="EM98" s="321"/>
      <c r="EN98" s="321"/>
      <c r="EO98" s="321"/>
      <c r="EP98" s="321"/>
      <c r="EQ98" s="8">
        <f t="shared" si="138"/>
        <v>251.80072164948453</v>
      </c>
      <c r="ER98" s="8">
        <f t="shared" si="139"/>
        <v>62.950180412371132</v>
      </c>
      <c r="ES98" s="294"/>
      <c r="ET98" s="294"/>
      <c r="EU98" s="6"/>
      <c r="EV98" s="6"/>
      <c r="EW98" s="4">
        <f t="shared" si="140"/>
        <v>0</v>
      </c>
      <c r="EX98" s="4">
        <f t="shared" si="141"/>
        <v>0</v>
      </c>
      <c r="EY98" s="8"/>
      <c r="EZ98" s="8"/>
      <c r="FA98" s="345">
        <v>32</v>
      </c>
      <c r="FB98" s="322">
        <v>0</v>
      </c>
      <c r="FC98" s="114">
        <v>33</v>
      </c>
      <c r="FD98" s="315">
        <v>0</v>
      </c>
      <c r="FE98" s="8"/>
      <c r="FF98" s="8"/>
      <c r="FG98" s="298"/>
      <c r="FH98" s="299"/>
      <c r="FI98" s="8"/>
      <c r="FJ98" s="8"/>
      <c r="FK98" s="8"/>
      <c r="FL98" s="8"/>
      <c r="FM98" s="315"/>
      <c r="FN98" s="315"/>
      <c r="FO98" s="4"/>
      <c r="FP98" s="8"/>
      <c r="FQ98" s="300">
        <f t="shared" si="142"/>
        <v>0</v>
      </c>
      <c r="FR98" s="8">
        <f t="shared" si="143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4"/>
        <v>0</v>
      </c>
      <c r="GH98" s="8">
        <f t="shared" si="145"/>
        <v>0</v>
      </c>
      <c r="GI98" s="301"/>
      <c r="GJ98" s="301"/>
      <c r="GK98" s="315">
        <v>6</v>
      </c>
      <c r="GL98" s="315">
        <v>0</v>
      </c>
      <c r="GM98" s="358">
        <v>0</v>
      </c>
      <c r="GN98" s="93">
        <v>0</v>
      </c>
      <c r="GO98" s="323">
        <v>6</v>
      </c>
      <c r="GP98" s="359">
        <v>0</v>
      </c>
      <c r="GQ98" s="359">
        <v>0</v>
      </c>
      <c r="GR98" s="359">
        <v>0</v>
      </c>
      <c r="GS98" s="93">
        <v>0</v>
      </c>
      <c r="GT98" s="93">
        <v>0</v>
      </c>
      <c r="GU98" s="93">
        <v>5</v>
      </c>
      <c r="GV98" s="93">
        <v>0</v>
      </c>
      <c r="GW98" s="93">
        <v>2</v>
      </c>
      <c r="GX98" s="93">
        <v>0</v>
      </c>
      <c r="GY98" s="93">
        <v>0</v>
      </c>
      <c r="GZ98" s="93">
        <v>0</v>
      </c>
      <c r="HA98" s="8">
        <f t="shared" si="146"/>
        <v>19</v>
      </c>
      <c r="HB98" s="8">
        <f t="shared" si="147"/>
        <v>0</v>
      </c>
      <c r="HC98" s="4"/>
      <c r="HD98" s="4"/>
      <c r="HE98" s="4"/>
      <c r="HF98" s="4"/>
      <c r="HG98" s="4"/>
      <c r="HH98" s="4"/>
      <c r="HI98" s="4">
        <f t="shared" si="114"/>
        <v>0</v>
      </c>
      <c r="HJ98" s="4">
        <f t="shared" si="115"/>
        <v>0</v>
      </c>
      <c r="HK98" s="8"/>
      <c r="HL98" s="8"/>
      <c r="HM98" s="8"/>
      <c r="HN98" s="296"/>
      <c r="HO98" s="8">
        <f t="shared" si="148"/>
        <v>0</v>
      </c>
      <c r="HP98" s="8">
        <f t="shared" si="149"/>
        <v>0</v>
      </c>
      <c r="HQ98" s="91">
        <v>565</v>
      </c>
      <c r="HR98" s="282"/>
      <c r="HS98" s="91">
        <v>565</v>
      </c>
      <c r="HT98" s="8"/>
      <c r="HU98" s="8">
        <f t="shared" si="150"/>
        <v>565</v>
      </c>
      <c r="HV98" s="8">
        <f t="shared" si="151"/>
        <v>0</v>
      </c>
      <c r="HW98" s="8"/>
      <c r="HX98" s="8"/>
      <c r="HY98" s="368"/>
      <c r="HZ98" s="368"/>
      <c r="IA98" s="302"/>
      <c r="IB98" s="297"/>
      <c r="IC98" s="196">
        <v>2.5</v>
      </c>
      <c r="ID98" s="323">
        <v>0.625</v>
      </c>
      <c r="IE98" s="303"/>
      <c r="IF98" s="303"/>
      <c r="IG98" s="8">
        <f t="shared" si="152"/>
        <v>2.5</v>
      </c>
      <c r="IH98" s="8">
        <f t="shared" si="153"/>
        <v>0.625</v>
      </c>
      <c r="II98" s="8"/>
      <c r="IJ98" s="8"/>
      <c r="IK98" s="8"/>
      <c r="IL98" s="8"/>
      <c r="IM98" s="4"/>
      <c r="IN98" s="296"/>
      <c r="IO98" s="8"/>
      <c r="IP98" s="8"/>
      <c r="IQ98" s="8"/>
      <c r="IR98" s="8"/>
      <c r="IS98" s="8"/>
      <c r="IT98" s="8"/>
      <c r="IU98" s="8">
        <f t="shared" si="116"/>
        <v>0</v>
      </c>
      <c r="IV98" s="8">
        <f t="shared" si="117"/>
        <v>0</v>
      </c>
      <c r="IW98" s="8"/>
      <c r="IX98" s="8"/>
      <c r="IY98" s="71">
        <v>10.31</v>
      </c>
      <c r="IZ98" s="71">
        <v>0</v>
      </c>
      <c r="JA98" s="71">
        <v>10.31</v>
      </c>
      <c r="JB98" s="71">
        <v>0</v>
      </c>
      <c r="JC98" s="71"/>
      <c r="JD98" s="71"/>
      <c r="JE98" s="370"/>
      <c r="JF98" s="370"/>
      <c r="JG98" s="8">
        <f t="shared" si="154"/>
        <v>20.62</v>
      </c>
      <c r="JH98" s="8">
        <f t="shared" si="155"/>
        <v>0</v>
      </c>
      <c r="JI98" s="323">
        <v>6.5372000000000003</v>
      </c>
      <c r="JJ98" s="323">
        <v>1</v>
      </c>
      <c r="JK98" s="323">
        <v>6.5373000000000001</v>
      </c>
      <c r="JL98" s="323">
        <v>1</v>
      </c>
      <c r="JM98" s="323"/>
      <c r="JN98" s="323"/>
      <c r="JO98" s="91">
        <v>51.55</v>
      </c>
      <c r="JP98" s="323">
        <v>11</v>
      </c>
      <c r="JQ98" s="91">
        <v>44.33</v>
      </c>
      <c r="JR98" s="323">
        <v>9</v>
      </c>
      <c r="JS98" s="71"/>
      <c r="JT98" s="71"/>
      <c r="JU98" s="8"/>
      <c r="JV98" s="8"/>
      <c r="JW98" s="8">
        <f t="shared" si="156"/>
        <v>108.9545</v>
      </c>
      <c r="JX98" s="8">
        <f t="shared" si="157"/>
        <v>22</v>
      </c>
      <c r="JY98" s="8"/>
      <c r="JZ98" s="8"/>
      <c r="KA98" s="282"/>
      <c r="KB98" s="282"/>
      <c r="KC98" s="8">
        <f t="shared" si="158"/>
        <v>0</v>
      </c>
      <c r="KD98" s="8">
        <f t="shared" si="159"/>
        <v>0</v>
      </c>
      <c r="KE98" s="4"/>
      <c r="KF98" s="4"/>
      <c r="KG98" s="4"/>
      <c r="KH98" s="4"/>
      <c r="KI98" s="4">
        <f t="shared" si="118"/>
        <v>0</v>
      </c>
      <c r="KJ98" s="4">
        <f t="shared" si="119"/>
        <v>0</v>
      </c>
      <c r="KK98" s="4"/>
      <c r="KL98" s="4"/>
      <c r="KM98" s="4"/>
      <c r="KN98" s="4"/>
      <c r="KO98" s="4">
        <f t="shared" si="160"/>
        <v>0</v>
      </c>
      <c r="KP98" s="4">
        <f t="shared" si="160"/>
        <v>0</v>
      </c>
      <c r="KQ98" s="314"/>
      <c r="KR98" s="4"/>
      <c r="KS98" s="4"/>
      <c r="KT98" s="4"/>
      <c r="KU98" s="1">
        <f t="shared" si="161"/>
        <v>0</v>
      </c>
      <c r="KV98" s="1">
        <f t="shared" si="162"/>
        <v>0</v>
      </c>
      <c r="KW98" s="4"/>
      <c r="KX98" s="4"/>
      <c r="KY98" s="4">
        <f t="shared" si="163"/>
        <v>0</v>
      </c>
      <c r="KZ98" s="4">
        <f t="shared" si="164"/>
        <v>0</v>
      </c>
      <c r="LA98" s="4"/>
      <c r="LB98" s="4"/>
      <c r="LC98" s="4"/>
      <c r="LD98" s="4"/>
      <c r="LE98" s="4">
        <f t="shared" si="165"/>
        <v>0</v>
      </c>
      <c r="LF98" s="4">
        <f t="shared" si="166"/>
        <v>0</v>
      </c>
      <c r="LG98" s="4"/>
      <c r="LH98" s="4"/>
      <c r="LI98" s="4">
        <f t="shared" si="167"/>
        <v>0</v>
      </c>
      <c r="LJ98" s="4">
        <f t="shared" si="168"/>
        <v>0</v>
      </c>
      <c r="LK98" s="71">
        <v>24.2</v>
      </c>
      <c r="LL98" s="323">
        <v>0</v>
      </c>
      <c r="LM98" s="79">
        <v>24.02</v>
      </c>
      <c r="LN98" s="342">
        <v>0</v>
      </c>
      <c r="LO98" s="79">
        <v>6.5750000000000002</v>
      </c>
      <c r="LP98" s="326">
        <v>0</v>
      </c>
      <c r="LQ98" s="75"/>
      <c r="LR98" s="336"/>
      <c r="LS98" s="311"/>
      <c r="LT98" s="311"/>
      <c r="LU98" s="4">
        <f t="shared" si="169"/>
        <v>54.795000000000002</v>
      </c>
      <c r="LV98" s="4">
        <f t="shared" si="170"/>
        <v>0</v>
      </c>
      <c r="LW98" s="312"/>
      <c r="LX98" s="4"/>
      <c r="LY98" s="4"/>
      <c r="LZ98" s="4"/>
      <c r="MA98" s="4">
        <f t="shared" si="171"/>
        <v>0</v>
      </c>
      <c r="MB98" s="4">
        <f t="shared" si="172"/>
        <v>0</v>
      </c>
      <c r="MC98" s="114"/>
      <c r="MD98" s="4"/>
      <c r="ME98" s="333"/>
      <c r="MF98" s="360"/>
      <c r="MG98" s="75"/>
      <c r="MH98" s="4"/>
      <c r="MI98" s="9"/>
      <c r="MJ98" s="4"/>
      <c r="MK98" s="4">
        <f t="shared" si="173"/>
        <v>0</v>
      </c>
      <c r="ML98" s="4">
        <f t="shared" si="174"/>
        <v>0</v>
      </c>
      <c r="MM98" s="327">
        <v>0</v>
      </c>
      <c r="MN98" s="92">
        <v>0</v>
      </c>
      <c r="MO98" s="114">
        <v>0</v>
      </c>
      <c r="MP98" s="328">
        <v>0</v>
      </c>
      <c r="MQ98" s="4">
        <f t="shared" si="175"/>
        <v>0</v>
      </c>
      <c r="MR98" s="4">
        <f t="shared" si="176"/>
        <v>0</v>
      </c>
      <c r="MS98" s="4"/>
      <c r="MT98" s="4"/>
      <c r="MU98" s="4">
        <f t="shared" si="177"/>
        <v>0</v>
      </c>
      <c r="MV98" s="4">
        <f t="shared" si="178"/>
        <v>0</v>
      </c>
      <c r="MW98" s="4"/>
      <c r="MX98" s="4"/>
      <c r="MY98" s="4">
        <f t="shared" si="179"/>
        <v>0</v>
      </c>
      <c r="MZ98" s="4">
        <f t="shared" si="180"/>
        <v>0</v>
      </c>
      <c r="NA98" s="92">
        <v>0</v>
      </c>
      <c r="NB98" s="329">
        <v>0</v>
      </c>
      <c r="NC98" s="4">
        <f t="shared" si="181"/>
        <v>0</v>
      </c>
      <c r="ND98" s="4">
        <f t="shared" si="182"/>
        <v>0</v>
      </c>
      <c r="NE98" s="294"/>
      <c r="NF98" s="294"/>
      <c r="NG98" s="294">
        <f t="shared" si="183"/>
        <v>0</v>
      </c>
      <c r="NH98" s="294">
        <f t="shared" si="184"/>
        <v>0</v>
      </c>
      <c r="NI98" s="294"/>
      <c r="NJ98" s="294"/>
      <c r="NK98" s="294">
        <f t="shared" si="185"/>
        <v>0</v>
      </c>
      <c r="NL98" s="294">
        <f t="shared" si="186"/>
        <v>0</v>
      </c>
      <c r="NM98" s="291"/>
      <c r="NN98" s="294"/>
      <c r="NO98" s="294">
        <f t="shared" si="187"/>
        <v>0</v>
      </c>
      <c r="NP98" s="294">
        <f t="shared" si="188"/>
        <v>0</v>
      </c>
      <c r="NQ98" s="74">
        <v>0</v>
      </c>
      <c r="NR98" s="74"/>
      <c r="NS98" s="74">
        <v>0</v>
      </c>
      <c r="NT98" s="74"/>
      <c r="NU98" s="74">
        <v>0</v>
      </c>
      <c r="NV98" s="74"/>
      <c r="NW98" s="335">
        <v>0</v>
      </c>
      <c r="NX98" s="335"/>
      <c r="NY98" s="335">
        <v>0</v>
      </c>
      <c r="NZ98" s="335"/>
      <c r="OA98" s="4">
        <f t="shared" si="189"/>
        <v>0</v>
      </c>
      <c r="OB98" s="4">
        <f t="shared" si="120"/>
        <v>0</v>
      </c>
      <c r="OC98" s="74">
        <v>0</v>
      </c>
      <c r="OD98" s="74"/>
      <c r="OE98" s="341">
        <v>0</v>
      </c>
      <c r="OF98" s="74"/>
      <c r="OG98" s="341">
        <v>0</v>
      </c>
      <c r="OH98" s="74"/>
      <c r="OI98" s="74">
        <v>0</v>
      </c>
      <c r="OJ98" s="74"/>
      <c r="OK98" s="4">
        <f t="shared" si="190"/>
        <v>0</v>
      </c>
      <c r="OL98" s="4">
        <f t="shared" si="191"/>
        <v>0</v>
      </c>
      <c r="OM98" s="196">
        <v>0</v>
      </c>
      <c r="ON98" s="294"/>
      <c r="OO98" s="334">
        <v>0</v>
      </c>
      <c r="OP98" s="294"/>
      <c r="OQ98" s="196">
        <v>0</v>
      </c>
      <c r="OR98" s="294"/>
      <c r="OS98" s="294">
        <f t="shared" si="192"/>
        <v>0</v>
      </c>
      <c r="OT98" s="294">
        <f t="shared" si="193"/>
        <v>0</v>
      </c>
      <c r="OU98" s="294"/>
      <c r="OV98" s="294"/>
      <c r="OW98" s="294">
        <f t="shared" si="121"/>
        <v>0</v>
      </c>
      <c r="OX98" s="294">
        <f t="shared" si="122"/>
        <v>0</v>
      </c>
    </row>
    <row r="99" spans="1:414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7"/>
        <v>0</v>
      </c>
      <c r="J99" s="78">
        <f t="shared" si="108"/>
        <v>0</v>
      </c>
      <c r="K99" s="2"/>
      <c r="L99" s="2"/>
      <c r="M99" s="71"/>
      <c r="N99" s="71"/>
      <c r="O99" s="75">
        <v>19.59</v>
      </c>
      <c r="P99" s="71">
        <v>3.9180000000000001</v>
      </c>
      <c r="Q99" s="122"/>
      <c r="R99" s="78"/>
      <c r="S99" s="314"/>
      <c r="T99" s="314"/>
      <c r="U99" s="78"/>
      <c r="V99" s="78"/>
      <c r="W99" s="78">
        <f t="shared" si="123"/>
        <v>19.59</v>
      </c>
      <c r="X99" s="78">
        <f t="shared" si="124"/>
        <v>19.59</v>
      </c>
      <c r="Y99" s="78"/>
      <c r="Z99" s="78"/>
      <c r="AA99" s="75"/>
      <c r="AB99" s="71"/>
      <c r="AC99" s="8">
        <f t="shared" si="125"/>
        <v>0</v>
      </c>
      <c r="AD99" s="8">
        <f t="shared" si="126"/>
        <v>0</v>
      </c>
      <c r="AE99" s="71"/>
      <c r="AF99" s="71"/>
      <c r="AG99" s="71"/>
      <c r="AH99" s="71"/>
      <c r="AI99" s="122"/>
      <c r="AJ99" s="122"/>
      <c r="AK99" s="343"/>
      <c r="AL99" s="344"/>
      <c r="AM99" s="287"/>
      <c r="AN99" s="287"/>
      <c r="AO99" s="288"/>
      <c r="AP99" s="288"/>
      <c r="AQ99" s="288"/>
      <c r="AR99" s="288"/>
      <c r="AS99" s="288"/>
      <c r="AT99" s="288"/>
      <c r="AU99" s="4">
        <f t="shared" si="109"/>
        <v>0</v>
      </c>
      <c r="AV99" s="4">
        <f t="shared" si="110"/>
        <v>0</v>
      </c>
      <c r="AW99" s="78"/>
      <c r="AX99" s="78"/>
      <c r="AY99" s="305"/>
      <c r="AZ99" s="8"/>
      <c r="BA99" s="8"/>
      <c r="BB99" s="8"/>
      <c r="BC99" s="8">
        <f t="shared" si="111"/>
        <v>0</v>
      </c>
      <c r="BD99" s="8">
        <f t="shared" si="112"/>
        <v>0</v>
      </c>
      <c r="BE99" s="78">
        <v>6</v>
      </c>
      <c r="BF99" s="78">
        <v>0.85440000000000005</v>
      </c>
      <c r="BG99" s="349">
        <v>7.5</v>
      </c>
      <c r="BH99" s="350">
        <v>1.0680000000000001</v>
      </c>
      <c r="BI99" s="289"/>
      <c r="BJ99" s="290"/>
      <c r="BK99" s="315">
        <v>6.5</v>
      </c>
      <c r="BL99" s="78">
        <v>0.92559999999999998</v>
      </c>
      <c r="BM99" s="8"/>
      <c r="BN99" s="8"/>
      <c r="BO99" s="8"/>
      <c r="BP99" s="8"/>
      <c r="BQ99" s="8"/>
      <c r="BR99" s="8"/>
      <c r="BS99" s="2">
        <f t="shared" si="127"/>
        <v>20</v>
      </c>
      <c r="BT99" s="8">
        <f t="shared" si="128"/>
        <v>2.8479999999999999</v>
      </c>
      <c r="BU99" s="8"/>
      <c r="BV99" s="8"/>
      <c r="BW99" s="4"/>
      <c r="BX99" s="4"/>
      <c r="BY99" s="4"/>
      <c r="BZ99" s="8"/>
      <c r="CA99" s="4"/>
      <c r="CB99" s="8"/>
      <c r="CC99" s="4">
        <f t="shared" si="113"/>
        <v>0</v>
      </c>
      <c r="CD99" s="4">
        <f t="shared" si="113"/>
        <v>0</v>
      </c>
      <c r="CE99" s="4"/>
      <c r="CF99" s="4"/>
      <c r="CG99" s="114"/>
      <c r="CH99" s="313"/>
      <c r="CI99" s="91"/>
      <c r="CJ99" s="313"/>
      <c r="CK99" s="292"/>
      <c r="CL99" s="292"/>
      <c r="CM99" s="314"/>
      <c r="CN99" s="315"/>
      <c r="CO99" s="8">
        <f t="shared" si="129"/>
        <v>0</v>
      </c>
      <c r="CP99" s="8">
        <f t="shared" si="130"/>
        <v>0</v>
      </c>
      <c r="CQ99" s="330">
        <v>247.40625</v>
      </c>
      <c r="CR99" s="330"/>
      <c r="CS99" s="330"/>
      <c r="CT99" s="340"/>
      <c r="CU99" s="331">
        <v>18.556701030927837</v>
      </c>
      <c r="CV99" s="196"/>
      <c r="CW99" s="332">
        <v>63.814432989690722</v>
      </c>
      <c r="CX99" s="293"/>
      <c r="CY99" s="293"/>
      <c r="CZ99" s="293"/>
      <c r="DA99" s="7">
        <f t="shared" si="131"/>
        <v>329.77738402061857</v>
      </c>
      <c r="DB99" s="4">
        <f t="shared" si="132"/>
        <v>0</v>
      </c>
      <c r="DC99" s="8"/>
      <c r="DD99" s="8"/>
      <c r="DE99" s="4"/>
      <c r="DF99" s="8"/>
      <c r="DG99" s="8"/>
      <c r="DH99" s="8"/>
      <c r="DI99" s="8">
        <f t="shared" si="133"/>
        <v>0</v>
      </c>
      <c r="DJ99" s="8">
        <f t="shared" si="134"/>
        <v>0</v>
      </c>
      <c r="DK99" s="316">
        <v>41.103092783505154</v>
      </c>
      <c r="DL99" s="316">
        <v>13.701030927835051</v>
      </c>
      <c r="DM99" s="314">
        <f t="shared" si="135"/>
        <v>41.103092783505154</v>
      </c>
      <c r="DN99" s="314">
        <f t="shared" si="136"/>
        <v>13.701030927835051</v>
      </c>
      <c r="DO99" s="316">
        <v>39.869999999999997</v>
      </c>
      <c r="DP99" s="316">
        <v>13.29</v>
      </c>
      <c r="DQ99" s="317">
        <v>39.869999999999997</v>
      </c>
      <c r="DR99" s="317">
        <v>13.29</v>
      </c>
      <c r="DS99" s="8"/>
      <c r="DT99" s="8"/>
      <c r="DU99" s="295"/>
      <c r="DV99" s="296"/>
      <c r="DW99" s="296"/>
      <c r="DX99" s="296"/>
      <c r="DY99" s="8"/>
      <c r="DZ99" s="8"/>
      <c r="EA99" s="4"/>
      <c r="EB99" s="8"/>
      <c r="EC99" s="8">
        <f t="shared" si="137"/>
        <v>0</v>
      </c>
      <c r="ED99" s="8">
        <f t="shared" si="137"/>
        <v>0</v>
      </c>
      <c r="EE99" s="4"/>
      <c r="EF99" s="4"/>
      <c r="EG99" s="318">
        <v>37.11</v>
      </c>
      <c r="EH99" s="319">
        <v>9.2774999999999999</v>
      </c>
      <c r="EI99" s="94">
        <v>159.42268041237114</v>
      </c>
      <c r="EJ99" s="94">
        <v>39.855670103092784</v>
      </c>
      <c r="EK99" s="314">
        <v>55.268041237113401</v>
      </c>
      <c r="EL99" s="320">
        <v>13.81701030927835</v>
      </c>
      <c r="EM99" s="321"/>
      <c r="EN99" s="321"/>
      <c r="EO99" s="321"/>
      <c r="EP99" s="321"/>
      <c r="EQ99" s="8">
        <f t="shared" si="138"/>
        <v>251.80072164948453</v>
      </c>
      <c r="ER99" s="8">
        <f t="shared" si="139"/>
        <v>62.950180412371132</v>
      </c>
      <c r="ES99" s="294"/>
      <c r="ET99" s="294"/>
      <c r="EU99" s="6"/>
      <c r="EV99" s="6"/>
      <c r="EW99" s="4">
        <f t="shared" si="140"/>
        <v>0</v>
      </c>
      <c r="EX99" s="4">
        <f t="shared" si="141"/>
        <v>0</v>
      </c>
      <c r="EY99" s="8"/>
      <c r="EZ99" s="8"/>
      <c r="FA99" s="345">
        <v>30</v>
      </c>
      <c r="FB99" s="322">
        <v>0</v>
      </c>
      <c r="FC99" s="114">
        <v>31</v>
      </c>
      <c r="FD99" s="315">
        <v>0</v>
      </c>
      <c r="FE99" s="8"/>
      <c r="FF99" s="8"/>
      <c r="FG99" s="298"/>
      <c r="FH99" s="299"/>
      <c r="FI99" s="8"/>
      <c r="FJ99" s="8"/>
      <c r="FK99" s="8"/>
      <c r="FL99" s="8"/>
      <c r="FM99" s="315"/>
      <c r="FN99" s="315"/>
      <c r="FO99" s="4"/>
      <c r="FP99" s="8"/>
      <c r="FQ99" s="300">
        <f t="shared" si="142"/>
        <v>0</v>
      </c>
      <c r="FR99" s="8">
        <f t="shared" si="143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4"/>
        <v>0</v>
      </c>
      <c r="GH99" s="8">
        <f t="shared" si="145"/>
        <v>0</v>
      </c>
      <c r="GI99" s="301"/>
      <c r="GJ99" s="301"/>
      <c r="GK99" s="315">
        <v>6</v>
      </c>
      <c r="GL99" s="315">
        <v>0</v>
      </c>
      <c r="GM99" s="358">
        <v>0</v>
      </c>
      <c r="GN99" s="93">
        <v>0</v>
      </c>
      <c r="GO99" s="323">
        <v>6</v>
      </c>
      <c r="GP99" s="359">
        <v>0</v>
      </c>
      <c r="GQ99" s="359">
        <v>0</v>
      </c>
      <c r="GR99" s="359">
        <v>0</v>
      </c>
      <c r="GS99" s="93">
        <v>0</v>
      </c>
      <c r="GT99" s="93">
        <v>0</v>
      </c>
      <c r="GU99" s="93">
        <v>5</v>
      </c>
      <c r="GV99" s="93">
        <v>0</v>
      </c>
      <c r="GW99" s="93">
        <v>2</v>
      </c>
      <c r="GX99" s="93">
        <v>0</v>
      </c>
      <c r="GY99" s="93">
        <v>2.4</v>
      </c>
      <c r="GZ99" s="93">
        <v>0</v>
      </c>
      <c r="HA99" s="8">
        <f t="shared" si="146"/>
        <v>21.4</v>
      </c>
      <c r="HB99" s="8">
        <f t="shared" si="147"/>
        <v>0</v>
      </c>
      <c r="HC99" s="4"/>
      <c r="HD99" s="4"/>
      <c r="HE99" s="4"/>
      <c r="HF99" s="4"/>
      <c r="HG99" s="4"/>
      <c r="HH99" s="4"/>
      <c r="HI99" s="4">
        <f t="shared" si="114"/>
        <v>0</v>
      </c>
      <c r="HJ99" s="4">
        <f t="shared" si="115"/>
        <v>0</v>
      </c>
      <c r="HK99" s="8"/>
      <c r="HL99" s="8"/>
      <c r="HM99" s="8"/>
      <c r="HN99" s="296"/>
      <c r="HO99" s="8">
        <f t="shared" si="148"/>
        <v>0</v>
      </c>
      <c r="HP99" s="8">
        <f t="shared" si="149"/>
        <v>0</v>
      </c>
      <c r="HQ99" s="91">
        <v>565</v>
      </c>
      <c r="HR99" s="282"/>
      <c r="HS99" s="91">
        <v>565</v>
      </c>
      <c r="HT99" s="8"/>
      <c r="HU99" s="8">
        <f t="shared" si="150"/>
        <v>565</v>
      </c>
      <c r="HV99" s="8">
        <f t="shared" si="151"/>
        <v>0</v>
      </c>
      <c r="HW99" s="8"/>
      <c r="HX99" s="8"/>
      <c r="HY99" s="368"/>
      <c r="HZ99" s="368"/>
      <c r="IA99" s="302"/>
      <c r="IB99" s="297"/>
      <c r="IC99" s="196">
        <v>2.5</v>
      </c>
      <c r="ID99" s="323">
        <v>0.625</v>
      </c>
      <c r="IE99" s="303"/>
      <c r="IF99" s="303"/>
      <c r="IG99" s="8">
        <f t="shared" si="152"/>
        <v>2.5</v>
      </c>
      <c r="IH99" s="8">
        <f t="shared" si="153"/>
        <v>0.625</v>
      </c>
      <c r="II99" s="8"/>
      <c r="IJ99" s="8"/>
      <c r="IK99" s="8"/>
      <c r="IL99" s="8"/>
      <c r="IM99" s="4"/>
      <c r="IN99" s="296"/>
      <c r="IO99" s="8"/>
      <c r="IP99" s="8"/>
      <c r="IQ99" s="8"/>
      <c r="IR99" s="8"/>
      <c r="IS99" s="8"/>
      <c r="IT99" s="8"/>
      <c r="IU99" s="8">
        <f t="shared" si="116"/>
        <v>0</v>
      </c>
      <c r="IV99" s="8">
        <f t="shared" si="117"/>
        <v>0</v>
      </c>
      <c r="IW99" s="8"/>
      <c r="IX99" s="8"/>
      <c r="IY99" s="71">
        <v>10.31</v>
      </c>
      <c r="IZ99" s="71">
        <v>0</v>
      </c>
      <c r="JA99" s="71">
        <v>10.31</v>
      </c>
      <c r="JB99" s="71">
        <v>0</v>
      </c>
      <c r="JC99" s="71"/>
      <c r="JD99" s="71"/>
      <c r="JE99" s="370"/>
      <c r="JF99" s="370"/>
      <c r="JG99" s="8">
        <f t="shared" si="154"/>
        <v>20.62</v>
      </c>
      <c r="JH99" s="8">
        <f t="shared" si="155"/>
        <v>0</v>
      </c>
      <c r="JI99" s="323">
        <v>6.5372000000000003</v>
      </c>
      <c r="JJ99" s="323">
        <v>1</v>
      </c>
      <c r="JK99" s="323">
        <v>6.5373000000000001</v>
      </c>
      <c r="JL99" s="323">
        <v>1</v>
      </c>
      <c r="JM99" s="323"/>
      <c r="JN99" s="323"/>
      <c r="JO99" s="91">
        <v>51.55</v>
      </c>
      <c r="JP99" s="323">
        <v>11</v>
      </c>
      <c r="JQ99" s="91">
        <v>44.33</v>
      </c>
      <c r="JR99" s="323">
        <v>9</v>
      </c>
      <c r="JS99" s="71"/>
      <c r="JT99" s="71"/>
      <c r="JU99" s="8"/>
      <c r="JV99" s="8"/>
      <c r="JW99" s="8">
        <f t="shared" si="156"/>
        <v>108.9545</v>
      </c>
      <c r="JX99" s="8">
        <f t="shared" si="157"/>
        <v>22</v>
      </c>
      <c r="JY99" s="8"/>
      <c r="JZ99" s="8"/>
      <c r="KA99" s="282"/>
      <c r="KB99" s="282"/>
      <c r="KC99" s="8">
        <f t="shared" si="158"/>
        <v>0</v>
      </c>
      <c r="KD99" s="8">
        <f t="shared" si="159"/>
        <v>0</v>
      </c>
      <c r="KE99" s="4"/>
      <c r="KF99" s="4"/>
      <c r="KG99" s="4"/>
      <c r="KH99" s="4"/>
      <c r="KI99" s="4">
        <f t="shared" si="118"/>
        <v>0</v>
      </c>
      <c r="KJ99" s="4">
        <f t="shared" si="119"/>
        <v>0</v>
      </c>
      <c r="KK99" s="4"/>
      <c r="KL99" s="4"/>
      <c r="KM99" s="4"/>
      <c r="KN99" s="4"/>
      <c r="KO99" s="4">
        <f t="shared" si="160"/>
        <v>0</v>
      </c>
      <c r="KP99" s="4">
        <f t="shared" si="160"/>
        <v>0</v>
      </c>
      <c r="KQ99" s="314"/>
      <c r="KR99" s="4"/>
      <c r="KS99" s="4"/>
      <c r="KT99" s="4"/>
      <c r="KU99" s="1">
        <f t="shared" si="161"/>
        <v>0</v>
      </c>
      <c r="KV99" s="1">
        <f t="shared" si="162"/>
        <v>0</v>
      </c>
      <c r="KW99" s="4"/>
      <c r="KX99" s="4"/>
      <c r="KY99" s="4">
        <f t="shared" si="163"/>
        <v>0</v>
      </c>
      <c r="KZ99" s="4">
        <f t="shared" si="164"/>
        <v>0</v>
      </c>
      <c r="LA99" s="4"/>
      <c r="LB99" s="4"/>
      <c r="LC99" s="4"/>
      <c r="LD99" s="4"/>
      <c r="LE99" s="4">
        <f t="shared" si="165"/>
        <v>0</v>
      </c>
      <c r="LF99" s="4">
        <f t="shared" si="166"/>
        <v>0</v>
      </c>
      <c r="LG99" s="4"/>
      <c r="LH99" s="4"/>
      <c r="LI99" s="4">
        <f t="shared" si="167"/>
        <v>0</v>
      </c>
      <c r="LJ99" s="4">
        <f t="shared" si="168"/>
        <v>0</v>
      </c>
      <c r="LK99" s="71">
        <v>24.2</v>
      </c>
      <c r="LL99" s="323">
        <v>0</v>
      </c>
      <c r="LM99" s="79">
        <v>24.02</v>
      </c>
      <c r="LN99" s="342">
        <v>0</v>
      </c>
      <c r="LO99" s="79">
        <v>6.5750000000000002</v>
      </c>
      <c r="LP99" s="326">
        <v>0</v>
      </c>
      <c r="LQ99" s="75"/>
      <c r="LR99" s="336"/>
      <c r="LS99" s="311"/>
      <c r="LT99" s="311"/>
      <c r="LU99" s="4">
        <f t="shared" si="169"/>
        <v>54.795000000000002</v>
      </c>
      <c r="LV99" s="4">
        <f t="shared" si="170"/>
        <v>0</v>
      </c>
      <c r="LW99" s="312"/>
      <c r="LX99" s="4"/>
      <c r="LY99" s="4"/>
      <c r="LZ99" s="4"/>
      <c r="MA99" s="4">
        <f t="shared" si="171"/>
        <v>0</v>
      </c>
      <c r="MB99" s="4">
        <f t="shared" si="172"/>
        <v>0</v>
      </c>
      <c r="MC99" s="114"/>
      <c r="MD99" s="4"/>
      <c r="ME99" s="333"/>
      <c r="MF99" s="360"/>
      <c r="MG99" s="75"/>
      <c r="MH99" s="4"/>
      <c r="MI99" s="9"/>
      <c r="MJ99" s="4"/>
      <c r="MK99" s="4">
        <f t="shared" si="173"/>
        <v>0</v>
      </c>
      <c r="ML99" s="4">
        <f t="shared" si="174"/>
        <v>0</v>
      </c>
      <c r="MM99" s="327">
        <v>0</v>
      </c>
      <c r="MN99" s="92">
        <v>0</v>
      </c>
      <c r="MO99" s="114">
        <v>0</v>
      </c>
      <c r="MP99" s="328">
        <v>0</v>
      </c>
      <c r="MQ99" s="4">
        <f t="shared" si="175"/>
        <v>0</v>
      </c>
      <c r="MR99" s="4">
        <f t="shared" si="176"/>
        <v>0</v>
      </c>
      <c r="MS99" s="4"/>
      <c r="MT99" s="4"/>
      <c r="MU99" s="4">
        <f t="shared" si="177"/>
        <v>0</v>
      </c>
      <c r="MV99" s="4">
        <f t="shared" si="178"/>
        <v>0</v>
      </c>
      <c r="MW99" s="4"/>
      <c r="MX99" s="4"/>
      <c r="MY99" s="4">
        <f t="shared" si="179"/>
        <v>0</v>
      </c>
      <c r="MZ99" s="4">
        <f t="shared" si="180"/>
        <v>0</v>
      </c>
      <c r="NA99" s="92">
        <v>0</v>
      </c>
      <c r="NB99" s="329">
        <v>0</v>
      </c>
      <c r="NC99" s="4">
        <f t="shared" si="181"/>
        <v>0</v>
      </c>
      <c r="ND99" s="4">
        <f t="shared" si="182"/>
        <v>0</v>
      </c>
      <c r="NE99" s="294"/>
      <c r="NF99" s="294"/>
      <c r="NG99" s="294">
        <f t="shared" si="183"/>
        <v>0</v>
      </c>
      <c r="NH99" s="294">
        <f t="shared" si="184"/>
        <v>0</v>
      </c>
      <c r="NI99" s="294"/>
      <c r="NJ99" s="294"/>
      <c r="NK99" s="294">
        <f t="shared" si="185"/>
        <v>0</v>
      </c>
      <c r="NL99" s="294">
        <f t="shared" si="186"/>
        <v>0</v>
      </c>
      <c r="NM99" s="291"/>
      <c r="NN99" s="294"/>
      <c r="NO99" s="294">
        <f t="shared" si="187"/>
        <v>0</v>
      </c>
      <c r="NP99" s="294">
        <f t="shared" si="188"/>
        <v>0</v>
      </c>
      <c r="NQ99" s="74">
        <v>0</v>
      </c>
      <c r="NR99" s="74"/>
      <c r="NS99" s="74">
        <v>0</v>
      </c>
      <c r="NT99" s="74"/>
      <c r="NU99" s="74">
        <v>0</v>
      </c>
      <c r="NV99" s="74"/>
      <c r="NW99" s="335">
        <v>0</v>
      </c>
      <c r="NX99" s="335"/>
      <c r="NY99" s="335">
        <v>0</v>
      </c>
      <c r="NZ99" s="335"/>
      <c r="OA99" s="4">
        <f t="shared" si="189"/>
        <v>0</v>
      </c>
      <c r="OB99" s="4">
        <f t="shared" si="120"/>
        <v>0</v>
      </c>
      <c r="OC99" s="74">
        <v>0</v>
      </c>
      <c r="OD99" s="74"/>
      <c r="OE99" s="341">
        <v>0</v>
      </c>
      <c r="OF99" s="74"/>
      <c r="OG99" s="341">
        <v>0</v>
      </c>
      <c r="OH99" s="74"/>
      <c r="OI99" s="74">
        <v>0</v>
      </c>
      <c r="OJ99" s="74"/>
      <c r="OK99" s="4">
        <f t="shared" si="190"/>
        <v>0</v>
      </c>
      <c r="OL99" s="4">
        <f t="shared" si="191"/>
        <v>0</v>
      </c>
      <c r="OM99" s="196">
        <v>0</v>
      </c>
      <c r="ON99" s="294"/>
      <c r="OO99" s="334">
        <v>0</v>
      </c>
      <c r="OP99" s="294"/>
      <c r="OQ99" s="196">
        <v>0</v>
      </c>
      <c r="OR99" s="294"/>
      <c r="OS99" s="294">
        <f t="shared" si="192"/>
        <v>0</v>
      </c>
      <c r="OT99" s="294">
        <f t="shared" si="193"/>
        <v>0</v>
      </c>
      <c r="OU99" s="294"/>
      <c r="OV99" s="294"/>
      <c r="OW99" s="294">
        <f t="shared" si="121"/>
        <v>0</v>
      </c>
      <c r="OX99" s="294">
        <f t="shared" si="122"/>
        <v>0</v>
      </c>
    </row>
    <row r="100" spans="1:414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7"/>
        <v>0</v>
      </c>
      <c r="J100" s="78">
        <f t="shared" si="108"/>
        <v>0</v>
      </c>
      <c r="K100" s="2"/>
      <c r="L100" s="2"/>
      <c r="M100" s="71"/>
      <c r="N100" s="71"/>
      <c r="O100" s="75">
        <v>19.59</v>
      </c>
      <c r="P100" s="71">
        <v>3.9180000000000001</v>
      </c>
      <c r="Q100" s="122"/>
      <c r="R100" s="78"/>
      <c r="S100" s="314"/>
      <c r="T100" s="314"/>
      <c r="U100" s="78"/>
      <c r="V100" s="78"/>
      <c r="W100" s="78">
        <f t="shared" si="123"/>
        <v>19.59</v>
      </c>
      <c r="X100" s="78">
        <f t="shared" si="124"/>
        <v>19.59</v>
      </c>
      <c r="Y100" s="78"/>
      <c r="Z100" s="78"/>
      <c r="AA100" s="75"/>
      <c r="AB100" s="71"/>
      <c r="AC100" s="8">
        <f t="shared" si="125"/>
        <v>0</v>
      </c>
      <c r="AD100" s="8">
        <f t="shared" si="126"/>
        <v>0</v>
      </c>
      <c r="AE100" s="71"/>
      <c r="AF100" s="71"/>
      <c r="AG100" s="71"/>
      <c r="AH100" s="71"/>
      <c r="AI100" s="122"/>
      <c r="AJ100" s="122"/>
      <c r="AK100" s="343"/>
      <c r="AL100" s="344"/>
      <c r="AM100" s="287"/>
      <c r="AN100" s="287"/>
      <c r="AO100" s="288"/>
      <c r="AP100" s="288"/>
      <c r="AQ100" s="288"/>
      <c r="AR100" s="288"/>
      <c r="AS100" s="288"/>
      <c r="AT100" s="288"/>
      <c r="AU100" s="4">
        <f t="shared" si="109"/>
        <v>0</v>
      </c>
      <c r="AV100" s="4">
        <f t="shared" si="110"/>
        <v>0</v>
      </c>
      <c r="AW100" s="78"/>
      <c r="AX100" s="78"/>
      <c r="AY100" s="305"/>
      <c r="AZ100" s="8"/>
      <c r="BA100" s="8"/>
      <c r="BB100" s="8"/>
      <c r="BC100" s="8">
        <f t="shared" si="111"/>
        <v>0</v>
      </c>
      <c r="BD100" s="8">
        <f t="shared" si="112"/>
        <v>0</v>
      </c>
      <c r="BE100" s="78">
        <v>6</v>
      </c>
      <c r="BF100" s="78">
        <v>0.85440000000000005</v>
      </c>
      <c r="BG100" s="349">
        <v>7.5</v>
      </c>
      <c r="BH100" s="350">
        <v>1.0680000000000001</v>
      </c>
      <c r="BI100" s="289"/>
      <c r="BJ100" s="290"/>
      <c r="BK100" s="315">
        <v>6.5</v>
      </c>
      <c r="BL100" s="78">
        <v>0.92559999999999998</v>
      </c>
      <c r="BM100" s="8"/>
      <c r="BN100" s="8"/>
      <c r="BO100" s="8"/>
      <c r="BP100" s="8"/>
      <c r="BQ100" s="8"/>
      <c r="BR100" s="8"/>
      <c r="BS100" s="2">
        <f t="shared" si="127"/>
        <v>20</v>
      </c>
      <c r="BT100" s="8">
        <f t="shared" si="128"/>
        <v>2.8479999999999999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3"/>
        <v>0</v>
      </c>
      <c r="CD100" s="4">
        <f t="shared" si="113"/>
        <v>0</v>
      </c>
      <c r="CE100" s="4"/>
      <c r="CF100" s="4"/>
      <c r="CG100" s="114"/>
      <c r="CH100" s="313"/>
      <c r="CI100" s="91"/>
      <c r="CJ100" s="313"/>
      <c r="CK100" s="292"/>
      <c r="CL100" s="292"/>
      <c r="CM100" s="314"/>
      <c r="CN100" s="315"/>
      <c r="CO100" s="8">
        <f t="shared" si="129"/>
        <v>0</v>
      </c>
      <c r="CP100" s="8">
        <f t="shared" si="130"/>
        <v>0</v>
      </c>
      <c r="CQ100" s="330">
        <v>247.40625</v>
      </c>
      <c r="CR100" s="330"/>
      <c r="CS100" s="330"/>
      <c r="CT100" s="340"/>
      <c r="CU100" s="331">
        <v>18.556701030927837</v>
      </c>
      <c r="CV100" s="196"/>
      <c r="CW100" s="332">
        <v>63.814432989690722</v>
      </c>
      <c r="CX100" s="293"/>
      <c r="CY100" s="293"/>
      <c r="CZ100" s="293"/>
      <c r="DA100" s="7">
        <f t="shared" si="131"/>
        <v>329.77738402061857</v>
      </c>
      <c r="DB100" s="4">
        <f t="shared" si="132"/>
        <v>0</v>
      </c>
      <c r="DC100" s="8"/>
      <c r="DD100" s="8"/>
      <c r="DE100" s="4"/>
      <c r="DF100" s="8"/>
      <c r="DG100" s="8"/>
      <c r="DH100" s="8"/>
      <c r="DI100" s="8">
        <f t="shared" si="133"/>
        <v>0</v>
      </c>
      <c r="DJ100" s="8">
        <f t="shared" si="134"/>
        <v>0</v>
      </c>
      <c r="DK100" s="316">
        <v>41.103092783505154</v>
      </c>
      <c r="DL100" s="316">
        <v>13.701030927835051</v>
      </c>
      <c r="DM100" s="314">
        <f t="shared" si="135"/>
        <v>41.103092783505154</v>
      </c>
      <c r="DN100" s="314">
        <f t="shared" si="136"/>
        <v>13.701030927835051</v>
      </c>
      <c r="DO100" s="316">
        <v>39.869999999999997</v>
      </c>
      <c r="DP100" s="316">
        <v>13.29</v>
      </c>
      <c r="DQ100" s="317">
        <v>39.869999999999997</v>
      </c>
      <c r="DR100" s="317">
        <v>13.29</v>
      </c>
      <c r="DS100" s="8"/>
      <c r="DT100" s="8"/>
      <c r="DU100" s="295"/>
      <c r="DV100" s="296"/>
      <c r="DW100" s="296"/>
      <c r="DX100" s="296"/>
      <c r="DY100" s="8"/>
      <c r="DZ100" s="8"/>
      <c r="EA100" s="4"/>
      <c r="EB100" s="8"/>
      <c r="EC100" s="8">
        <f t="shared" si="137"/>
        <v>0</v>
      </c>
      <c r="ED100" s="8">
        <f t="shared" si="137"/>
        <v>0</v>
      </c>
      <c r="EE100" s="4"/>
      <c r="EF100" s="4"/>
      <c r="EG100" s="318">
        <v>37.11</v>
      </c>
      <c r="EH100" s="319">
        <v>9.2774999999999999</v>
      </c>
      <c r="EI100" s="94">
        <v>159.42268041237114</v>
      </c>
      <c r="EJ100" s="94">
        <v>39.855670103092784</v>
      </c>
      <c r="EK100" s="314">
        <v>55.268041237113401</v>
      </c>
      <c r="EL100" s="320">
        <v>13.81701030927835</v>
      </c>
      <c r="EM100" s="321"/>
      <c r="EN100" s="321"/>
      <c r="EO100" s="321"/>
      <c r="EP100" s="321"/>
      <c r="EQ100" s="8">
        <f t="shared" si="138"/>
        <v>251.80072164948453</v>
      </c>
      <c r="ER100" s="8">
        <f t="shared" si="139"/>
        <v>62.950180412371132</v>
      </c>
      <c r="ES100" s="294"/>
      <c r="ET100" s="294"/>
      <c r="EU100" s="6"/>
      <c r="EV100" s="6"/>
      <c r="EW100" s="4">
        <f t="shared" si="140"/>
        <v>0</v>
      </c>
      <c r="EX100" s="4">
        <f t="shared" si="141"/>
        <v>0</v>
      </c>
      <c r="EY100" s="8"/>
      <c r="EZ100" s="8"/>
      <c r="FA100" s="345">
        <v>30</v>
      </c>
      <c r="FB100" s="322">
        <v>0</v>
      </c>
      <c r="FC100" s="114">
        <v>31</v>
      </c>
      <c r="FD100" s="315">
        <v>0</v>
      </c>
      <c r="FE100" s="8"/>
      <c r="FF100" s="8"/>
      <c r="FG100" s="298"/>
      <c r="FH100" s="299"/>
      <c r="FI100" s="8"/>
      <c r="FJ100" s="8"/>
      <c r="FK100" s="8"/>
      <c r="FL100" s="8"/>
      <c r="FM100" s="315"/>
      <c r="FN100" s="315"/>
      <c r="FO100" s="4"/>
      <c r="FP100" s="8"/>
      <c r="FQ100" s="300">
        <f t="shared" si="142"/>
        <v>0</v>
      </c>
      <c r="FR100" s="8">
        <f t="shared" si="143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4"/>
        <v>0</v>
      </c>
      <c r="GH100" s="8">
        <f t="shared" si="145"/>
        <v>0</v>
      </c>
      <c r="GI100" s="301"/>
      <c r="GJ100" s="301"/>
      <c r="GK100" s="315">
        <v>6</v>
      </c>
      <c r="GL100" s="315">
        <v>0</v>
      </c>
      <c r="GM100" s="358">
        <v>0</v>
      </c>
      <c r="GN100" s="93">
        <v>0</v>
      </c>
      <c r="GO100" s="323">
        <v>6</v>
      </c>
      <c r="GP100" s="359">
        <v>0</v>
      </c>
      <c r="GQ100" s="359">
        <v>0</v>
      </c>
      <c r="GR100" s="359">
        <v>0</v>
      </c>
      <c r="GS100" s="93">
        <v>0</v>
      </c>
      <c r="GT100" s="93">
        <v>0</v>
      </c>
      <c r="GU100" s="93">
        <v>5</v>
      </c>
      <c r="GV100" s="93">
        <v>0</v>
      </c>
      <c r="GW100" s="93">
        <v>2</v>
      </c>
      <c r="GX100" s="93">
        <v>0</v>
      </c>
      <c r="GY100" s="93">
        <v>2.4</v>
      </c>
      <c r="GZ100" s="93">
        <v>0</v>
      </c>
      <c r="HA100" s="8">
        <f t="shared" si="146"/>
        <v>21.4</v>
      </c>
      <c r="HB100" s="8">
        <f t="shared" si="147"/>
        <v>0</v>
      </c>
      <c r="HC100" s="4"/>
      <c r="HD100" s="4"/>
      <c r="HE100" s="4"/>
      <c r="HF100" s="4"/>
      <c r="HG100" s="4"/>
      <c r="HH100" s="4"/>
      <c r="HI100" s="4">
        <f t="shared" si="114"/>
        <v>0</v>
      </c>
      <c r="HJ100" s="4">
        <f t="shared" si="115"/>
        <v>0</v>
      </c>
      <c r="HK100" s="8"/>
      <c r="HL100" s="8"/>
      <c r="HM100" s="8"/>
      <c r="HN100" s="296"/>
      <c r="HO100" s="8">
        <f t="shared" si="148"/>
        <v>0</v>
      </c>
      <c r="HP100" s="8">
        <f t="shared" si="149"/>
        <v>0</v>
      </c>
      <c r="HQ100" s="91">
        <v>565</v>
      </c>
      <c r="HR100" s="282"/>
      <c r="HS100" s="91">
        <v>565</v>
      </c>
      <c r="HT100" s="8"/>
      <c r="HU100" s="8">
        <f t="shared" si="150"/>
        <v>565</v>
      </c>
      <c r="HV100" s="8">
        <f t="shared" si="151"/>
        <v>0</v>
      </c>
      <c r="HW100" s="8"/>
      <c r="HX100" s="8"/>
      <c r="HY100" s="368"/>
      <c r="HZ100" s="368"/>
      <c r="IA100" s="302"/>
      <c r="IB100" s="297"/>
      <c r="IC100" s="196">
        <v>2.5</v>
      </c>
      <c r="ID100" s="323">
        <v>0.625</v>
      </c>
      <c r="IE100" s="303"/>
      <c r="IF100" s="303"/>
      <c r="IG100" s="8">
        <f t="shared" si="152"/>
        <v>2.5</v>
      </c>
      <c r="IH100" s="8">
        <f t="shared" si="153"/>
        <v>0.625</v>
      </c>
      <c r="II100" s="8"/>
      <c r="IJ100" s="8"/>
      <c r="IK100" s="8"/>
      <c r="IL100" s="8"/>
      <c r="IM100" s="4"/>
      <c r="IN100" s="296"/>
      <c r="IO100" s="8"/>
      <c r="IP100" s="8"/>
      <c r="IQ100" s="8"/>
      <c r="IR100" s="8"/>
      <c r="IS100" s="8"/>
      <c r="IT100" s="8"/>
      <c r="IU100" s="8">
        <f t="shared" si="116"/>
        <v>0</v>
      </c>
      <c r="IV100" s="8">
        <f t="shared" si="117"/>
        <v>0</v>
      </c>
      <c r="IW100" s="8"/>
      <c r="IX100" s="8"/>
      <c r="IY100" s="71">
        <v>10.31</v>
      </c>
      <c r="IZ100" s="71">
        <v>0</v>
      </c>
      <c r="JA100" s="71">
        <v>10.31</v>
      </c>
      <c r="JB100" s="71">
        <v>0</v>
      </c>
      <c r="JC100" s="71"/>
      <c r="JD100" s="71"/>
      <c r="JE100" s="370"/>
      <c r="JF100" s="370"/>
      <c r="JG100" s="8">
        <f t="shared" si="154"/>
        <v>20.62</v>
      </c>
      <c r="JH100" s="8">
        <f t="shared" si="155"/>
        <v>0</v>
      </c>
      <c r="JI100" s="323">
        <v>6.5372000000000003</v>
      </c>
      <c r="JJ100" s="323">
        <v>1</v>
      </c>
      <c r="JK100" s="323">
        <v>6.5373000000000001</v>
      </c>
      <c r="JL100" s="323">
        <v>1</v>
      </c>
      <c r="JM100" s="323"/>
      <c r="JN100" s="323"/>
      <c r="JO100" s="91">
        <v>51.55</v>
      </c>
      <c r="JP100" s="323">
        <v>11</v>
      </c>
      <c r="JQ100" s="91">
        <v>44.33</v>
      </c>
      <c r="JR100" s="323">
        <v>9</v>
      </c>
      <c r="JS100" s="71"/>
      <c r="JT100" s="71"/>
      <c r="JU100" s="8"/>
      <c r="JV100" s="8"/>
      <c r="JW100" s="8">
        <f t="shared" si="156"/>
        <v>108.9545</v>
      </c>
      <c r="JX100" s="8">
        <f t="shared" si="157"/>
        <v>22</v>
      </c>
      <c r="JY100" s="8"/>
      <c r="JZ100" s="8"/>
      <c r="KA100" s="282"/>
      <c r="KB100" s="282"/>
      <c r="KC100" s="8">
        <f t="shared" si="158"/>
        <v>0</v>
      </c>
      <c r="KD100" s="8">
        <f t="shared" si="159"/>
        <v>0</v>
      </c>
      <c r="KE100" s="4"/>
      <c r="KF100" s="4"/>
      <c r="KG100" s="4"/>
      <c r="KH100" s="4"/>
      <c r="KI100" s="4">
        <f t="shared" si="118"/>
        <v>0</v>
      </c>
      <c r="KJ100" s="4">
        <f t="shared" si="119"/>
        <v>0</v>
      </c>
      <c r="KK100" s="4"/>
      <c r="KL100" s="4"/>
      <c r="KM100" s="4"/>
      <c r="KN100" s="4"/>
      <c r="KO100" s="4">
        <f t="shared" si="160"/>
        <v>0</v>
      </c>
      <c r="KP100" s="4">
        <f t="shared" si="160"/>
        <v>0</v>
      </c>
      <c r="KQ100" s="314"/>
      <c r="KR100" s="4"/>
      <c r="KS100" s="4"/>
      <c r="KT100" s="4"/>
      <c r="KU100" s="1">
        <f t="shared" si="161"/>
        <v>0</v>
      </c>
      <c r="KV100" s="1">
        <f t="shared" si="162"/>
        <v>0</v>
      </c>
      <c r="KW100" s="4"/>
      <c r="KX100" s="4"/>
      <c r="KY100" s="4">
        <f t="shared" si="163"/>
        <v>0</v>
      </c>
      <c r="KZ100" s="4">
        <f t="shared" si="164"/>
        <v>0</v>
      </c>
      <c r="LA100" s="4"/>
      <c r="LB100" s="4"/>
      <c r="LC100" s="4"/>
      <c r="LD100" s="4"/>
      <c r="LE100" s="4">
        <f t="shared" si="165"/>
        <v>0</v>
      </c>
      <c r="LF100" s="4">
        <f t="shared" si="166"/>
        <v>0</v>
      </c>
      <c r="LG100" s="4"/>
      <c r="LH100" s="4"/>
      <c r="LI100" s="4">
        <f t="shared" si="167"/>
        <v>0</v>
      </c>
      <c r="LJ100" s="4">
        <f t="shared" si="168"/>
        <v>0</v>
      </c>
      <c r="LK100" s="71">
        <v>24.2</v>
      </c>
      <c r="LL100" s="323">
        <v>0</v>
      </c>
      <c r="LM100" s="79">
        <v>24.02</v>
      </c>
      <c r="LN100" s="342">
        <v>0</v>
      </c>
      <c r="LO100" s="79">
        <v>6.5750000000000002</v>
      </c>
      <c r="LP100" s="326">
        <v>0</v>
      </c>
      <c r="LQ100" s="75"/>
      <c r="LR100" s="336"/>
      <c r="LS100" s="311"/>
      <c r="LT100" s="311"/>
      <c r="LU100" s="4">
        <f t="shared" si="169"/>
        <v>54.795000000000002</v>
      </c>
      <c r="LV100" s="4">
        <f t="shared" si="170"/>
        <v>0</v>
      </c>
      <c r="LW100" s="312"/>
      <c r="LX100" s="4"/>
      <c r="LY100" s="4"/>
      <c r="LZ100" s="4"/>
      <c r="MA100" s="4">
        <f t="shared" si="171"/>
        <v>0</v>
      </c>
      <c r="MB100" s="4">
        <f t="shared" si="172"/>
        <v>0</v>
      </c>
      <c r="MC100" s="114"/>
      <c r="MD100" s="4"/>
      <c r="ME100" s="333"/>
      <c r="MF100" s="360"/>
      <c r="MG100" s="75"/>
      <c r="MH100" s="4"/>
      <c r="MI100" s="9"/>
      <c r="MJ100" s="4"/>
      <c r="MK100" s="4">
        <f t="shared" si="173"/>
        <v>0</v>
      </c>
      <c r="ML100" s="4">
        <f t="shared" si="174"/>
        <v>0</v>
      </c>
      <c r="MM100" s="327">
        <v>0</v>
      </c>
      <c r="MN100" s="92">
        <v>0</v>
      </c>
      <c r="MO100" s="114">
        <v>0</v>
      </c>
      <c r="MP100" s="328">
        <v>0</v>
      </c>
      <c r="MQ100" s="4">
        <f t="shared" si="175"/>
        <v>0</v>
      </c>
      <c r="MR100" s="4">
        <f t="shared" si="176"/>
        <v>0</v>
      </c>
      <c r="MS100" s="4"/>
      <c r="MT100" s="4"/>
      <c r="MU100" s="4">
        <f t="shared" si="177"/>
        <v>0</v>
      </c>
      <c r="MV100" s="4">
        <f t="shared" si="178"/>
        <v>0</v>
      </c>
      <c r="MW100" s="4"/>
      <c r="MX100" s="4"/>
      <c r="MY100" s="4">
        <f t="shared" si="179"/>
        <v>0</v>
      </c>
      <c r="MZ100" s="4">
        <f t="shared" si="180"/>
        <v>0</v>
      </c>
      <c r="NA100" s="92">
        <v>0</v>
      </c>
      <c r="NB100" s="329">
        <v>0</v>
      </c>
      <c r="NC100" s="4">
        <f t="shared" si="181"/>
        <v>0</v>
      </c>
      <c r="ND100" s="4">
        <f t="shared" si="182"/>
        <v>0</v>
      </c>
      <c r="NE100" s="294"/>
      <c r="NF100" s="294"/>
      <c r="NG100" s="294">
        <f t="shared" si="183"/>
        <v>0</v>
      </c>
      <c r="NH100" s="294">
        <f t="shared" si="184"/>
        <v>0</v>
      </c>
      <c r="NI100" s="294"/>
      <c r="NJ100" s="294"/>
      <c r="NK100" s="294">
        <f t="shared" si="185"/>
        <v>0</v>
      </c>
      <c r="NL100" s="294">
        <f t="shared" si="186"/>
        <v>0</v>
      </c>
      <c r="NM100" s="291"/>
      <c r="NN100" s="294"/>
      <c r="NO100" s="294">
        <f t="shared" si="187"/>
        <v>0</v>
      </c>
      <c r="NP100" s="294">
        <f t="shared" si="188"/>
        <v>0</v>
      </c>
      <c r="NQ100" s="74">
        <v>0</v>
      </c>
      <c r="NR100" s="74"/>
      <c r="NS100" s="74">
        <v>0</v>
      </c>
      <c r="NT100" s="74"/>
      <c r="NU100" s="74">
        <v>0</v>
      </c>
      <c r="NV100" s="74"/>
      <c r="NW100" s="335">
        <v>0</v>
      </c>
      <c r="NX100" s="335"/>
      <c r="NY100" s="335">
        <v>0</v>
      </c>
      <c r="NZ100" s="335"/>
      <c r="OA100" s="4">
        <f t="shared" si="189"/>
        <v>0</v>
      </c>
      <c r="OB100" s="4">
        <f t="shared" si="120"/>
        <v>0</v>
      </c>
      <c r="OC100" s="74">
        <v>0</v>
      </c>
      <c r="OD100" s="74"/>
      <c r="OE100" s="341">
        <v>0</v>
      </c>
      <c r="OF100" s="74"/>
      <c r="OG100" s="341">
        <v>0</v>
      </c>
      <c r="OH100" s="74"/>
      <c r="OI100" s="74">
        <v>0</v>
      </c>
      <c r="OJ100" s="74"/>
      <c r="OK100" s="4">
        <f t="shared" si="190"/>
        <v>0</v>
      </c>
      <c r="OL100" s="4">
        <f t="shared" si="191"/>
        <v>0</v>
      </c>
      <c r="OM100" s="196">
        <v>0</v>
      </c>
      <c r="ON100" s="294"/>
      <c r="OO100" s="334">
        <v>0</v>
      </c>
      <c r="OP100" s="294"/>
      <c r="OQ100" s="196">
        <v>0</v>
      </c>
      <c r="OR100" s="294"/>
      <c r="OS100" s="294">
        <f t="shared" si="192"/>
        <v>0</v>
      </c>
      <c r="OT100" s="294">
        <f t="shared" si="193"/>
        <v>0</v>
      </c>
      <c r="OU100" s="294"/>
      <c r="OV100" s="294"/>
      <c r="OW100" s="294">
        <f t="shared" si="121"/>
        <v>0</v>
      </c>
      <c r="OX100" s="294">
        <f t="shared" si="122"/>
        <v>0</v>
      </c>
    </row>
    <row r="101" spans="1:414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7"/>
        <v>0</v>
      </c>
      <c r="J101" s="78">
        <f t="shared" si="108"/>
        <v>0</v>
      </c>
      <c r="K101" s="2"/>
      <c r="L101" s="2"/>
      <c r="M101" s="71"/>
      <c r="N101" s="71"/>
      <c r="O101" s="75">
        <v>19.59</v>
      </c>
      <c r="P101" s="71">
        <v>3.9180000000000001</v>
      </c>
      <c r="Q101" s="122"/>
      <c r="R101" s="78"/>
      <c r="S101" s="314"/>
      <c r="T101" s="314"/>
      <c r="U101" s="78"/>
      <c r="V101" s="78"/>
      <c r="W101" s="78">
        <f t="shared" si="123"/>
        <v>19.59</v>
      </c>
      <c r="X101" s="78">
        <f t="shared" si="124"/>
        <v>19.59</v>
      </c>
      <c r="Y101" s="78"/>
      <c r="Z101" s="78"/>
      <c r="AA101" s="75"/>
      <c r="AB101" s="71"/>
      <c r="AC101" s="8">
        <f t="shared" si="125"/>
        <v>0</v>
      </c>
      <c r="AD101" s="8">
        <f t="shared" si="126"/>
        <v>0</v>
      </c>
      <c r="AE101" s="71"/>
      <c r="AF101" s="71"/>
      <c r="AG101" s="71"/>
      <c r="AH101" s="71"/>
      <c r="AI101" s="122"/>
      <c r="AJ101" s="122"/>
      <c r="AK101" s="343"/>
      <c r="AL101" s="344"/>
      <c r="AM101" s="287"/>
      <c r="AN101" s="287"/>
      <c r="AO101" s="288"/>
      <c r="AP101" s="288"/>
      <c r="AQ101" s="288"/>
      <c r="AR101" s="288"/>
      <c r="AS101" s="288"/>
      <c r="AT101" s="288"/>
      <c r="AU101" s="4">
        <f t="shared" si="109"/>
        <v>0</v>
      </c>
      <c r="AV101" s="4">
        <f t="shared" si="110"/>
        <v>0</v>
      </c>
      <c r="AW101" s="78"/>
      <c r="AX101" s="78"/>
      <c r="AY101" s="305"/>
      <c r="AZ101" s="8"/>
      <c r="BA101" s="8"/>
      <c r="BB101" s="8"/>
      <c r="BC101" s="8">
        <f t="shared" si="111"/>
        <v>0</v>
      </c>
      <c r="BD101" s="8">
        <f t="shared" si="112"/>
        <v>0</v>
      </c>
      <c r="BE101" s="78">
        <v>6</v>
      </c>
      <c r="BF101" s="78">
        <v>0.85440000000000005</v>
      </c>
      <c r="BG101" s="349">
        <v>7.5</v>
      </c>
      <c r="BH101" s="350">
        <v>1.0680000000000001</v>
      </c>
      <c r="BI101" s="289"/>
      <c r="BJ101" s="290"/>
      <c r="BK101" s="315">
        <v>6.5</v>
      </c>
      <c r="BL101" s="78">
        <v>0.92559999999999998</v>
      </c>
      <c r="BM101" s="8"/>
      <c r="BN101" s="8"/>
      <c r="BO101" s="8"/>
      <c r="BP101" s="8"/>
      <c r="BQ101" s="8"/>
      <c r="BR101" s="8"/>
      <c r="BS101" s="2">
        <f t="shared" si="127"/>
        <v>20</v>
      </c>
      <c r="BT101" s="8">
        <f t="shared" si="128"/>
        <v>2.8479999999999999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3"/>
        <v>0</v>
      </c>
      <c r="CD101" s="4">
        <f t="shared" si="113"/>
        <v>0</v>
      </c>
      <c r="CE101" s="4"/>
      <c r="CF101" s="4"/>
      <c r="CG101" s="114"/>
      <c r="CH101" s="313"/>
      <c r="CI101" s="91"/>
      <c r="CJ101" s="313"/>
      <c r="CK101" s="292"/>
      <c r="CL101" s="292"/>
      <c r="CM101" s="314"/>
      <c r="CN101" s="315"/>
      <c r="CO101" s="8">
        <f t="shared" si="129"/>
        <v>0</v>
      </c>
      <c r="CP101" s="8">
        <f t="shared" si="130"/>
        <v>0</v>
      </c>
      <c r="CQ101" s="330">
        <v>247.40625</v>
      </c>
      <c r="CR101" s="330"/>
      <c r="CS101" s="330"/>
      <c r="CT101" s="340"/>
      <c r="CU101" s="331">
        <v>18.556701030927837</v>
      </c>
      <c r="CV101" s="196"/>
      <c r="CW101" s="332">
        <v>63.814432989690722</v>
      </c>
      <c r="CX101" s="293"/>
      <c r="CY101" s="293"/>
      <c r="CZ101" s="293"/>
      <c r="DA101" s="7">
        <f t="shared" si="131"/>
        <v>329.77738402061857</v>
      </c>
      <c r="DB101" s="4">
        <f t="shared" si="132"/>
        <v>0</v>
      </c>
      <c r="DC101" s="8"/>
      <c r="DD101" s="8"/>
      <c r="DE101" s="4"/>
      <c r="DF101" s="8"/>
      <c r="DG101" s="8"/>
      <c r="DH101" s="8"/>
      <c r="DI101" s="8">
        <f t="shared" si="133"/>
        <v>0</v>
      </c>
      <c r="DJ101" s="8">
        <f t="shared" si="134"/>
        <v>0</v>
      </c>
      <c r="DK101" s="316">
        <v>41.103092783505154</v>
      </c>
      <c r="DL101" s="316">
        <v>13.701030927835051</v>
      </c>
      <c r="DM101" s="314">
        <f t="shared" si="135"/>
        <v>41.103092783505154</v>
      </c>
      <c r="DN101" s="314">
        <f t="shared" si="136"/>
        <v>13.701030927835051</v>
      </c>
      <c r="DO101" s="316">
        <v>39.869999999999997</v>
      </c>
      <c r="DP101" s="316">
        <v>13.29</v>
      </c>
      <c r="DQ101" s="317">
        <v>39.869999999999997</v>
      </c>
      <c r="DR101" s="317">
        <v>13.29</v>
      </c>
      <c r="DS101" s="8"/>
      <c r="DT101" s="8"/>
      <c r="DU101" s="295"/>
      <c r="DV101" s="296"/>
      <c r="DW101" s="296"/>
      <c r="DX101" s="296"/>
      <c r="DY101" s="8"/>
      <c r="DZ101" s="8"/>
      <c r="EA101" s="4"/>
      <c r="EB101" s="8"/>
      <c r="EC101" s="8">
        <f t="shared" si="137"/>
        <v>0</v>
      </c>
      <c r="ED101" s="8">
        <f t="shared" si="137"/>
        <v>0</v>
      </c>
      <c r="EE101" s="4"/>
      <c r="EF101" s="4"/>
      <c r="EG101" s="318">
        <v>37.11</v>
      </c>
      <c r="EH101" s="319">
        <v>9.2774999999999999</v>
      </c>
      <c r="EI101" s="94">
        <v>159.42268041237114</v>
      </c>
      <c r="EJ101" s="94">
        <v>39.855670103092784</v>
      </c>
      <c r="EK101" s="314">
        <v>55.268041237113401</v>
      </c>
      <c r="EL101" s="320">
        <v>13.81701030927835</v>
      </c>
      <c r="EM101" s="321"/>
      <c r="EN101" s="321"/>
      <c r="EO101" s="321"/>
      <c r="EP101" s="321"/>
      <c r="EQ101" s="8">
        <f t="shared" si="138"/>
        <v>251.80072164948453</v>
      </c>
      <c r="ER101" s="8">
        <f t="shared" si="139"/>
        <v>62.950180412371132</v>
      </c>
      <c r="ES101" s="294"/>
      <c r="ET101" s="294"/>
      <c r="EU101" s="6"/>
      <c r="EV101" s="6"/>
      <c r="EW101" s="4">
        <f t="shared" si="140"/>
        <v>0</v>
      </c>
      <c r="EX101" s="4">
        <f t="shared" si="141"/>
        <v>0</v>
      </c>
      <c r="EY101" s="8"/>
      <c r="EZ101" s="8"/>
      <c r="FA101" s="345">
        <v>30</v>
      </c>
      <c r="FB101" s="322">
        <v>0</v>
      </c>
      <c r="FC101" s="114">
        <v>31</v>
      </c>
      <c r="FD101" s="315">
        <v>0</v>
      </c>
      <c r="FE101" s="8"/>
      <c r="FF101" s="8"/>
      <c r="FG101" s="298"/>
      <c r="FH101" s="299"/>
      <c r="FI101" s="8"/>
      <c r="FJ101" s="8"/>
      <c r="FK101" s="8"/>
      <c r="FL101" s="8"/>
      <c r="FM101" s="315"/>
      <c r="FN101" s="315"/>
      <c r="FO101" s="4"/>
      <c r="FP101" s="8"/>
      <c r="FQ101" s="300">
        <f t="shared" si="142"/>
        <v>0</v>
      </c>
      <c r="FR101" s="8">
        <f t="shared" si="143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4"/>
        <v>0</v>
      </c>
      <c r="GH101" s="8">
        <f t="shared" si="145"/>
        <v>0</v>
      </c>
      <c r="GI101" s="301"/>
      <c r="GJ101" s="301"/>
      <c r="GK101" s="315">
        <v>6</v>
      </c>
      <c r="GL101" s="315">
        <v>0</v>
      </c>
      <c r="GM101" s="358">
        <v>0</v>
      </c>
      <c r="GN101" s="93">
        <v>0</v>
      </c>
      <c r="GO101" s="323">
        <v>6</v>
      </c>
      <c r="GP101" s="359">
        <v>0</v>
      </c>
      <c r="GQ101" s="359">
        <v>0</v>
      </c>
      <c r="GR101" s="359">
        <v>0</v>
      </c>
      <c r="GS101" s="93">
        <v>0</v>
      </c>
      <c r="GT101" s="93">
        <v>0</v>
      </c>
      <c r="GU101" s="93">
        <v>5</v>
      </c>
      <c r="GV101" s="93">
        <v>0</v>
      </c>
      <c r="GW101" s="93">
        <v>2</v>
      </c>
      <c r="GX101" s="93">
        <v>0</v>
      </c>
      <c r="GY101" s="93">
        <v>2.4</v>
      </c>
      <c r="GZ101" s="93">
        <v>0</v>
      </c>
      <c r="HA101" s="8">
        <f t="shared" si="146"/>
        <v>21.4</v>
      </c>
      <c r="HB101" s="8">
        <f t="shared" si="147"/>
        <v>0</v>
      </c>
      <c r="HC101" s="4"/>
      <c r="HD101" s="4"/>
      <c r="HE101" s="4"/>
      <c r="HF101" s="4"/>
      <c r="HG101" s="4"/>
      <c r="HH101" s="4"/>
      <c r="HI101" s="4">
        <f t="shared" si="114"/>
        <v>0</v>
      </c>
      <c r="HJ101" s="4">
        <f t="shared" si="115"/>
        <v>0</v>
      </c>
      <c r="HK101" s="8"/>
      <c r="HL101" s="8"/>
      <c r="HM101" s="8"/>
      <c r="HN101" s="296"/>
      <c r="HO101" s="8">
        <f t="shared" si="148"/>
        <v>0</v>
      </c>
      <c r="HP101" s="8">
        <f t="shared" si="149"/>
        <v>0</v>
      </c>
      <c r="HQ101" s="91">
        <v>565</v>
      </c>
      <c r="HR101" s="282"/>
      <c r="HS101" s="91">
        <v>565</v>
      </c>
      <c r="HT101" s="8"/>
      <c r="HU101" s="8">
        <f t="shared" si="150"/>
        <v>565</v>
      </c>
      <c r="HV101" s="8">
        <f t="shared" si="151"/>
        <v>0</v>
      </c>
      <c r="HW101" s="8"/>
      <c r="HX101" s="8"/>
      <c r="HY101" s="368"/>
      <c r="HZ101" s="368"/>
      <c r="IA101" s="302"/>
      <c r="IB101" s="297"/>
      <c r="IC101" s="196">
        <v>2.5</v>
      </c>
      <c r="ID101" s="323">
        <v>0.625</v>
      </c>
      <c r="IE101" s="303"/>
      <c r="IF101" s="303"/>
      <c r="IG101" s="8">
        <f t="shared" si="152"/>
        <v>2.5</v>
      </c>
      <c r="IH101" s="8">
        <f t="shared" si="153"/>
        <v>0.625</v>
      </c>
      <c r="II101" s="8"/>
      <c r="IJ101" s="8"/>
      <c r="IK101" s="8"/>
      <c r="IL101" s="8"/>
      <c r="IM101" s="4"/>
      <c r="IN101" s="296"/>
      <c r="IO101" s="8"/>
      <c r="IP101" s="8"/>
      <c r="IQ101" s="8"/>
      <c r="IR101" s="8"/>
      <c r="IS101" s="8"/>
      <c r="IT101" s="8"/>
      <c r="IU101" s="8">
        <f t="shared" si="116"/>
        <v>0</v>
      </c>
      <c r="IV101" s="8">
        <f t="shared" si="117"/>
        <v>0</v>
      </c>
      <c r="IW101" s="8"/>
      <c r="IX101" s="8"/>
      <c r="IY101" s="71">
        <v>10.31</v>
      </c>
      <c r="IZ101" s="71">
        <v>0</v>
      </c>
      <c r="JA101" s="71">
        <v>10.31</v>
      </c>
      <c r="JB101" s="71">
        <v>0</v>
      </c>
      <c r="JC101" s="71"/>
      <c r="JD101" s="71"/>
      <c r="JE101" s="370"/>
      <c r="JF101" s="370"/>
      <c r="JG101" s="8">
        <f t="shared" si="154"/>
        <v>20.62</v>
      </c>
      <c r="JH101" s="8">
        <f t="shared" si="155"/>
        <v>0</v>
      </c>
      <c r="JI101" s="323">
        <v>6.5372000000000003</v>
      </c>
      <c r="JJ101" s="323">
        <v>1</v>
      </c>
      <c r="JK101" s="323">
        <v>6.5373000000000001</v>
      </c>
      <c r="JL101" s="323">
        <v>1</v>
      </c>
      <c r="JM101" s="323"/>
      <c r="JN101" s="323"/>
      <c r="JO101" s="91">
        <v>51.55</v>
      </c>
      <c r="JP101" s="323">
        <v>11</v>
      </c>
      <c r="JQ101" s="91">
        <v>44.33</v>
      </c>
      <c r="JR101" s="323">
        <v>9</v>
      </c>
      <c r="JS101" s="71"/>
      <c r="JT101" s="71"/>
      <c r="JU101" s="8"/>
      <c r="JV101" s="8"/>
      <c r="JW101" s="8">
        <f t="shared" si="156"/>
        <v>108.9545</v>
      </c>
      <c r="JX101" s="8">
        <f t="shared" si="157"/>
        <v>22</v>
      </c>
      <c r="JY101" s="8"/>
      <c r="JZ101" s="8"/>
      <c r="KA101" s="282"/>
      <c r="KB101" s="282"/>
      <c r="KC101" s="8">
        <f t="shared" si="158"/>
        <v>0</v>
      </c>
      <c r="KD101" s="8">
        <f t="shared" si="159"/>
        <v>0</v>
      </c>
      <c r="KE101" s="4"/>
      <c r="KF101" s="4"/>
      <c r="KG101" s="4"/>
      <c r="KH101" s="4"/>
      <c r="KI101" s="4">
        <f t="shared" si="118"/>
        <v>0</v>
      </c>
      <c r="KJ101" s="4">
        <f t="shared" si="119"/>
        <v>0</v>
      </c>
      <c r="KK101" s="4"/>
      <c r="KL101" s="4"/>
      <c r="KM101" s="4"/>
      <c r="KN101" s="4"/>
      <c r="KO101" s="4">
        <f t="shared" si="160"/>
        <v>0</v>
      </c>
      <c r="KP101" s="4">
        <f t="shared" si="160"/>
        <v>0</v>
      </c>
      <c r="KQ101" s="314"/>
      <c r="KR101" s="4"/>
      <c r="KS101" s="4"/>
      <c r="KT101" s="4"/>
      <c r="KU101" s="1">
        <f t="shared" si="161"/>
        <v>0</v>
      </c>
      <c r="KV101" s="1">
        <f t="shared" si="162"/>
        <v>0</v>
      </c>
      <c r="KW101" s="4"/>
      <c r="KX101" s="4"/>
      <c r="KY101" s="4">
        <f t="shared" si="163"/>
        <v>0</v>
      </c>
      <c r="KZ101" s="4">
        <f t="shared" si="164"/>
        <v>0</v>
      </c>
      <c r="LA101" s="4"/>
      <c r="LB101" s="4"/>
      <c r="LC101" s="4"/>
      <c r="LD101" s="4"/>
      <c r="LE101" s="4">
        <f t="shared" si="165"/>
        <v>0</v>
      </c>
      <c r="LF101" s="4">
        <f t="shared" si="166"/>
        <v>0</v>
      </c>
      <c r="LG101" s="4"/>
      <c r="LH101" s="4"/>
      <c r="LI101" s="4">
        <f t="shared" si="167"/>
        <v>0</v>
      </c>
      <c r="LJ101" s="4">
        <f t="shared" si="168"/>
        <v>0</v>
      </c>
      <c r="LK101" s="71">
        <v>24.2</v>
      </c>
      <c r="LL101" s="323">
        <v>0</v>
      </c>
      <c r="LM101" s="79">
        <v>24.02</v>
      </c>
      <c r="LN101" s="342">
        <v>0</v>
      </c>
      <c r="LO101" s="79">
        <v>6.5750000000000002</v>
      </c>
      <c r="LP101" s="326">
        <v>0</v>
      </c>
      <c r="LQ101" s="75"/>
      <c r="LR101" s="336"/>
      <c r="LS101" s="311"/>
      <c r="LT101" s="311"/>
      <c r="LU101" s="4">
        <f t="shared" si="169"/>
        <v>54.795000000000002</v>
      </c>
      <c r="LV101" s="4">
        <f t="shared" si="170"/>
        <v>0</v>
      </c>
      <c r="LW101" s="312"/>
      <c r="LX101" s="4"/>
      <c r="LY101" s="4"/>
      <c r="LZ101" s="4"/>
      <c r="MA101" s="4">
        <f t="shared" si="171"/>
        <v>0</v>
      </c>
      <c r="MB101" s="4">
        <f t="shared" si="172"/>
        <v>0</v>
      </c>
      <c r="MC101" s="114"/>
      <c r="MD101" s="4"/>
      <c r="ME101" s="333"/>
      <c r="MF101" s="360"/>
      <c r="MG101" s="75"/>
      <c r="MH101" s="4"/>
      <c r="MI101" s="9"/>
      <c r="MJ101" s="4"/>
      <c r="MK101" s="4">
        <f t="shared" si="173"/>
        <v>0</v>
      </c>
      <c r="ML101" s="4">
        <f t="shared" si="174"/>
        <v>0</v>
      </c>
      <c r="MM101" s="327">
        <v>0</v>
      </c>
      <c r="MN101" s="92">
        <v>0</v>
      </c>
      <c r="MO101" s="114">
        <v>0</v>
      </c>
      <c r="MP101" s="328">
        <v>0</v>
      </c>
      <c r="MQ101" s="4">
        <f t="shared" si="175"/>
        <v>0</v>
      </c>
      <c r="MR101" s="4">
        <f t="shared" si="176"/>
        <v>0</v>
      </c>
      <c r="MS101" s="4"/>
      <c r="MT101" s="4"/>
      <c r="MU101" s="4">
        <f t="shared" si="177"/>
        <v>0</v>
      </c>
      <c r="MV101" s="4">
        <f t="shared" si="178"/>
        <v>0</v>
      </c>
      <c r="MW101" s="4"/>
      <c r="MX101" s="4"/>
      <c r="MY101" s="4">
        <f t="shared" si="179"/>
        <v>0</v>
      </c>
      <c r="MZ101" s="4">
        <f t="shared" si="180"/>
        <v>0</v>
      </c>
      <c r="NA101" s="92">
        <v>0</v>
      </c>
      <c r="NB101" s="329">
        <v>0</v>
      </c>
      <c r="NC101" s="4">
        <f t="shared" si="181"/>
        <v>0</v>
      </c>
      <c r="ND101" s="4">
        <f t="shared" si="182"/>
        <v>0</v>
      </c>
      <c r="NE101" s="294"/>
      <c r="NF101" s="294"/>
      <c r="NG101" s="294">
        <f t="shared" si="183"/>
        <v>0</v>
      </c>
      <c r="NH101" s="294">
        <f t="shared" si="184"/>
        <v>0</v>
      </c>
      <c r="NI101" s="294"/>
      <c r="NJ101" s="294"/>
      <c r="NK101" s="294">
        <f t="shared" si="185"/>
        <v>0</v>
      </c>
      <c r="NL101" s="294">
        <f t="shared" si="186"/>
        <v>0</v>
      </c>
      <c r="NM101" s="291"/>
      <c r="NN101" s="294"/>
      <c r="NO101" s="294">
        <f t="shared" si="187"/>
        <v>0</v>
      </c>
      <c r="NP101" s="294">
        <f t="shared" si="188"/>
        <v>0</v>
      </c>
      <c r="NQ101" s="74">
        <v>0</v>
      </c>
      <c r="NR101" s="74"/>
      <c r="NS101" s="74">
        <v>0</v>
      </c>
      <c r="NT101" s="74"/>
      <c r="NU101" s="74">
        <v>0</v>
      </c>
      <c r="NV101" s="74"/>
      <c r="NW101" s="335">
        <v>0</v>
      </c>
      <c r="NX101" s="335"/>
      <c r="NY101" s="335">
        <v>0</v>
      </c>
      <c r="NZ101" s="335"/>
      <c r="OA101" s="4">
        <f t="shared" si="189"/>
        <v>0</v>
      </c>
      <c r="OB101" s="4">
        <f t="shared" si="120"/>
        <v>0</v>
      </c>
      <c r="OC101" s="74">
        <v>0</v>
      </c>
      <c r="OD101" s="74"/>
      <c r="OE101" s="341">
        <v>0</v>
      </c>
      <c r="OF101" s="74"/>
      <c r="OG101" s="341">
        <v>0</v>
      </c>
      <c r="OH101" s="74"/>
      <c r="OI101" s="74">
        <v>0</v>
      </c>
      <c r="OJ101" s="74"/>
      <c r="OK101" s="4">
        <f t="shared" si="190"/>
        <v>0</v>
      </c>
      <c r="OL101" s="4">
        <f t="shared" si="191"/>
        <v>0</v>
      </c>
      <c r="OM101" s="196">
        <v>0</v>
      </c>
      <c r="ON101" s="294"/>
      <c r="OO101" s="334">
        <v>0</v>
      </c>
      <c r="OP101" s="294"/>
      <c r="OQ101" s="196">
        <v>0</v>
      </c>
      <c r="OR101" s="294"/>
      <c r="OS101" s="294">
        <f t="shared" si="192"/>
        <v>0</v>
      </c>
      <c r="OT101" s="294">
        <f t="shared" si="193"/>
        <v>0</v>
      </c>
      <c r="OU101" s="294"/>
      <c r="OV101" s="294"/>
      <c r="OW101" s="294">
        <f t="shared" si="121"/>
        <v>0</v>
      </c>
      <c r="OX101" s="294">
        <f t="shared" si="122"/>
        <v>0</v>
      </c>
    </row>
    <row r="102" spans="1:414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7"/>
        <v>0</v>
      </c>
      <c r="J102" s="78">
        <f t="shared" si="108"/>
        <v>0</v>
      </c>
      <c r="K102" s="2"/>
      <c r="L102" s="2"/>
      <c r="M102" s="71"/>
      <c r="N102" s="71"/>
      <c r="O102" s="75">
        <v>19.59</v>
      </c>
      <c r="P102" s="71">
        <v>3.9180000000000001</v>
      </c>
      <c r="Q102" s="122"/>
      <c r="R102" s="78"/>
      <c r="S102" s="314"/>
      <c r="T102" s="314"/>
      <c r="U102" s="78"/>
      <c r="V102" s="78"/>
      <c r="W102" s="78">
        <f t="shared" si="123"/>
        <v>19.59</v>
      </c>
      <c r="X102" s="78">
        <f t="shared" si="124"/>
        <v>19.59</v>
      </c>
      <c r="Y102" s="78"/>
      <c r="Z102" s="78"/>
      <c r="AA102" s="75"/>
      <c r="AB102" s="71"/>
      <c r="AC102" s="8">
        <f t="shared" si="125"/>
        <v>0</v>
      </c>
      <c r="AD102" s="8">
        <f t="shared" si="126"/>
        <v>0</v>
      </c>
      <c r="AE102" s="71"/>
      <c r="AF102" s="71"/>
      <c r="AG102" s="71"/>
      <c r="AH102" s="71"/>
      <c r="AI102" s="122"/>
      <c r="AJ102" s="122"/>
      <c r="AK102" s="343"/>
      <c r="AL102" s="344"/>
      <c r="AM102" s="287"/>
      <c r="AN102" s="287"/>
      <c r="AO102" s="288"/>
      <c r="AP102" s="288"/>
      <c r="AQ102" s="288"/>
      <c r="AR102" s="288"/>
      <c r="AS102" s="288"/>
      <c r="AT102" s="288"/>
      <c r="AU102" s="4">
        <f t="shared" si="109"/>
        <v>0</v>
      </c>
      <c r="AV102" s="4">
        <f t="shared" si="110"/>
        <v>0</v>
      </c>
      <c r="AW102" s="78"/>
      <c r="AX102" s="78"/>
      <c r="AY102" s="305"/>
      <c r="AZ102" s="8"/>
      <c r="BA102" s="8"/>
      <c r="BB102" s="8"/>
      <c r="BC102" s="8">
        <f t="shared" si="111"/>
        <v>0</v>
      </c>
      <c r="BD102" s="8">
        <f t="shared" si="112"/>
        <v>0</v>
      </c>
      <c r="BE102" s="78">
        <v>6</v>
      </c>
      <c r="BF102" s="78">
        <v>0.85440000000000005</v>
      </c>
      <c r="BG102" s="349">
        <v>7.5</v>
      </c>
      <c r="BH102" s="350">
        <v>1.0680000000000001</v>
      </c>
      <c r="BI102" s="289"/>
      <c r="BJ102" s="290"/>
      <c r="BK102" s="315">
        <v>6.5</v>
      </c>
      <c r="BL102" s="78">
        <v>0.92559999999999998</v>
      </c>
      <c r="BM102" s="8"/>
      <c r="BN102" s="8"/>
      <c r="BO102" s="8"/>
      <c r="BP102" s="8"/>
      <c r="BQ102" s="8"/>
      <c r="BR102" s="8"/>
      <c r="BS102" s="2">
        <f t="shared" si="127"/>
        <v>20</v>
      </c>
      <c r="BT102" s="8">
        <f t="shared" si="128"/>
        <v>2.8479999999999999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3"/>
        <v>0</v>
      </c>
      <c r="CD102" s="4">
        <f t="shared" si="113"/>
        <v>0</v>
      </c>
      <c r="CE102" s="4"/>
      <c r="CF102" s="4"/>
      <c r="CG102" s="114"/>
      <c r="CH102" s="313"/>
      <c r="CI102" s="91"/>
      <c r="CJ102" s="313"/>
      <c r="CK102" s="292"/>
      <c r="CL102" s="292"/>
      <c r="CM102" s="314"/>
      <c r="CN102" s="315"/>
      <c r="CO102" s="8">
        <f t="shared" si="129"/>
        <v>0</v>
      </c>
      <c r="CP102" s="8">
        <f t="shared" si="130"/>
        <v>0</v>
      </c>
      <c r="CQ102" s="330">
        <v>247.40625</v>
      </c>
      <c r="CR102" s="330"/>
      <c r="CS102" s="330"/>
      <c r="CT102" s="340"/>
      <c r="CU102" s="331">
        <v>18.556701030927837</v>
      </c>
      <c r="CV102" s="196"/>
      <c r="CW102" s="332">
        <v>63.814432989690722</v>
      </c>
      <c r="CX102" s="293"/>
      <c r="CY102" s="293"/>
      <c r="CZ102" s="293"/>
      <c r="DA102" s="7">
        <f t="shared" si="131"/>
        <v>329.77738402061857</v>
      </c>
      <c r="DB102" s="4">
        <f t="shared" si="132"/>
        <v>0</v>
      </c>
      <c r="DC102" s="8"/>
      <c r="DD102" s="8"/>
      <c r="DE102" s="4"/>
      <c r="DF102" s="8"/>
      <c r="DG102" s="8"/>
      <c r="DH102" s="8"/>
      <c r="DI102" s="8">
        <f t="shared" si="133"/>
        <v>0</v>
      </c>
      <c r="DJ102" s="8">
        <f t="shared" si="134"/>
        <v>0</v>
      </c>
      <c r="DK102" s="316">
        <v>41.103092783505154</v>
      </c>
      <c r="DL102" s="316">
        <v>13.701030927835051</v>
      </c>
      <c r="DM102" s="314">
        <f t="shared" si="135"/>
        <v>41.103092783505154</v>
      </c>
      <c r="DN102" s="314">
        <f t="shared" si="136"/>
        <v>13.701030927835051</v>
      </c>
      <c r="DO102" s="316">
        <v>39.869999999999997</v>
      </c>
      <c r="DP102" s="316">
        <v>13.29</v>
      </c>
      <c r="DQ102" s="317">
        <v>39.869999999999997</v>
      </c>
      <c r="DR102" s="317">
        <v>13.29</v>
      </c>
      <c r="DS102" s="8"/>
      <c r="DT102" s="8"/>
      <c r="DU102" s="295"/>
      <c r="DV102" s="296"/>
      <c r="DW102" s="296"/>
      <c r="DX102" s="296"/>
      <c r="DY102" s="8"/>
      <c r="DZ102" s="8"/>
      <c r="EA102" s="4"/>
      <c r="EB102" s="8"/>
      <c r="EC102" s="8">
        <f t="shared" si="137"/>
        <v>0</v>
      </c>
      <c r="ED102" s="8">
        <f t="shared" si="137"/>
        <v>0</v>
      </c>
      <c r="EE102" s="4"/>
      <c r="EF102" s="4"/>
      <c r="EG102" s="318">
        <v>37.11</v>
      </c>
      <c r="EH102" s="319">
        <v>9.2774999999999999</v>
      </c>
      <c r="EI102" s="94">
        <v>159.42268041237114</v>
      </c>
      <c r="EJ102" s="94">
        <v>39.855670103092784</v>
      </c>
      <c r="EK102" s="314">
        <v>55.268041237113401</v>
      </c>
      <c r="EL102" s="320">
        <v>13.81701030927835</v>
      </c>
      <c r="EM102" s="321"/>
      <c r="EN102" s="321"/>
      <c r="EO102" s="321"/>
      <c r="EP102" s="321"/>
      <c r="EQ102" s="8">
        <f t="shared" si="138"/>
        <v>251.80072164948453</v>
      </c>
      <c r="ER102" s="8">
        <f t="shared" si="139"/>
        <v>62.950180412371132</v>
      </c>
      <c r="ES102" s="294"/>
      <c r="ET102" s="294"/>
      <c r="EU102" s="6"/>
      <c r="EV102" s="6"/>
      <c r="EW102" s="4">
        <f t="shared" si="140"/>
        <v>0</v>
      </c>
      <c r="EX102" s="4">
        <f t="shared" si="141"/>
        <v>0</v>
      </c>
      <c r="EY102" s="8"/>
      <c r="EZ102" s="8"/>
      <c r="FA102" s="345">
        <v>30</v>
      </c>
      <c r="FB102" s="322">
        <v>0</v>
      </c>
      <c r="FC102" s="114">
        <v>31</v>
      </c>
      <c r="FD102" s="315">
        <v>0</v>
      </c>
      <c r="FE102" s="8"/>
      <c r="FF102" s="8"/>
      <c r="FG102" s="298"/>
      <c r="FH102" s="299"/>
      <c r="FI102" s="8"/>
      <c r="FJ102" s="8"/>
      <c r="FK102" s="8"/>
      <c r="FL102" s="8"/>
      <c r="FM102" s="315"/>
      <c r="FN102" s="315"/>
      <c r="FO102" s="4"/>
      <c r="FP102" s="8"/>
      <c r="FQ102" s="300">
        <f t="shared" si="142"/>
        <v>0</v>
      </c>
      <c r="FR102" s="8">
        <f t="shared" si="143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4"/>
        <v>0</v>
      </c>
      <c r="GH102" s="8">
        <f t="shared" si="145"/>
        <v>0</v>
      </c>
      <c r="GI102" s="301"/>
      <c r="GJ102" s="301"/>
      <c r="GK102" s="315">
        <v>6</v>
      </c>
      <c r="GL102" s="315">
        <v>0</v>
      </c>
      <c r="GM102" s="358">
        <v>0</v>
      </c>
      <c r="GN102" s="93">
        <v>0</v>
      </c>
      <c r="GO102" s="323">
        <v>6</v>
      </c>
      <c r="GP102" s="359">
        <v>0</v>
      </c>
      <c r="GQ102" s="359">
        <v>0</v>
      </c>
      <c r="GR102" s="359">
        <v>0</v>
      </c>
      <c r="GS102" s="93">
        <v>0</v>
      </c>
      <c r="GT102" s="93">
        <v>0</v>
      </c>
      <c r="GU102" s="93">
        <v>5</v>
      </c>
      <c r="GV102" s="93">
        <v>0</v>
      </c>
      <c r="GW102" s="93">
        <v>2</v>
      </c>
      <c r="GX102" s="93">
        <v>0</v>
      </c>
      <c r="GY102" s="93">
        <v>2.4</v>
      </c>
      <c r="GZ102" s="93">
        <v>0</v>
      </c>
      <c r="HA102" s="8">
        <f t="shared" si="146"/>
        <v>21.4</v>
      </c>
      <c r="HB102" s="8">
        <f t="shared" si="147"/>
        <v>0</v>
      </c>
      <c r="HC102" s="4"/>
      <c r="HD102" s="4"/>
      <c r="HE102" s="4"/>
      <c r="HF102" s="4"/>
      <c r="HG102" s="4"/>
      <c r="HH102" s="4"/>
      <c r="HI102" s="4">
        <f t="shared" si="114"/>
        <v>0</v>
      </c>
      <c r="HJ102" s="4">
        <f t="shared" si="115"/>
        <v>0</v>
      </c>
      <c r="HK102" s="8"/>
      <c r="HL102" s="8"/>
      <c r="HM102" s="8"/>
      <c r="HN102" s="296"/>
      <c r="HO102" s="8">
        <f t="shared" si="148"/>
        <v>0</v>
      </c>
      <c r="HP102" s="8">
        <f t="shared" si="149"/>
        <v>0</v>
      </c>
      <c r="HQ102" s="91">
        <v>565</v>
      </c>
      <c r="HR102" s="282"/>
      <c r="HS102" s="91">
        <v>565</v>
      </c>
      <c r="HT102" s="8"/>
      <c r="HU102" s="8">
        <f t="shared" si="150"/>
        <v>565</v>
      </c>
      <c r="HV102" s="8">
        <f t="shared" si="151"/>
        <v>0</v>
      </c>
      <c r="HW102" s="8"/>
      <c r="HX102" s="8"/>
      <c r="HY102" s="368"/>
      <c r="HZ102" s="368"/>
      <c r="IA102" s="302"/>
      <c r="IB102" s="297"/>
      <c r="IC102" s="196">
        <v>2.5</v>
      </c>
      <c r="ID102" s="323">
        <v>0.625</v>
      </c>
      <c r="IE102" s="303"/>
      <c r="IF102" s="303"/>
      <c r="IG102" s="8">
        <f t="shared" si="152"/>
        <v>2.5</v>
      </c>
      <c r="IH102" s="8">
        <f t="shared" si="153"/>
        <v>0.625</v>
      </c>
      <c r="II102" s="8"/>
      <c r="IJ102" s="8"/>
      <c r="IK102" s="8"/>
      <c r="IL102" s="8"/>
      <c r="IM102" s="4"/>
      <c r="IN102" s="296"/>
      <c r="IO102" s="8"/>
      <c r="IP102" s="8"/>
      <c r="IQ102" s="8"/>
      <c r="IR102" s="8"/>
      <c r="IS102" s="8"/>
      <c r="IT102" s="8"/>
      <c r="IU102" s="8">
        <f t="shared" si="116"/>
        <v>0</v>
      </c>
      <c r="IV102" s="8">
        <f t="shared" si="117"/>
        <v>0</v>
      </c>
      <c r="IW102" s="8"/>
      <c r="IX102" s="8"/>
      <c r="IY102" s="71">
        <v>10.31</v>
      </c>
      <c r="IZ102" s="71">
        <v>0</v>
      </c>
      <c r="JA102" s="71">
        <v>10.31</v>
      </c>
      <c r="JB102" s="71">
        <v>0</v>
      </c>
      <c r="JC102" s="71"/>
      <c r="JD102" s="71"/>
      <c r="JE102" s="370"/>
      <c r="JF102" s="370"/>
      <c r="JG102" s="8">
        <f t="shared" si="154"/>
        <v>20.62</v>
      </c>
      <c r="JH102" s="8">
        <f t="shared" si="155"/>
        <v>0</v>
      </c>
      <c r="JI102" s="323">
        <v>6.5372000000000003</v>
      </c>
      <c r="JJ102" s="323">
        <v>1</v>
      </c>
      <c r="JK102" s="323">
        <v>6.5373000000000001</v>
      </c>
      <c r="JL102" s="323">
        <v>1</v>
      </c>
      <c r="JM102" s="323"/>
      <c r="JN102" s="323"/>
      <c r="JO102" s="91">
        <v>51.55</v>
      </c>
      <c r="JP102" s="323">
        <v>11</v>
      </c>
      <c r="JQ102" s="91">
        <v>44.33</v>
      </c>
      <c r="JR102" s="323">
        <v>9</v>
      </c>
      <c r="JS102" s="71"/>
      <c r="JT102" s="71"/>
      <c r="JU102" s="8"/>
      <c r="JV102" s="8"/>
      <c r="JW102" s="8">
        <f t="shared" si="156"/>
        <v>108.9545</v>
      </c>
      <c r="JX102" s="8">
        <f t="shared" si="157"/>
        <v>22</v>
      </c>
      <c r="JY102" s="8"/>
      <c r="JZ102" s="8"/>
      <c r="KA102" s="282"/>
      <c r="KB102" s="282"/>
      <c r="KC102" s="8">
        <f t="shared" si="158"/>
        <v>0</v>
      </c>
      <c r="KD102" s="8">
        <f t="shared" si="159"/>
        <v>0</v>
      </c>
      <c r="KE102" s="4"/>
      <c r="KF102" s="4"/>
      <c r="KG102" s="4"/>
      <c r="KH102" s="4"/>
      <c r="KI102" s="4">
        <f t="shared" si="118"/>
        <v>0</v>
      </c>
      <c r="KJ102" s="4">
        <f t="shared" si="119"/>
        <v>0</v>
      </c>
      <c r="KK102" s="4"/>
      <c r="KL102" s="4"/>
      <c r="KM102" s="4"/>
      <c r="KN102" s="4"/>
      <c r="KO102" s="4">
        <f t="shared" si="160"/>
        <v>0</v>
      </c>
      <c r="KP102" s="4">
        <f t="shared" si="160"/>
        <v>0</v>
      </c>
      <c r="KQ102" s="314"/>
      <c r="KR102" s="4"/>
      <c r="KS102" s="4"/>
      <c r="KT102" s="4"/>
      <c r="KU102" s="1">
        <f t="shared" si="161"/>
        <v>0</v>
      </c>
      <c r="KV102" s="1">
        <f t="shared" si="162"/>
        <v>0</v>
      </c>
      <c r="KW102" s="4"/>
      <c r="KX102" s="4"/>
      <c r="KY102" s="4">
        <f t="shared" si="163"/>
        <v>0</v>
      </c>
      <c r="KZ102" s="4">
        <f t="shared" si="164"/>
        <v>0</v>
      </c>
      <c r="LA102" s="4"/>
      <c r="LB102" s="4"/>
      <c r="LC102" s="4"/>
      <c r="LD102" s="4"/>
      <c r="LE102" s="4">
        <f t="shared" si="165"/>
        <v>0</v>
      </c>
      <c r="LF102" s="4">
        <f t="shared" si="166"/>
        <v>0</v>
      </c>
      <c r="LG102" s="4"/>
      <c r="LH102" s="4"/>
      <c r="LI102" s="4">
        <f t="shared" si="167"/>
        <v>0</v>
      </c>
      <c r="LJ102" s="4">
        <f t="shared" si="168"/>
        <v>0</v>
      </c>
      <c r="LK102" s="71">
        <v>24.2</v>
      </c>
      <c r="LL102" s="323">
        <v>0</v>
      </c>
      <c r="LM102" s="79">
        <v>24.02</v>
      </c>
      <c r="LN102" s="342">
        <v>0</v>
      </c>
      <c r="LO102" s="79">
        <v>6.5750000000000002</v>
      </c>
      <c r="LP102" s="326">
        <v>0</v>
      </c>
      <c r="LQ102" s="75"/>
      <c r="LR102" s="336"/>
      <c r="LS102" s="311"/>
      <c r="LT102" s="311"/>
      <c r="LU102" s="4">
        <f t="shared" si="169"/>
        <v>54.795000000000002</v>
      </c>
      <c r="LV102" s="4">
        <f t="shared" si="170"/>
        <v>0</v>
      </c>
      <c r="LW102" s="312"/>
      <c r="LX102" s="4"/>
      <c r="LY102" s="4"/>
      <c r="LZ102" s="4"/>
      <c r="MA102" s="4">
        <f t="shared" si="171"/>
        <v>0</v>
      </c>
      <c r="MB102" s="4">
        <f t="shared" si="172"/>
        <v>0</v>
      </c>
      <c r="MC102" s="114"/>
      <c r="MD102" s="4"/>
      <c r="ME102" s="333"/>
      <c r="MF102" s="360"/>
      <c r="MG102" s="75"/>
      <c r="MH102" s="4"/>
      <c r="MI102" s="9"/>
      <c r="MJ102" s="4"/>
      <c r="MK102" s="4">
        <f t="shared" si="173"/>
        <v>0</v>
      </c>
      <c r="ML102" s="4">
        <f t="shared" si="174"/>
        <v>0</v>
      </c>
      <c r="MM102" s="327">
        <v>0</v>
      </c>
      <c r="MN102" s="92">
        <v>0</v>
      </c>
      <c r="MO102" s="114">
        <v>0</v>
      </c>
      <c r="MP102" s="328">
        <v>0</v>
      </c>
      <c r="MQ102" s="4">
        <f t="shared" si="175"/>
        <v>0</v>
      </c>
      <c r="MR102" s="4">
        <f t="shared" si="176"/>
        <v>0</v>
      </c>
      <c r="MS102" s="4"/>
      <c r="MT102" s="4"/>
      <c r="MU102" s="4">
        <f t="shared" si="177"/>
        <v>0</v>
      </c>
      <c r="MV102" s="4">
        <f t="shared" si="178"/>
        <v>0</v>
      </c>
      <c r="MW102" s="4"/>
      <c r="MX102" s="4"/>
      <c r="MY102" s="4">
        <f t="shared" si="179"/>
        <v>0</v>
      </c>
      <c r="MZ102" s="4">
        <f t="shared" si="180"/>
        <v>0</v>
      </c>
      <c r="NA102" s="92">
        <v>0</v>
      </c>
      <c r="NB102" s="329">
        <v>0</v>
      </c>
      <c r="NC102" s="4">
        <f t="shared" si="181"/>
        <v>0</v>
      </c>
      <c r="ND102" s="4">
        <f t="shared" si="182"/>
        <v>0</v>
      </c>
      <c r="NE102" s="294"/>
      <c r="NF102" s="294"/>
      <c r="NG102" s="294">
        <f t="shared" si="183"/>
        <v>0</v>
      </c>
      <c r="NH102" s="294">
        <f t="shared" si="184"/>
        <v>0</v>
      </c>
      <c r="NI102" s="294"/>
      <c r="NJ102" s="294"/>
      <c r="NK102" s="294">
        <f t="shared" si="185"/>
        <v>0</v>
      </c>
      <c r="NL102" s="294">
        <f t="shared" si="186"/>
        <v>0</v>
      </c>
      <c r="NM102" s="291"/>
      <c r="NN102" s="294"/>
      <c r="NO102" s="294">
        <f t="shared" si="187"/>
        <v>0</v>
      </c>
      <c r="NP102" s="294">
        <f t="shared" si="188"/>
        <v>0</v>
      </c>
      <c r="NQ102" s="74">
        <v>0</v>
      </c>
      <c r="NR102" s="74"/>
      <c r="NS102" s="74">
        <v>0</v>
      </c>
      <c r="NT102" s="74"/>
      <c r="NU102" s="74">
        <v>0</v>
      </c>
      <c r="NV102" s="74"/>
      <c r="NW102" s="335">
        <v>0</v>
      </c>
      <c r="NX102" s="335"/>
      <c r="NY102" s="335">
        <v>0</v>
      </c>
      <c r="NZ102" s="335"/>
      <c r="OA102" s="4">
        <f t="shared" si="189"/>
        <v>0</v>
      </c>
      <c r="OB102" s="4">
        <f t="shared" si="120"/>
        <v>0</v>
      </c>
      <c r="OC102" s="74">
        <v>0</v>
      </c>
      <c r="OD102" s="74"/>
      <c r="OE102" s="341">
        <v>0</v>
      </c>
      <c r="OF102" s="74"/>
      <c r="OG102" s="341">
        <v>0</v>
      </c>
      <c r="OH102" s="74"/>
      <c r="OI102" s="74">
        <v>0</v>
      </c>
      <c r="OJ102" s="74"/>
      <c r="OK102" s="4">
        <f t="shared" si="190"/>
        <v>0</v>
      </c>
      <c r="OL102" s="4">
        <f t="shared" si="191"/>
        <v>0</v>
      </c>
      <c r="OM102" s="196">
        <v>0</v>
      </c>
      <c r="ON102" s="294"/>
      <c r="OO102" s="334">
        <v>0</v>
      </c>
      <c r="OP102" s="294"/>
      <c r="OQ102" s="196">
        <v>0</v>
      </c>
      <c r="OR102" s="294"/>
      <c r="OS102" s="294">
        <f t="shared" si="192"/>
        <v>0</v>
      </c>
      <c r="OT102" s="294">
        <f t="shared" si="193"/>
        <v>0</v>
      </c>
      <c r="OU102" s="294"/>
      <c r="OV102" s="294"/>
      <c r="OW102" s="294">
        <f t="shared" si="121"/>
        <v>0</v>
      </c>
      <c r="OX102" s="294">
        <f t="shared" si="122"/>
        <v>0</v>
      </c>
    </row>
    <row r="103" spans="1:414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7"/>
        <v>0</v>
      </c>
      <c r="J103" s="78">
        <f t="shared" si="108"/>
        <v>0</v>
      </c>
      <c r="K103" s="2"/>
      <c r="L103" s="2"/>
      <c r="M103" s="71"/>
      <c r="N103" s="71"/>
      <c r="O103" s="75">
        <v>19.59</v>
      </c>
      <c r="P103" s="71">
        <v>3.9180000000000001</v>
      </c>
      <c r="Q103" s="122"/>
      <c r="R103" s="78"/>
      <c r="S103" s="314"/>
      <c r="T103" s="314"/>
      <c r="U103" s="78"/>
      <c r="V103" s="78"/>
      <c r="W103" s="78">
        <f t="shared" si="123"/>
        <v>19.59</v>
      </c>
      <c r="X103" s="78">
        <f t="shared" si="124"/>
        <v>19.59</v>
      </c>
      <c r="Y103" s="78"/>
      <c r="Z103" s="78"/>
      <c r="AA103" s="75"/>
      <c r="AB103" s="71"/>
      <c r="AC103" s="8">
        <f t="shared" si="125"/>
        <v>0</v>
      </c>
      <c r="AD103" s="8">
        <f t="shared" si="126"/>
        <v>0</v>
      </c>
      <c r="AE103" s="71"/>
      <c r="AF103" s="71"/>
      <c r="AG103" s="71"/>
      <c r="AH103" s="71"/>
      <c r="AI103" s="122"/>
      <c r="AJ103" s="122"/>
      <c r="AK103" s="343"/>
      <c r="AL103" s="344"/>
      <c r="AM103" s="287"/>
      <c r="AN103" s="287"/>
      <c r="AO103" s="288"/>
      <c r="AP103" s="288"/>
      <c r="AQ103" s="288"/>
      <c r="AR103" s="288"/>
      <c r="AS103" s="288"/>
      <c r="AT103" s="288"/>
      <c r="AU103" s="4">
        <f t="shared" si="109"/>
        <v>0</v>
      </c>
      <c r="AV103" s="4">
        <f t="shared" si="110"/>
        <v>0</v>
      </c>
      <c r="AW103" s="78"/>
      <c r="AX103" s="78"/>
      <c r="AY103" s="305"/>
      <c r="AZ103" s="8"/>
      <c r="BA103" s="8"/>
      <c r="BB103" s="8"/>
      <c r="BC103" s="8">
        <f t="shared" si="111"/>
        <v>0</v>
      </c>
      <c r="BD103" s="8">
        <f t="shared" si="112"/>
        <v>0</v>
      </c>
      <c r="BE103" s="78">
        <v>6</v>
      </c>
      <c r="BF103" s="78">
        <v>0.85440000000000005</v>
      </c>
      <c r="BG103" s="349">
        <v>7.5</v>
      </c>
      <c r="BH103" s="350">
        <v>1.0680000000000001</v>
      </c>
      <c r="BI103" s="289"/>
      <c r="BJ103" s="290"/>
      <c r="BK103" s="315">
        <v>6.5</v>
      </c>
      <c r="BL103" s="78">
        <v>0.92559999999999998</v>
      </c>
      <c r="BM103" s="8"/>
      <c r="BN103" s="8"/>
      <c r="BO103" s="8"/>
      <c r="BP103" s="8"/>
      <c r="BQ103" s="8"/>
      <c r="BR103" s="8"/>
      <c r="BS103" s="2">
        <f t="shared" si="127"/>
        <v>20</v>
      </c>
      <c r="BT103" s="8">
        <f t="shared" si="128"/>
        <v>2.8479999999999999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3"/>
        <v>0</v>
      </c>
      <c r="CD103" s="4">
        <f t="shared" si="113"/>
        <v>0</v>
      </c>
      <c r="CE103" s="4"/>
      <c r="CF103" s="4"/>
      <c r="CG103" s="114"/>
      <c r="CH103" s="313"/>
      <c r="CI103" s="91"/>
      <c r="CJ103" s="313"/>
      <c r="CK103" s="292"/>
      <c r="CL103" s="292"/>
      <c r="CM103" s="314"/>
      <c r="CN103" s="315"/>
      <c r="CO103" s="8">
        <f t="shared" si="129"/>
        <v>0</v>
      </c>
      <c r="CP103" s="8">
        <f t="shared" si="130"/>
        <v>0</v>
      </c>
      <c r="CQ103" s="330">
        <v>247.40625</v>
      </c>
      <c r="CR103" s="330"/>
      <c r="CS103" s="330"/>
      <c r="CT103" s="340"/>
      <c r="CU103" s="331">
        <v>18.556701030927837</v>
      </c>
      <c r="CV103" s="196"/>
      <c r="CW103" s="332">
        <v>63.814432989690722</v>
      </c>
      <c r="CX103" s="293"/>
      <c r="CY103" s="293"/>
      <c r="CZ103" s="293"/>
      <c r="DA103" s="7">
        <f t="shared" si="131"/>
        <v>329.77738402061857</v>
      </c>
      <c r="DB103" s="4">
        <f t="shared" si="132"/>
        <v>0</v>
      </c>
      <c r="DC103" s="8"/>
      <c r="DD103" s="8"/>
      <c r="DE103" s="4"/>
      <c r="DF103" s="8"/>
      <c r="DG103" s="8"/>
      <c r="DH103" s="8"/>
      <c r="DI103" s="8">
        <f t="shared" si="133"/>
        <v>0</v>
      </c>
      <c r="DJ103" s="8">
        <f t="shared" si="134"/>
        <v>0</v>
      </c>
      <c r="DK103" s="316">
        <v>41.103092783505154</v>
      </c>
      <c r="DL103" s="316">
        <v>13.701030927835051</v>
      </c>
      <c r="DM103" s="314">
        <f t="shared" si="135"/>
        <v>41.103092783505154</v>
      </c>
      <c r="DN103" s="314">
        <f t="shared" si="136"/>
        <v>13.701030927835051</v>
      </c>
      <c r="DO103" s="316">
        <v>39.869999999999997</v>
      </c>
      <c r="DP103" s="316">
        <v>13.29</v>
      </c>
      <c r="DQ103" s="317">
        <v>39.869999999999997</v>
      </c>
      <c r="DR103" s="317">
        <v>13.29</v>
      </c>
      <c r="DS103" s="8"/>
      <c r="DT103" s="8"/>
      <c r="DU103" s="295"/>
      <c r="DV103" s="296"/>
      <c r="DW103" s="296"/>
      <c r="DX103" s="296"/>
      <c r="DY103" s="8"/>
      <c r="DZ103" s="8"/>
      <c r="EA103" s="4"/>
      <c r="EB103" s="8"/>
      <c r="EC103" s="8">
        <f t="shared" si="137"/>
        <v>0</v>
      </c>
      <c r="ED103" s="8">
        <f t="shared" si="137"/>
        <v>0</v>
      </c>
      <c r="EE103" s="4"/>
      <c r="EF103" s="4"/>
      <c r="EG103" s="318">
        <v>37.11</v>
      </c>
      <c r="EH103" s="319">
        <v>9.2774999999999999</v>
      </c>
      <c r="EI103" s="94">
        <v>159.42268041237114</v>
      </c>
      <c r="EJ103" s="94">
        <v>39.855670103092784</v>
      </c>
      <c r="EK103" s="314">
        <v>55.268041237113401</v>
      </c>
      <c r="EL103" s="320">
        <v>13.81701030927835</v>
      </c>
      <c r="EM103" s="321"/>
      <c r="EN103" s="321"/>
      <c r="EO103" s="321"/>
      <c r="EP103" s="321"/>
      <c r="EQ103" s="8">
        <f t="shared" si="138"/>
        <v>251.80072164948453</v>
      </c>
      <c r="ER103" s="8">
        <f t="shared" si="139"/>
        <v>62.950180412371132</v>
      </c>
      <c r="ES103" s="294"/>
      <c r="ET103" s="294"/>
      <c r="EU103" s="6"/>
      <c r="EV103" s="6"/>
      <c r="EW103" s="4">
        <f t="shared" si="140"/>
        <v>0</v>
      </c>
      <c r="EX103" s="4">
        <f t="shared" si="141"/>
        <v>0</v>
      </c>
      <c r="EY103" s="8"/>
      <c r="EZ103" s="8"/>
      <c r="FA103" s="345">
        <v>30</v>
      </c>
      <c r="FB103" s="322">
        <v>0</v>
      </c>
      <c r="FC103" s="114">
        <v>31</v>
      </c>
      <c r="FD103" s="315">
        <v>0</v>
      </c>
      <c r="FE103" s="8"/>
      <c r="FF103" s="8"/>
      <c r="FG103" s="298"/>
      <c r="FH103" s="299"/>
      <c r="FI103" s="8"/>
      <c r="FJ103" s="8"/>
      <c r="FK103" s="8"/>
      <c r="FL103" s="8"/>
      <c r="FM103" s="315"/>
      <c r="FN103" s="315"/>
      <c r="FO103" s="4"/>
      <c r="FP103" s="8"/>
      <c r="FQ103" s="300">
        <f t="shared" si="142"/>
        <v>0</v>
      </c>
      <c r="FR103" s="8">
        <f t="shared" si="143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4"/>
        <v>0</v>
      </c>
      <c r="GH103" s="8">
        <f t="shared" si="145"/>
        <v>0</v>
      </c>
      <c r="GI103" s="301"/>
      <c r="GJ103" s="301"/>
      <c r="GK103" s="315">
        <v>6</v>
      </c>
      <c r="GL103" s="315">
        <v>0</v>
      </c>
      <c r="GM103" s="358">
        <v>0</v>
      </c>
      <c r="GN103" s="93">
        <v>0</v>
      </c>
      <c r="GO103" s="323">
        <v>6</v>
      </c>
      <c r="GP103" s="359">
        <v>0</v>
      </c>
      <c r="GQ103" s="359">
        <v>0</v>
      </c>
      <c r="GR103" s="359">
        <v>0</v>
      </c>
      <c r="GS103" s="93">
        <v>0</v>
      </c>
      <c r="GT103" s="93">
        <v>0</v>
      </c>
      <c r="GU103" s="93">
        <v>5</v>
      </c>
      <c r="GV103" s="93">
        <v>0</v>
      </c>
      <c r="GW103" s="93">
        <v>2</v>
      </c>
      <c r="GX103" s="93">
        <v>0</v>
      </c>
      <c r="GY103" s="93">
        <v>2.4</v>
      </c>
      <c r="GZ103" s="93">
        <v>0</v>
      </c>
      <c r="HA103" s="8">
        <f t="shared" si="146"/>
        <v>21.4</v>
      </c>
      <c r="HB103" s="8">
        <f t="shared" si="147"/>
        <v>0</v>
      </c>
      <c r="HC103" s="4"/>
      <c r="HD103" s="4"/>
      <c r="HE103" s="4"/>
      <c r="HF103" s="4"/>
      <c r="HG103" s="4"/>
      <c r="HH103" s="4"/>
      <c r="HI103" s="4">
        <f t="shared" si="114"/>
        <v>0</v>
      </c>
      <c r="HJ103" s="4">
        <f t="shared" si="115"/>
        <v>0</v>
      </c>
      <c r="HK103" s="8"/>
      <c r="HL103" s="8"/>
      <c r="HM103" s="8"/>
      <c r="HN103" s="296"/>
      <c r="HO103" s="8">
        <f t="shared" si="148"/>
        <v>0</v>
      </c>
      <c r="HP103" s="8">
        <f t="shared" si="149"/>
        <v>0</v>
      </c>
      <c r="HQ103" s="91">
        <v>565</v>
      </c>
      <c r="HR103" s="282"/>
      <c r="HS103" s="91">
        <v>565</v>
      </c>
      <c r="HT103" s="8"/>
      <c r="HU103" s="8">
        <f t="shared" si="150"/>
        <v>565</v>
      </c>
      <c r="HV103" s="8">
        <f t="shared" si="151"/>
        <v>0</v>
      </c>
      <c r="HW103" s="8"/>
      <c r="HX103" s="8"/>
      <c r="HY103" s="368"/>
      <c r="HZ103" s="368"/>
      <c r="IA103" s="302"/>
      <c r="IB103" s="297"/>
      <c r="IC103" s="196">
        <v>2.5</v>
      </c>
      <c r="ID103" s="323">
        <v>0.625</v>
      </c>
      <c r="IE103" s="303"/>
      <c r="IF103" s="303"/>
      <c r="IG103" s="8">
        <f t="shared" si="152"/>
        <v>2.5</v>
      </c>
      <c r="IH103" s="8">
        <f t="shared" si="153"/>
        <v>0.625</v>
      </c>
      <c r="II103" s="8"/>
      <c r="IJ103" s="8"/>
      <c r="IK103" s="8"/>
      <c r="IL103" s="8"/>
      <c r="IM103" s="4"/>
      <c r="IN103" s="296"/>
      <c r="IO103" s="8"/>
      <c r="IP103" s="8"/>
      <c r="IQ103" s="8"/>
      <c r="IR103" s="8"/>
      <c r="IS103" s="8"/>
      <c r="IT103" s="8"/>
      <c r="IU103" s="8">
        <f t="shared" si="116"/>
        <v>0</v>
      </c>
      <c r="IV103" s="8">
        <f t="shared" si="117"/>
        <v>0</v>
      </c>
      <c r="IW103" s="8"/>
      <c r="IX103" s="8"/>
      <c r="IY103" s="71">
        <v>10.31</v>
      </c>
      <c r="IZ103" s="71">
        <v>0</v>
      </c>
      <c r="JA103" s="71">
        <v>10.31</v>
      </c>
      <c r="JB103" s="71">
        <v>0</v>
      </c>
      <c r="JC103" s="71"/>
      <c r="JD103" s="71"/>
      <c r="JE103" s="370"/>
      <c r="JF103" s="370"/>
      <c r="JG103" s="8">
        <f t="shared" si="154"/>
        <v>20.62</v>
      </c>
      <c r="JH103" s="8">
        <f t="shared" si="155"/>
        <v>0</v>
      </c>
      <c r="JI103" s="323">
        <v>6.5372000000000003</v>
      </c>
      <c r="JJ103" s="323">
        <v>1</v>
      </c>
      <c r="JK103" s="323">
        <v>6.5373000000000001</v>
      </c>
      <c r="JL103" s="323">
        <v>1</v>
      </c>
      <c r="JM103" s="323"/>
      <c r="JN103" s="323"/>
      <c r="JO103" s="91">
        <v>51.55</v>
      </c>
      <c r="JP103" s="323">
        <v>11</v>
      </c>
      <c r="JQ103" s="91">
        <v>44.33</v>
      </c>
      <c r="JR103" s="323">
        <v>9</v>
      </c>
      <c r="JS103" s="71"/>
      <c r="JT103" s="71"/>
      <c r="JU103" s="8"/>
      <c r="JV103" s="8"/>
      <c r="JW103" s="8">
        <f t="shared" si="156"/>
        <v>108.9545</v>
      </c>
      <c r="JX103" s="8">
        <f t="shared" si="157"/>
        <v>22</v>
      </c>
      <c r="JY103" s="8"/>
      <c r="JZ103" s="8"/>
      <c r="KA103" s="282"/>
      <c r="KB103" s="282"/>
      <c r="KC103" s="8">
        <f t="shared" si="158"/>
        <v>0</v>
      </c>
      <c r="KD103" s="8">
        <f t="shared" si="159"/>
        <v>0</v>
      </c>
      <c r="KE103" s="4"/>
      <c r="KF103" s="4"/>
      <c r="KG103" s="4"/>
      <c r="KH103" s="4"/>
      <c r="KI103" s="4">
        <f t="shared" si="118"/>
        <v>0</v>
      </c>
      <c r="KJ103" s="4">
        <f t="shared" si="119"/>
        <v>0</v>
      </c>
      <c r="KK103" s="4"/>
      <c r="KL103" s="4"/>
      <c r="KM103" s="4"/>
      <c r="KN103" s="4"/>
      <c r="KO103" s="4">
        <f t="shared" si="160"/>
        <v>0</v>
      </c>
      <c r="KP103" s="4">
        <f t="shared" si="160"/>
        <v>0</v>
      </c>
      <c r="KQ103" s="314"/>
      <c r="KR103" s="4"/>
      <c r="KS103" s="4"/>
      <c r="KT103" s="4"/>
      <c r="KU103" s="1">
        <f t="shared" si="161"/>
        <v>0</v>
      </c>
      <c r="KV103" s="1">
        <f t="shared" si="162"/>
        <v>0</v>
      </c>
      <c r="KW103" s="4"/>
      <c r="KX103" s="4"/>
      <c r="KY103" s="4">
        <f t="shared" si="163"/>
        <v>0</v>
      </c>
      <c r="KZ103" s="4">
        <f t="shared" si="164"/>
        <v>0</v>
      </c>
      <c r="LA103" s="4"/>
      <c r="LB103" s="4"/>
      <c r="LC103" s="4"/>
      <c r="LD103" s="4"/>
      <c r="LE103" s="4">
        <f t="shared" si="165"/>
        <v>0</v>
      </c>
      <c r="LF103" s="4">
        <f t="shared" si="166"/>
        <v>0</v>
      </c>
      <c r="LG103" s="4"/>
      <c r="LH103" s="4"/>
      <c r="LI103" s="4">
        <f t="shared" si="167"/>
        <v>0</v>
      </c>
      <c r="LJ103" s="4">
        <f t="shared" si="168"/>
        <v>0</v>
      </c>
      <c r="LK103" s="71">
        <v>24.2</v>
      </c>
      <c r="LL103" s="323">
        <v>0</v>
      </c>
      <c r="LM103" s="79">
        <v>24.02</v>
      </c>
      <c r="LN103" s="342">
        <v>0</v>
      </c>
      <c r="LO103" s="79">
        <v>6.5750000000000002</v>
      </c>
      <c r="LP103" s="326">
        <v>0</v>
      </c>
      <c r="LQ103" s="75"/>
      <c r="LR103" s="336"/>
      <c r="LS103" s="311"/>
      <c r="LT103" s="311"/>
      <c r="LU103" s="4">
        <f t="shared" si="169"/>
        <v>54.795000000000002</v>
      </c>
      <c r="LV103" s="4">
        <f t="shared" si="170"/>
        <v>0</v>
      </c>
      <c r="LW103" s="312"/>
      <c r="LX103" s="4"/>
      <c r="LY103" s="4"/>
      <c r="LZ103" s="4"/>
      <c r="MA103" s="4">
        <f t="shared" si="171"/>
        <v>0</v>
      </c>
      <c r="MB103" s="4">
        <f t="shared" si="172"/>
        <v>0</v>
      </c>
      <c r="MC103" s="114"/>
      <c r="MD103" s="4"/>
      <c r="ME103" s="333"/>
      <c r="MF103" s="360"/>
      <c r="MG103" s="75"/>
      <c r="MH103" s="4"/>
      <c r="MI103" s="9"/>
      <c r="MJ103" s="4"/>
      <c r="MK103" s="4">
        <f t="shared" si="173"/>
        <v>0</v>
      </c>
      <c r="ML103" s="4">
        <f t="shared" si="174"/>
        <v>0</v>
      </c>
      <c r="MM103" s="327">
        <v>0</v>
      </c>
      <c r="MN103" s="92">
        <v>0</v>
      </c>
      <c r="MO103" s="114">
        <v>0</v>
      </c>
      <c r="MP103" s="328">
        <v>0</v>
      </c>
      <c r="MQ103" s="4">
        <f t="shared" si="175"/>
        <v>0</v>
      </c>
      <c r="MR103" s="4">
        <f t="shared" si="176"/>
        <v>0</v>
      </c>
      <c r="MS103" s="4"/>
      <c r="MT103" s="4"/>
      <c r="MU103" s="4">
        <f t="shared" si="177"/>
        <v>0</v>
      </c>
      <c r="MV103" s="4">
        <f t="shared" si="178"/>
        <v>0</v>
      </c>
      <c r="MW103" s="4"/>
      <c r="MX103" s="4"/>
      <c r="MY103" s="4">
        <f t="shared" si="179"/>
        <v>0</v>
      </c>
      <c r="MZ103" s="4">
        <f t="shared" si="180"/>
        <v>0</v>
      </c>
      <c r="NA103" s="92">
        <v>0</v>
      </c>
      <c r="NB103" s="329">
        <v>0</v>
      </c>
      <c r="NC103" s="4">
        <f t="shared" si="181"/>
        <v>0</v>
      </c>
      <c r="ND103" s="4">
        <f t="shared" si="182"/>
        <v>0</v>
      </c>
      <c r="NE103" s="294"/>
      <c r="NF103" s="294"/>
      <c r="NG103" s="294">
        <f t="shared" si="183"/>
        <v>0</v>
      </c>
      <c r="NH103" s="294">
        <f t="shared" si="184"/>
        <v>0</v>
      </c>
      <c r="NI103" s="294"/>
      <c r="NJ103" s="294"/>
      <c r="NK103" s="294">
        <f t="shared" si="185"/>
        <v>0</v>
      </c>
      <c r="NL103" s="294">
        <f t="shared" si="186"/>
        <v>0</v>
      </c>
      <c r="NM103" s="291"/>
      <c r="NN103" s="294"/>
      <c r="NO103" s="294">
        <f t="shared" si="187"/>
        <v>0</v>
      </c>
      <c r="NP103" s="294">
        <f t="shared" si="188"/>
        <v>0</v>
      </c>
      <c r="NQ103" s="74">
        <v>0</v>
      </c>
      <c r="NR103" s="74"/>
      <c r="NS103" s="74">
        <v>0</v>
      </c>
      <c r="NT103" s="74"/>
      <c r="NU103" s="74">
        <v>0</v>
      </c>
      <c r="NV103" s="74"/>
      <c r="NW103" s="335">
        <v>0</v>
      </c>
      <c r="NX103" s="335"/>
      <c r="NY103" s="335">
        <v>0</v>
      </c>
      <c r="NZ103" s="335"/>
      <c r="OA103" s="4">
        <f t="shared" si="189"/>
        <v>0</v>
      </c>
      <c r="OB103" s="4">
        <f t="shared" si="120"/>
        <v>0</v>
      </c>
      <c r="OC103" s="74">
        <v>0</v>
      </c>
      <c r="OD103" s="74"/>
      <c r="OE103" s="341">
        <v>0</v>
      </c>
      <c r="OF103" s="74"/>
      <c r="OG103" s="341">
        <v>0</v>
      </c>
      <c r="OH103" s="74"/>
      <c r="OI103" s="74">
        <v>0</v>
      </c>
      <c r="OJ103" s="74"/>
      <c r="OK103" s="4">
        <f t="shared" si="190"/>
        <v>0</v>
      </c>
      <c r="OL103" s="4">
        <f t="shared" si="191"/>
        <v>0</v>
      </c>
      <c r="OM103" s="196">
        <v>0</v>
      </c>
      <c r="ON103" s="294"/>
      <c r="OO103" s="334">
        <v>0</v>
      </c>
      <c r="OP103" s="294"/>
      <c r="OQ103" s="196">
        <v>0</v>
      </c>
      <c r="OR103" s="294"/>
      <c r="OS103" s="294">
        <f t="shared" si="192"/>
        <v>0</v>
      </c>
      <c r="OT103" s="294">
        <f t="shared" si="193"/>
        <v>0</v>
      </c>
      <c r="OU103" s="294"/>
      <c r="OV103" s="294"/>
      <c r="OW103" s="294">
        <f t="shared" si="121"/>
        <v>0</v>
      </c>
      <c r="OX103" s="294">
        <f t="shared" si="122"/>
        <v>0</v>
      </c>
    </row>
    <row r="104" spans="1:414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7"/>
        <v>0</v>
      </c>
      <c r="J104" s="78">
        <f t="shared" si="108"/>
        <v>0</v>
      </c>
      <c r="K104" s="2"/>
      <c r="L104" s="2"/>
      <c r="M104" s="71"/>
      <c r="N104" s="71"/>
      <c r="O104" s="75">
        <v>19.59</v>
      </c>
      <c r="P104" s="71">
        <v>3.9180000000000001</v>
      </c>
      <c r="Q104" s="122"/>
      <c r="R104" s="78"/>
      <c r="S104" s="314"/>
      <c r="T104" s="314"/>
      <c r="U104" s="78"/>
      <c r="V104" s="78"/>
      <c r="W104" s="78">
        <f t="shared" si="123"/>
        <v>19.59</v>
      </c>
      <c r="X104" s="78">
        <f t="shared" si="124"/>
        <v>19.59</v>
      </c>
      <c r="Y104" s="78"/>
      <c r="Z104" s="78"/>
      <c r="AA104" s="75"/>
      <c r="AB104" s="71"/>
      <c r="AC104" s="8">
        <f t="shared" si="125"/>
        <v>0</v>
      </c>
      <c r="AD104" s="8">
        <f t="shared" si="126"/>
        <v>0</v>
      </c>
      <c r="AE104" s="71"/>
      <c r="AF104" s="71"/>
      <c r="AG104" s="71"/>
      <c r="AH104" s="71"/>
      <c r="AI104" s="122"/>
      <c r="AJ104" s="122"/>
      <c r="AK104" s="343"/>
      <c r="AL104" s="344"/>
      <c r="AM104" s="287"/>
      <c r="AN104" s="287"/>
      <c r="AO104" s="288"/>
      <c r="AP104" s="288"/>
      <c r="AQ104" s="288"/>
      <c r="AR104" s="288"/>
      <c r="AS104" s="288"/>
      <c r="AT104" s="288"/>
      <c r="AU104" s="4">
        <f t="shared" si="109"/>
        <v>0</v>
      </c>
      <c r="AV104" s="4">
        <f t="shared" si="110"/>
        <v>0</v>
      </c>
      <c r="AW104" s="78"/>
      <c r="AX104" s="78"/>
      <c r="AY104" s="305"/>
      <c r="AZ104" s="8"/>
      <c r="BA104" s="8"/>
      <c r="BB104" s="8"/>
      <c r="BC104" s="8">
        <f t="shared" si="111"/>
        <v>0</v>
      </c>
      <c r="BD104" s="8">
        <f t="shared" si="112"/>
        <v>0</v>
      </c>
      <c r="BE104" s="78">
        <v>6</v>
      </c>
      <c r="BF104" s="78">
        <v>0.85440000000000005</v>
      </c>
      <c r="BG104" s="349">
        <v>7.5</v>
      </c>
      <c r="BH104" s="350">
        <v>1.0680000000000001</v>
      </c>
      <c r="BI104" s="289"/>
      <c r="BJ104" s="290"/>
      <c r="BK104" s="315">
        <v>6.5</v>
      </c>
      <c r="BL104" s="78">
        <v>0.92559999999999998</v>
      </c>
      <c r="BM104" s="8"/>
      <c r="BN104" s="8"/>
      <c r="BO104" s="8"/>
      <c r="BP104" s="8"/>
      <c r="BQ104" s="8"/>
      <c r="BR104" s="8"/>
      <c r="BS104" s="2">
        <f t="shared" si="127"/>
        <v>20</v>
      </c>
      <c r="BT104" s="8">
        <f t="shared" si="128"/>
        <v>2.8479999999999999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3"/>
        <v>0</v>
      </c>
      <c r="CD104" s="4">
        <f t="shared" si="113"/>
        <v>0</v>
      </c>
      <c r="CE104" s="4"/>
      <c r="CF104" s="4"/>
      <c r="CG104" s="114"/>
      <c r="CH104" s="313"/>
      <c r="CI104" s="91"/>
      <c r="CJ104" s="313"/>
      <c r="CK104" s="292"/>
      <c r="CL104" s="292"/>
      <c r="CM104" s="314"/>
      <c r="CN104" s="315"/>
      <c r="CO104" s="8">
        <f t="shared" si="129"/>
        <v>0</v>
      </c>
      <c r="CP104" s="8">
        <f t="shared" si="130"/>
        <v>0</v>
      </c>
      <c r="CQ104" s="330">
        <v>247.40625</v>
      </c>
      <c r="CR104" s="330"/>
      <c r="CS104" s="330"/>
      <c r="CT104" s="340"/>
      <c r="CU104" s="331">
        <v>18.556701030927837</v>
      </c>
      <c r="CV104" s="196"/>
      <c r="CW104" s="332">
        <v>63.814432989690722</v>
      </c>
      <c r="CX104" s="293"/>
      <c r="CY104" s="293"/>
      <c r="CZ104" s="293"/>
      <c r="DA104" s="7">
        <f t="shared" si="131"/>
        <v>329.77738402061857</v>
      </c>
      <c r="DB104" s="4">
        <f t="shared" si="132"/>
        <v>0</v>
      </c>
      <c r="DC104" s="8"/>
      <c r="DD104" s="8"/>
      <c r="DE104" s="4"/>
      <c r="DF104" s="8"/>
      <c r="DG104" s="8"/>
      <c r="DH104" s="8"/>
      <c r="DI104" s="8">
        <f t="shared" si="133"/>
        <v>0</v>
      </c>
      <c r="DJ104" s="8">
        <f t="shared" si="134"/>
        <v>0</v>
      </c>
      <c r="DK104" s="316">
        <v>41.103092783505154</v>
      </c>
      <c r="DL104" s="316">
        <v>13.701030927835051</v>
      </c>
      <c r="DM104" s="314">
        <f t="shared" si="135"/>
        <v>41.103092783505154</v>
      </c>
      <c r="DN104" s="314">
        <f t="shared" si="136"/>
        <v>13.701030927835051</v>
      </c>
      <c r="DO104" s="316">
        <v>39.869999999999997</v>
      </c>
      <c r="DP104" s="316">
        <v>13.29</v>
      </c>
      <c r="DQ104" s="317">
        <v>39.869999999999997</v>
      </c>
      <c r="DR104" s="317">
        <v>13.29</v>
      </c>
      <c r="DS104" s="8"/>
      <c r="DT104" s="8"/>
      <c r="DU104" s="295"/>
      <c r="DV104" s="296"/>
      <c r="DW104" s="296"/>
      <c r="DX104" s="296"/>
      <c r="DY104" s="8"/>
      <c r="DZ104" s="8"/>
      <c r="EA104" s="4"/>
      <c r="EB104" s="8"/>
      <c r="EC104" s="8">
        <f t="shared" si="137"/>
        <v>0</v>
      </c>
      <c r="ED104" s="8">
        <f t="shared" si="137"/>
        <v>0</v>
      </c>
      <c r="EE104" s="4"/>
      <c r="EF104" s="4"/>
      <c r="EG104" s="318">
        <v>37.11</v>
      </c>
      <c r="EH104" s="319">
        <v>9.2774999999999999</v>
      </c>
      <c r="EI104" s="94">
        <v>159.42268041237114</v>
      </c>
      <c r="EJ104" s="94">
        <v>39.855670103092784</v>
      </c>
      <c r="EK104" s="314">
        <v>55.268041237113401</v>
      </c>
      <c r="EL104" s="320">
        <v>13.81701030927835</v>
      </c>
      <c r="EM104" s="321"/>
      <c r="EN104" s="321"/>
      <c r="EO104" s="321"/>
      <c r="EP104" s="321"/>
      <c r="EQ104" s="8">
        <f t="shared" si="138"/>
        <v>251.80072164948453</v>
      </c>
      <c r="ER104" s="8">
        <f t="shared" si="139"/>
        <v>62.950180412371132</v>
      </c>
      <c r="ES104" s="294"/>
      <c r="ET104" s="294"/>
      <c r="EU104" s="6"/>
      <c r="EV104" s="6"/>
      <c r="EW104" s="4">
        <f t="shared" si="140"/>
        <v>0</v>
      </c>
      <c r="EX104" s="4">
        <f t="shared" si="141"/>
        <v>0</v>
      </c>
      <c r="EY104" s="8"/>
      <c r="EZ104" s="8"/>
      <c r="FA104" s="345">
        <v>30</v>
      </c>
      <c r="FB104" s="322">
        <v>0</v>
      </c>
      <c r="FC104" s="114">
        <v>31</v>
      </c>
      <c r="FD104" s="315">
        <v>0</v>
      </c>
      <c r="FE104" s="8"/>
      <c r="FF104" s="8"/>
      <c r="FG104" s="298"/>
      <c r="FH104" s="299"/>
      <c r="FI104" s="8"/>
      <c r="FJ104" s="8"/>
      <c r="FK104" s="8"/>
      <c r="FL104" s="8"/>
      <c r="FM104" s="315"/>
      <c r="FN104" s="315"/>
      <c r="FO104" s="4"/>
      <c r="FP104" s="8"/>
      <c r="FQ104" s="300">
        <f t="shared" si="142"/>
        <v>0</v>
      </c>
      <c r="FR104" s="8">
        <f t="shared" si="143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4"/>
        <v>0</v>
      </c>
      <c r="GH104" s="8">
        <f t="shared" si="145"/>
        <v>0</v>
      </c>
      <c r="GI104" s="301"/>
      <c r="GJ104" s="301"/>
      <c r="GK104" s="315">
        <v>6</v>
      </c>
      <c r="GL104" s="315">
        <v>0</v>
      </c>
      <c r="GM104" s="358">
        <v>0</v>
      </c>
      <c r="GN104" s="93">
        <v>0</v>
      </c>
      <c r="GO104" s="323">
        <v>6</v>
      </c>
      <c r="GP104" s="359">
        <v>0</v>
      </c>
      <c r="GQ104" s="359">
        <v>0</v>
      </c>
      <c r="GR104" s="359">
        <v>0</v>
      </c>
      <c r="GS104" s="93">
        <v>0</v>
      </c>
      <c r="GT104" s="93">
        <v>0</v>
      </c>
      <c r="GU104" s="93">
        <v>5</v>
      </c>
      <c r="GV104" s="93">
        <v>0</v>
      </c>
      <c r="GW104" s="93">
        <v>2</v>
      </c>
      <c r="GX104" s="93">
        <v>0</v>
      </c>
      <c r="GY104" s="93">
        <v>2.4</v>
      </c>
      <c r="GZ104" s="93">
        <v>0</v>
      </c>
      <c r="HA104" s="8">
        <f t="shared" si="146"/>
        <v>21.4</v>
      </c>
      <c r="HB104" s="8">
        <f t="shared" si="147"/>
        <v>0</v>
      </c>
      <c r="HC104" s="4"/>
      <c r="HD104" s="4"/>
      <c r="HE104" s="4"/>
      <c r="HF104" s="4"/>
      <c r="HG104" s="4"/>
      <c r="HH104" s="4"/>
      <c r="HI104" s="4">
        <f t="shared" si="114"/>
        <v>0</v>
      </c>
      <c r="HJ104" s="4">
        <f t="shared" si="115"/>
        <v>0</v>
      </c>
      <c r="HK104" s="8"/>
      <c r="HL104" s="8"/>
      <c r="HM104" s="8"/>
      <c r="HN104" s="296"/>
      <c r="HO104" s="8">
        <f t="shared" si="148"/>
        <v>0</v>
      </c>
      <c r="HP104" s="8">
        <f t="shared" si="149"/>
        <v>0</v>
      </c>
      <c r="HQ104" s="91">
        <v>565</v>
      </c>
      <c r="HR104" s="282"/>
      <c r="HS104" s="91">
        <v>565</v>
      </c>
      <c r="HT104" s="8"/>
      <c r="HU104" s="8">
        <f t="shared" si="150"/>
        <v>565</v>
      </c>
      <c r="HV104" s="8">
        <f t="shared" si="151"/>
        <v>0</v>
      </c>
      <c r="HW104" s="8"/>
      <c r="HX104" s="8"/>
      <c r="HY104" s="368"/>
      <c r="HZ104" s="368"/>
      <c r="IA104" s="302"/>
      <c r="IB104" s="297"/>
      <c r="IC104" s="196">
        <v>2.5</v>
      </c>
      <c r="ID104" s="323">
        <v>0.625</v>
      </c>
      <c r="IE104" s="303"/>
      <c r="IF104" s="303"/>
      <c r="IG104" s="8">
        <f t="shared" si="152"/>
        <v>2.5</v>
      </c>
      <c r="IH104" s="8">
        <f t="shared" si="153"/>
        <v>0.625</v>
      </c>
      <c r="II104" s="8"/>
      <c r="IJ104" s="8"/>
      <c r="IK104" s="8"/>
      <c r="IL104" s="8"/>
      <c r="IM104" s="4"/>
      <c r="IN104" s="296"/>
      <c r="IO104" s="8"/>
      <c r="IP104" s="8"/>
      <c r="IQ104" s="8"/>
      <c r="IR104" s="8"/>
      <c r="IS104" s="8"/>
      <c r="IT104" s="8"/>
      <c r="IU104" s="8">
        <f t="shared" si="116"/>
        <v>0</v>
      </c>
      <c r="IV104" s="8">
        <f t="shared" si="117"/>
        <v>0</v>
      </c>
      <c r="IW104" s="8"/>
      <c r="IX104" s="8"/>
      <c r="IY104" s="71">
        <v>10.31</v>
      </c>
      <c r="IZ104" s="71">
        <v>0</v>
      </c>
      <c r="JA104" s="71">
        <v>10.31</v>
      </c>
      <c r="JB104" s="71">
        <v>0</v>
      </c>
      <c r="JC104" s="71"/>
      <c r="JD104" s="71"/>
      <c r="JE104" s="370"/>
      <c r="JF104" s="370"/>
      <c r="JG104" s="8">
        <f t="shared" si="154"/>
        <v>20.62</v>
      </c>
      <c r="JH104" s="8">
        <f t="shared" si="155"/>
        <v>0</v>
      </c>
      <c r="JI104" s="323">
        <v>6.5372000000000003</v>
      </c>
      <c r="JJ104" s="323">
        <v>1</v>
      </c>
      <c r="JK104" s="323">
        <v>6.5373000000000001</v>
      </c>
      <c r="JL104" s="323">
        <v>1</v>
      </c>
      <c r="JM104" s="323"/>
      <c r="JN104" s="323"/>
      <c r="JO104" s="91">
        <v>51.55</v>
      </c>
      <c r="JP104" s="323">
        <v>11</v>
      </c>
      <c r="JQ104" s="91">
        <v>44.33</v>
      </c>
      <c r="JR104" s="323">
        <v>9</v>
      </c>
      <c r="JS104" s="71"/>
      <c r="JT104" s="71"/>
      <c r="JU104" s="8"/>
      <c r="JV104" s="8"/>
      <c r="JW104" s="8">
        <f t="shared" si="156"/>
        <v>108.9545</v>
      </c>
      <c r="JX104" s="8">
        <f t="shared" si="157"/>
        <v>22</v>
      </c>
      <c r="JY104" s="8"/>
      <c r="JZ104" s="8"/>
      <c r="KA104" s="282"/>
      <c r="KB104" s="282"/>
      <c r="KC104" s="8">
        <f t="shared" si="158"/>
        <v>0</v>
      </c>
      <c r="KD104" s="8">
        <f t="shared" si="159"/>
        <v>0</v>
      </c>
      <c r="KE104" s="4"/>
      <c r="KF104" s="4"/>
      <c r="KG104" s="4"/>
      <c r="KH104" s="4"/>
      <c r="KI104" s="4">
        <f t="shared" si="118"/>
        <v>0</v>
      </c>
      <c r="KJ104" s="4">
        <f t="shared" si="119"/>
        <v>0</v>
      </c>
      <c r="KK104" s="4"/>
      <c r="KL104" s="4"/>
      <c r="KM104" s="4"/>
      <c r="KN104" s="4"/>
      <c r="KO104" s="4">
        <f t="shared" si="160"/>
        <v>0</v>
      </c>
      <c r="KP104" s="4">
        <f t="shared" si="160"/>
        <v>0</v>
      </c>
      <c r="KQ104" s="314"/>
      <c r="KR104" s="4"/>
      <c r="KS104" s="4"/>
      <c r="KT104" s="4"/>
      <c r="KU104" s="1">
        <f t="shared" si="161"/>
        <v>0</v>
      </c>
      <c r="KV104" s="1">
        <f t="shared" si="162"/>
        <v>0</v>
      </c>
      <c r="KW104" s="4"/>
      <c r="KX104" s="4"/>
      <c r="KY104" s="4">
        <f t="shared" si="163"/>
        <v>0</v>
      </c>
      <c r="KZ104" s="4">
        <f t="shared" si="164"/>
        <v>0</v>
      </c>
      <c r="LA104" s="4"/>
      <c r="LB104" s="4"/>
      <c r="LC104" s="4"/>
      <c r="LD104" s="4"/>
      <c r="LE104" s="4">
        <f t="shared" si="165"/>
        <v>0</v>
      </c>
      <c r="LF104" s="4">
        <f t="shared" si="166"/>
        <v>0</v>
      </c>
      <c r="LG104" s="4"/>
      <c r="LH104" s="4"/>
      <c r="LI104" s="4">
        <f t="shared" si="167"/>
        <v>0</v>
      </c>
      <c r="LJ104" s="4">
        <f t="shared" si="168"/>
        <v>0</v>
      </c>
      <c r="LK104" s="71">
        <v>24.2</v>
      </c>
      <c r="LL104" s="323">
        <v>0</v>
      </c>
      <c r="LM104" s="79">
        <v>24.02</v>
      </c>
      <c r="LN104" s="342">
        <v>0</v>
      </c>
      <c r="LO104" s="79">
        <v>6.5750000000000002</v>
      </c>
      <c r="LP104" s="326">
        <v>0</v>
      </c>
      <c r="LQ104" s="75"/>
      <c r="LR104" s="336"/>
      <c r="LS104" s="311"/>
      <c r="LT104" s="311"/>
      <c r="LU104" s="4">
        <f t="shared" si="169"/>
        <v>54.795000000000002</v>
      </c>
      <c r="LV104" s="4">
        <f t="shared" si="170"/>
        <v>0</v>
      </c>
      <c r="LW104" s="312"/>
      <c r="LX104" s="4"/>
      <c r="LY104" s="4"/>
      <c r="LZ104" s="4"/>
      <c r="MA104" s="4">
        <f t="shared" si="171"/>
        <v>0</v>
      </c>
      <c r="MB104" s="4">
        <f t="shared" si="172"/>
        <v>0</v>
      </c>
      <c r="MC104" s="114"/>
      <c r="MD104" s="4"/>
      <c r="ME104" s="333"/>
      <c r="MF104" s="360"/>
      <c r="MG104" s="75"/>
      <c r="MH104" s="4"/>
      <c r="MI104" s="9"/>
      <c r="MJ104" s="4"/>
      <c r="MK104" s="4">
        <f t="shared" si="173"/>
        <v>0</v>
      </c>
      <c r="ML104" s="4">
        <f t="shared" si="174"/>
        <v>0</v>
      </c>
      <c r="MM104" s="327">
        <v>0</v>
      </c>
      <c r="MN104" s="92">
        <v>0</v>
      </c>
      <c r="MO104" s="114">
        <v>0</v>
      </c>
      <c r="MP104" s="328">
        <v>0</v>
      </c>
      <c r="MQ104" s="4">
        <f t="shared" si="175"/>
        <v>0</v>
      </c>
      <c r="MR104" s="4">
        <f t="shared" si="176"/>
        <v>0</v>
      </c>
      <c r="MS104" s="4"/>
      <c r="MT104" s="4"/>
      <c r="MU104" s="4">
        <f t="shared" si="177"/>
        <v>0</v>
      </c>
      <c r="MV104" s="4">
        <f t="shared" si="178"/>
        <v>0</v>
      </c>
      <c r="MW104" s="4"/>
      <c r="MX104" s="4"/>
      <c r="MY104" s="4">
        <f t="shared" si="179"/>
        <v>0</v>
      </c>
      <c r="MZ104" s="4">
        <f t="shared" si="180"/>
        <v>0</v>
      </c>
      <c r="NA104" s="92">
        <v>0</v>
      </c>
      <c r="NB104" s="329">
        <v>0</v>
      </c>
      <c r="NC104" s="4">
        <f t="shared" si="181"/>
        <v>0</v>
      </c>
      <c r="ND104" s="4">
        <f t="shared" si="182"/>
        <v>0</v>
      </c>
      <c r="NE104" s="294"/>
      <c r="NF104" s="294"/>
      <c r="NG104" s="294">
        <f t="shared" si="183"/>
        <v>0</v>
      </c>
      <c r="NH104" s="294">
        <f t="shared" si="184"/>
        <v>0</v>
      </c>
      <c r="NI104" s="294"/>
      <c r="NJ104" s="294"/>
      <c r="NK104" s="294">
        <f t="shared" si="185"/>
        <v>0</v>
      </c>
      <c r="NL104" s="294">
        <f t="shared" si="186"/>
        <v>0</v>
      </c>
      <c r="NM104" s="291"/>
      <c r="NN104" s="294"/>
      <c r="NO104" s="294">
        <f t="shared" si="187"/>
        <v>0</v>
      </c>
      <c r="NP104" s="294">
        <f t="shared" si="188"/>
        <v>0</v>
      </c>
      <c r="NQ104" s="74">
        <v>0</v>
      </c>
      <c r="NR104" s="74"/>
      <c r="NS104" s="74">
        <v>0</v>
      </c>
      <c r="NT104" s="74"/>
      <c r="NU104" s="74">
        <v>0</v>
      </c>
      <c r="NV104" s="74"/>
      <c r="NW104" s="335">
        <v>0</v>
      </c>
      <c r="NX104" s="335"/>
      <c r="NY104" s="335">
        <v>0</v>
      </c>
      <c r="NZ104" s="335"/>
      <c r="OA104" s="4">
        <f t="shared" si="189"/>
        <v>0</v>
      </c>
      <c r="OB104" s="4">
        <f t="shared" si="120"/>
        <v>0</v>
      </c>
      <c r="OC104" s="74">
        <v>0</v>
      </c>
      <c r="OD104" s="74"/>
      <c r="OE104" s="341">
        <v>0</v>
      </c>
      <c r="OF104" s="74"/>
      <c r="OG104" s="341">
        <v>0</v>
      </c>
      <c r="OH104" s="74"/>
      <c r="OI104" s="74">
        <v>0</v>
      </c>
      <c r="OJ104" s="74"/>
      <c r="OK104" s="4">
        <f t="shared" si="190"/>
        <v>0</v>
      </c>
      <c r="OL104" s="4">
        <f t="shared" si="191"/>
        <v>0</v>
      </c>
      <c r="OM104" s="196">
        <v>0</v>
      </c>
      <c r="ON104" s="294"/>
      <c r="OO104" s="334">
        <v>0</v>
      </c>
      <c r="OP104" s="294"/>
      <c r="OQ104" s="196">
        <v>0</v>
      </c>
      <c r="OR104" s="294"/>
      <c r="OS104" s="294">
        <f t="shared" si="192"/>
        <v>0</v>
      </c>
      <c r="OT104" s="294">
        <f t="shared" si="193"/>
        <v>0</v>
      </c>
      <c r="OU104" s="294"/>
      <c r="OV104" s="294"/>
      <c r="OW104" s="294">
        <f t="shared" si="121"/>
        <v>0</v>
      </c>
      <c r="OX104" s="294">
        <f t="shared" si="122"/>
        <v>0</v>
      </c>
    </row>
    <row r="105" spans="1:414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7"/>
        <v>0</v>
      </c>
      <c r="J105" s="78">
        <f t="shared" si="108"/>
        <v>0</v>
      </c>
      <c r="K105" s="2"/>
      <c r="L105" s="2"/>
      <c r="M105" s="71"/>
      <c r="N105" s="71"/>
      <c r="O105" s="75">
        <v>19.59</v>
      </c>
      <c r="P105" s="71">
        <v>3.9180000000000001</v>
      </c>
      <c r="Q105" s="122"/>
      <c r="R105" s="78"/>
      <c r="S105" s="314"/>
      <c r="T105" s="314"/>
      <c r="U105" s="78"/>
      <c r="V105" s="78"/>
      <c r="W105" s="78">
        <f t="shared" si="123"/>
        <v>19.59</v>
      </c>
      <c r="X105" s="78">
        <f t="shared" si="124"/>
        <v>19.59</v>
      </c>
      <c r="Y105" s="78"/>
      <c r="Z105" s="78"/>
      <c r="AA105" s="75"/>
      <c r="AB105" s="71"/>
      <c r="AC105" s="8">
        <f t="shared" si="125"/>
        <v>0</v>
      </c>
      <c r="AD105" s="8">
        <f t="shared" si="126"/>
        <v>0</v>
      </c>
      <c r="AE105" s="71"/>
      <c r="AF105" s="71"/>
      <c r="AG105" s="71"/>
      <c r="AH105" s="71"/>
      <c r="AI105" s="122"/>
      <c r="AJ105" s="122"/>
      <c r="AK105" s="343"/>
      <c r="AL105" s="344"/>
      <c r="AM105" s="287"/>
      <c r="AN105" s="287"/>
      <c r="AO105" s="288"/>
      <c r="AP105" s="288"/>
      <c r="AQ105" s="288"/>
      <c r="AR105" s="288"/>
      <c r="AS105" s="288"/>
      <c r="AT105" s="288"/>
      <c r="AU105" s="4">
        <f t="shared" si="109"/>
        <v>0</v>
      </c>
      <c r="AV105" s="4">
        <f t="shared" si="110"/>
        <v>0</v>
      </c>
      <c r="AW105" s="78"/>
      <c r="AX105" s="78"/>
      <c r="AY105" s="305"/>
      <c r="AZ105" s="8"/>
      <c r="BA105" s="8"/>
      <c r="BB105" s="8"/>
      <c r="BC105" s="8">
        <f t="shared" si="111"/>
        <v>0</v>
      </c>
      <c r="BD105" s="8">
        <f t="shared" si="112"/>
        <v>0</v>
      </c>
      <c r="BE105" s="78">
        <v>6</v>
      </c>
      <c r="BF105" s="78">
        <v>0.85440000000000005</v>
      </c>
      <c r="BG105" s="349">
        <v>7.5</v>
      </c>
      <c r="BH105" s="371">
        <v>1.0680000000000001</v>
      </c>
      <c r="BI105" s="289"/>
      <c r="BJ105" s="290"/>
      <c r="BK105" s="315">
        <v>6.5</v>
      </c>
      <c r="BL105" s="78">
        <v>0.92559999999999998</v>
      </c>
      <c r="BM105" s="8"/>
      <c r="BN105" s="8"/>
      <c r="BO105" s="8"/>
      <c r="BP105" s="8"/>
      <c r="BQ105" s="8"/>
      <c r="BR105" s="8"/>
      <c r="BS105" s="2">
        <f t="shared" si="127"/>
        <v>20</v>
      </c>
      <c r="BT105" s="8">
        <f t="shared" si="128"/>
        <v>2.8479999999999999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3"/>
        <v>0</v>
      </c>
      <c r="CD105" s="4">
        <f t="shared" si="113"/>
        <v>0</v>
      </c>
      <c r="CE105" s="4"/>
      <c r="CF105" s="4"/>
      <c r="CG105" s="114"/>
      <c r="CH105" s="313"/>
      <c r="CI105" s="91"/>
      <c r="CJ105" s="313"/>
      <c r="CK105" s="292"/>
      <c r="CL105" s="292"/>
      <c r="CM105" s="314"/>
      <c r="CN105" s="315"/>
      <c r="CO105" s="8">
        <f t="shared" si="129"/>
        <v>0</v>
      </c>
      <c r="CP105" s="8">
        <f t="shared" si="130"/>
        <v>0</v>
      </c>
      <c r="CQ105" s="330">
        <v>247.40625</v>
      </c>
      <c r="CR105" s="330"/>
      <c r="CS105" s="330"/>
      <c r="CT105" s="340"/>
      <c r="CU105" s="331">
        <v>18.556701030927837</v>
      </c>
      <c r="CV105" s="196"/>
      <c r="CW105" s="332">
        <v>63.814432989690722</v>
      </c>
      <c r="CX105" s="293"/>
      <c r="CY105" s="293"/>
      <c r="CZ105" s="293"/>
      <c r="DA105" s="7">
        <f t="shared" si="131"/>
        <v>329.77738402061857</v>
      </c>
      <c r="DB105" s="4">
        <f t="shared" si="132"/>
        <v>0</v>
      </c>
      <c r="DC105" s="8"/>
      <c r="DD105" s="8"/>
      <c r="DE105" s="4"/>
      <c r="DF105" s="8"/>
      <c r="DG105" s="8"/>
      <c r="DH105" s="8"/>
      <c r="DI105" s="8">
        <f t="shared" si="133"/>
        <v>0</v>
      </c>
      <c r="DJ105" s="8">
        <f t="shared" si="134"/>
        <v>0</v>
      </c>
      <c r="DK105" s="316">
        <v>41.103092783505154</v>
      </c>
      <c r="DL105" s="316">
        <v>13.701030927835051</v>
      </c>
      <c r="DM105" s="314">
        <f t="shared" si="135"/>
        <v>41.103092783505154</v>
      </c>
      <c r="DN105" s="314">
        <f t="shared" si="136"/>
        <v>13.701030927835051</v>
      </c>
      <c r="DO105" s="316">
        <v>39.869999999999997</v>
      </c>
      <c r="DP105" s="316">
        <v>13.29</v>
      </c>
      <c r="DQ105" s="317">
        <v>39.869999999999997</v>
      </c>
      <c r="DR105" s="317">
        <v>13.29</v>
      </c>
      <c r="DS105" s="8"/>
      <c r="DT105" s="8"/>
      <c r="DU105" s="295"/>
      <c r="DV105" s="296"/>
      <c r="DW105" s="296"/>
      <c r="DX105" s="296"/>
      <c r="DY105" s="8"/>
      <c r="DZ105" s="8"/>
      <c r="EA105" s="4"/>
      <c r="EB105" s="8"/>
      <c r="EC105" s="8">
        <f t="shared" si="137"/>
        <v>0</v>
      </c>
      <c r="ED105" s="8">
        <f t="shared" si="137"/>
        <v>0</v>
      </c>
      <c r="EE105" s="4"/>
      <c r="EF105" s="4"/>
      <c r="EG105" s="318">
        <v>37.11</v>
      </c>
      <c r="EH105" s="319">
        <v>9.2774999999999999</v>
      </c>
      <c r="EI105" s="94">
        <v>159.42268041237114</v>
      </c>
      <c r="EJ105" s="94">
        <v>39.855670103092784</v>
      </c>
      <c r="EK105" s="314">
        <v>55.268041237113401</v>
      </c>
      <c r="EL105" s="320">
        <v>13.81701030927835</v>
      </c>
      <c r="EM105" s="321"/>
      <c r="EN105" s="321"/>
      <c r="EO105" s="321"/>
      <c r="EP105" s="321"/>
      <c r="EQ105" s="8">
        <f t="shared" si="138"/>
        <v>251.80072164948453</v>
      </c>
      <c r="ER105" s="8">
        <f t="shared" si="139"/>
        <v>62.950180412371132</v>
      </c>
      <c r="ES105" s="294"/>
      <c r="ET105" s="294"/>
      <c r="EU105" s="6"/>
      <c r="EV105" s="6"/>
      <c r="EW105" s="4">
        <f t="shared" si="140"/>
        <v>0</v>
      </c>
      <c r="EX105" s="4">
        <f t="shared" si="141"/>
        <v>0</v>
      </c>
      <c r="EY105" s="8"/>
      <c r="EZ105" s="8"/>
      <c r="FA105" s="345">
        <v>30</v>
      </c>
      <c r="FB105" s="322">
        <v>0</v>
      </c>
      <c r="FC105" s="114">
        <v>31</v>
      </c>
      <c r="FD105" s="337">
        <v>0</v>
      </c>
      <c r="FE105" s="8"/>
      <c r="FF105" s="8"/>
      <c r="FG105" s="298"/>
      <c r="FH105" s="299"/>
      <c r="FI105" s="8"/>
      <c r="FJ105" s="8"/>
      <c r="FK105" s="8"/>
      <c r="FL105" s="8"/>
      <c r="FM105" s="315"/>
      <c r="FN105" s="315"/>
      <c r="FO105" s="4"/>
      <c r="FP105" s="8"/>
      <c r="FQ105" s="300">
        <f t="shared" si="142"/>
        <v>0</v>
      </c>
      <c r="FR105" s="8">
        <f t="shared" si="143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4"/>
        <v>0</v>
      </c>
      <c r="GH105" s="8">
        <f t="shared" si="145"/>
        <v>0</v>
      </c>
      <c r="GI105" s="301"/>
      <c r="GJ105" s="301"/>
      <c r="GK105" s="315">
        <v>6</v>
      </c>
      <c r="GL105" s="315">
        <v>0</v>
      </c>
      <c r="GM105" s="358">
        <v>0</v>
      </c>
      <c r="GN105" s="93">
        <v>0</v>
      </c>
      <c r="GO105" s="323">
        <v>6</v>
      </c>
      <c r="GP105" s="359">
        <v>0</v>
      </c>
      <c r="GQ105" s="359">
        <v>0</v>
      </c>
      <c r="GR105" s="359">
        <v>0</v>
      </c>
      <c r="GS105" s="93">
        <v>0</v>
      </c>
      <c r="GT105" s="93">
        <v>0</v>
      </c>
      <c r="GU105" s="93">
        <v>5</v>
      </c>
      <c r="GV105" s="93">
        <v>0</v>
      </c>
      <c r="GW105" s="93">
        <v>2</v>
      </c>
      <c r="GX105" s="93">
        <v>0</v>
      </c>
      <c r="GY105" s="93">
        <v>2.4</v>
      </c>
      <c r="GZ105" s="93">
        <v>0</v>
      </c>
      <c r="HA105" s="8">
        <f t="shared" si="146"/>
        <v>21.4</v>
      </c>
      <c r="HB105" s="8">
        <f t="shared" si="147"/>
        <v>0</v>
      </c>
      <c r="HC105" s="4"/>
      <c r="HD105" s="4"/>
      <c r="HE105" s="4"/>
      <c r="HF105" s="4"/>
      <c r="HG105" s="4"/>
      <c r="HH105" s="4"/>
      <c r="HI105" s="4">
        <f t="shared" si="114"/>
        <v>0</v>
      </c>
      <c r="HJ105" s="4">
        <f t="shared" si="115"/>
        <v>0</v>
      </c>
      <c r="HK105" s="8"/>
      <c r="HL105" s="8"/>
      <c r="HM105" s="8"/>
      <c r="HN105" s="296"/>
      <c r="HO105" s="8">
        <f t="shared" si="148"/>
        <v>0</v>
      </c>
      <c r="HP105" s="8">
        <f t="shared" si="149"/>
        <v>0</v>
      </c>
      <c r="HQ105" s="91">
        <v>565</v>
      </c>
      <c r="HR105" s="282"/>
      <c r="HS105" s="91">
        <v>565</v>
      </c>
      <c r="HT105" s="8"/>
      <c r="HU105" s="8">
        <f t="shared" si="150"/>
        <v>565</v>
      </c>
      <c r="HV105" s="8">
        <f t="shared" si="151"/>
        <v>0</v>
      </c>
      <c r="HW105" s="8"/>
      <c r="HX105" s="8"/>
      <c r="HY105" s="368"/>
      <c r="HZ105" s="368"/>
      <c r="IA105" s="302"/>
      <c r="IB105" s="297"/>
      <c r="IC105" s="196">
        <v>2.5</v>
      </c>
      <c r="ID105" s="323">
        <v>0.625</v>
      </c>
      <c r="IE105" s="303"/>
      <c r="IF105" s="303"/>
      <c r="IG105" s="8">
        <f t="shared" si="152"/>
        <v>2.5</v>
      </c>
      <c r="IH105" s="8">
        <f t="shared" si="153"/>
        <v>0.625</v>
      </c>
      <c r="II105" s="8"/>
      <c r="IJ105" s="8"/>
      <c r="IK105" s="8"/>
      <c r="IL105" s="8"/>
      <c r="IM105" s="4"/>
      <c r="IN105" s="296"/>
      <c r="IO105" s="8"/>
      <c r="IP105" s="8"/>
      <c r="IQ105" s="8"/>
      <c r="IR105" s="8"/>
      <c r="IS105" s="8"/>
      <c r="IT105" s="8"/>
      <c r="IU105" s="8">
        <f t="shared" si="116"/>
        <v>0</v>
      </c>
      <c r="IV105" s="8">
        <f t="shared" si="117"/>
        <v>0</v>
      </c>
      <c r="IW105" s="8"/>
      <c r="IX105" s="8"/>
      <c r="IY105" s="71">
        <v>10.31</v>
      </c>
      <c r="IZ105" s="71">
        <v>0</v>
      </c>
      <c r="JA105" s="71">
        <v>10.31</v>
      </c>
      <c r="JB105" s="71">
        <v>0</v>
      </c>
      <c r="JC105" s="71"/>
      <c r="JD105" s="71"/>
      <c r="JE105" s="370"/>
      <c r="JF105" s="370"/>
      <c r="JG105" s="8">
        <f t="shared" si="154"/>
        <v>20.62</v>
      </c>
      <c r="JH105" s="8">
        <f t="shared" si="155"/>
        <v>0</v>
      </c>
      <c r="JI105" s="323">
        <v>6.5372000000000003</v>
      </c>
      <c r="JJ105" s="323">
        <v>1</v>
      </c>
      <c r="JK105" s="323">
        <v>6.5373000000000001</v>
      </c>
      <c r="JL105" s="323">
        <v>1</v>
      </c>
      <c r="JM105" s="323"/>
      <c r="JN105" s="323"/>
      <c r="JO105" s="91">
        <v>51.55</v>
      </c>
      <c r="JP105" s="323">
        <v>11</v>
      </c>
      <c r="JQ105" s="91">
        <v>44.33</v>
      </c>
      <c r="JR105" s="323">
        <v>9</v>
      </c>
      <c r="JS105" s="71"/>
      <c r="JT105" s="71"/>
      <c r="JU105" s="8"/>
      <c r="JV105" s="8"/>
      <c r="JW105" s="8">
        <f t="shared" si="156"/>
        <v>108.9545</v>
      </c>
      <c r="JX105" s="8">
        <f t="shared" si="157"/>
        <v>22</v>
      </c>
      <c r="JY105" s="8"/>
      <c r="JZ105" s="8"/>
      <c r="KA105" s="282"/>
      <c r="KB105" s="282"/>
      <c r="KC105" s="8">
        <f t="shared" si="158"/>
        <v>0</v>
      </c>
      <c r="KD105" s="8">
        <f t="shared" si="159"/>
        <v>0</v>
      </c>
      <c r="KE105" s="4"/>
      <c r="KF105" s="4"/>
      <c r="KG105" s="4"/>
      <c r="KH105" s="4"/>
      <c r="KI105" s="4">
        <f t="shared" si="118"/>
        <v>0</v>
      </c>
      <c r="KJ105" s="4">
        <f t="shared" si="119"/>
        <v>0</v>
      </c>
      <c r="KK105" s="4"/>
      <c r="KL105" s="4"/>
      <c r="KM105" s="4"/>
      <c r="KN105" s="4"/>
      <c r="KO105" s="4">
        <f t="shared" si="160"/>
        <v>0</v>
      </c>
      <c r="KP105" s="4">
        <f t="shared" si="160"/>
        <v>0</v>
      </c>
      <c r="KQ105" s="314"/>
      <c r="KR105" s="4"/>
      <c r="KS105" s="4"/>
      <c r="KT105" s="4"/>
      <c r="KU105" s="1">
        <f t="shared" si="161"/>
        <v>0</v>
      </c>
      <c r="KV105" s="1">
        <f t="shared" si="162"/>
        <v>0</v>
      </c>
      <c r="KW105" s="4"/>
      <c r="KX105" s="4"/>
      <c r="KY105" s="4">
        <f t="shared" si="163"/>
        <v>0</v>
      </c>
      <c r="KZ105" s="4">
        <f t="shared" si="164"/>
        <v>0</v>
      </c>
      <c r="LA105" s="4"/>
      <c r="LB105" s="4"/>
      <c r="LC105" s="4"/>
      <c r="LD105" s="4"/>
      <c r="LE105" s="4">
        <f t="shared" si="165"/>
        <v>0</v>
      </c>
      <c r="LF105" s="4">
        <f t="shared" si="166"/>
        <v>0</v>
      </c>
      <c r="LG105" s="4"/>
      <c r="LH105" s="4"/>
      <c r="LI105" s="4">
        <f t="shared" si="167"/>
        <v>0</v>
      </c>
      <c r="LJ105" s="4">
        <f t="shared" si="168"/>
        <v>0</v>
      </c>
      <c r="LK105" s="71">
        <v>24.2</v>
      </c>
      <c r="LL105" s="323">
        <v>0</v>
      </c>
      <c r="LM105" s="79">
        <v>24.02</v>
      </c>
      <c r="LN105" s="342">
        <v>0</v>
      </c>
      <c r="LO105" s="79">
        <v>6.5750000000000002</v>
      </c>
      <c r="LP105" s="326">
        <v>0</v>
      </c>
      <c r="LQ105" s="75"/>
      <c r="LR105" s="336"/>
      <c r="LS105" s="311"/>
      <c r="LT105" s="311"/>
      <c r="LU105" s="4">
        <f t="shared" si="169"/>
        <v>54.795000000000002</v>
      </c>
      <c r="LV105" s="4">
        <f t="shared" si="170"/>
        <v>0</v>
      </c>
      <c r="LW105" s="312"/>
      <c r="LX105" s="4"/>
      <c r="LY105" s="4"/>
      <c r="LZ105" s="4"/>
      <c r="MA105" s="4">
        <f t="shared" si="171"/>
        <v>0</v>
      </c>
      <c r="MB105" s="4">
        <f t="shared" si="172"/>
        <v>0</v>
      </c>
      <c r="MC105" s="114"/>
      <c r="MD105" s="4"/>
      <c r="ME105" s="333"/>
      <c r="MF105" s="360"/>
      <c r="MG105" s="75"/>
      <c r="MH105" s="4"/>
      <c r="MI105" s="9"/>
      <c r="MJ105" s="4"/>
      <c r="MK105" s="4">
        <f t="shared" si="173"/>
        <v>0</v>
      </c>
      <c r="ML105" s="4">
        <f t="shared" si="174"/>
        <v>0</v>
      </c>
      <c r="MM105" s="327">
        <v>0</v>
      </c>
      <c r="MN105" s="92">
        <v>0</v>
      </c>
      <c r="MO105" s="114">
        <v>0</v>
      </c>
      <c r="MP105" s="328">
        <v>0</v>
      </c>
      <c r="MQ105" s="4">
        <f t="shared" si="175"/>
        <v>0</v>
      </c>
      <c r="MR105" s="4">
        <f t="shared" si="176"/>
        <v>0</v>
      </c>
      <c r="MS105" s="4"/>
      <c r="MT105" s="4"/>
      <c r="MU105" s="4">
        <f t="shared" si="177"/>
        <v>0</v>
      </c>
      <c r="MV105" s="4">
        <f t="shared" si="178"/>
        <v>0</v>
      </c>
      <c r="MW105" s="4"/>
      <c r="MX105" s="4"/>
      <c r="MY105" s="4">
        <f t="shared" si="179"/>
        <v>0</v>
      </c>
      <c r="MZ105" s="4">
        <f t="shared" si="180"/>
        <v>0</v>
      </c>
      <c r="NA105" s="92">
        <v>0</v>
      </c>
      <c r="NB105" s="329">
        <v>0</v>
      </c>
      <c r="NC105" s="4">
        <f t="shared" si="181"/>
        <v>0</v>
      </c>
      <c r="ND105" s="4">
        <f t="shared" si="182"/>
        <v>0</v>
      </c>
      <c r="NE105" s="294"/>
      <c r="NF105" s="294"/>
      <c r="NG105" s="294">
        <f t="shared" si="183"/>
        <v>0</v>
      </c>
      <c r="NH105" s="294">
        <f t="shared" si="184"/>
        <v>0</v>
      </c>
      <c r="NI105" s="294"/>
      <c r="NJ105" s="294"/>
      <c r="NK105" s="294">
        <f t="shared" si="185"/>
        <v>0</v>
      </c>
      <c r="NL105" s="294">
        <f t="shared" si="186"/>
        <v>0</v>
      </c>
      <c r="NM105" s="291"/>
      <c r="NN105" s="294"/>
      <c r="NO105" s="294">
        <f t="shared" si="187"/>
        <v>0</v>
      </c>
      <c r="NP105" s="294">
        <f t="shared" si="188"/>
        <v>0</v>
      </c>
      <c r="NQ105" s="74">
        <v>0</v>
      </c>
      <c r="NR105" s="74"/>
      <c r="NS105" s="74">
        <v>0</v>
      </c>
      <c r="NT105" s="74"/>
      <c r="NU105" s="74">
        <v>0</v>
      </c>
      <c r="NV105" s="74"/>
      <c r="NW105" s="335">
        <v>0</v>
      </c>
      <c r="NX105" s="335"/>
      <c r="NY105" s="335">
        <v>0</v>
      </c>
      <c r="NZ105" s="335"/>
      <c r="OA105" s="4">
        <f t="shared" si="189"/>
        <v>0</v>
      </c>
      <c r="OB105" s="4">
        <f t="shared" si="120"/>
        <v>0</v>
      </c>
      <c r="OC105" s="74">
        <v>0</v>
      </c>
      <c r="OD105" s="74"/>
      <c r="OE105" s="341">
        <v>0</v>
      </c>
      <c r="OF105" s="74"/>
      <c r="OG105" s="341">
        <v>0</v>
      </c>
      <c r="OH105" s="74"/>
      <c r="OI105" s="74">
        <v>0</v>
      </c>
      <c r="OJ105" s="74"/>
      <c r="OK105" s="4">
        <f t="shared" si="190"/>
        <v>0</v>
      </c>
      <c r="OL105" s="4">
        <f t="shared" si="191"/>
        <v>0</v>
      </c>
      <c r="OM105" s="196">
        <v>0</v>
      </c>
      <c r="ON105" s="294"/>
      <c r="OO105" s="334">
        <v>0</v>
      </c>
      <c r="OP105" s="294"/>
      <c r="OQ105" s="196">
        <v>0</v>
      </c>
      <c r="OR105" s="294"/>
      <c r="OS105" s="294">
        <f t="shared" si="192"/>
        <v>0</v>
      </c>
      <c r="OT105" s="294">
        <f t="shared" si="193"/>
        <v>0</v>
      </c>
      <c r="OU105" s="294"/>
      <c r="OV105" s="294"/>
      <c r="OW105" s="294">
        <f t="shared" si="121"/>
        <v>0</v>
      </c>
      <c r="OX105" s="294">
        <f t="shared" si="122"/>
        <v>0</v>
      </c>
    </row>
    <row r="106" spans="1:414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7"/>
        <v>0</v>
      </c>
      <c r="J106" s="78">
        <f t="shared" si="108"/>
        <v>0</v>
      </c>
      <c r="K106" s="2"/>
      <c r="L106" s="2"/>
      <c r="M106" s="71"/>
      <c r="N106" s="71"/>
      <c r="O106" s="75">
        <v>19.59</v>
      </c>
      <c r="P106" s="71">
        <v>3.9180000000000001</v>
      </c>
      <c r="Q106" s="122"/>
      <c r="R106" s="78"/>
      <c r="S106" s="314"/>
      <c r="T106" s="314"/>
      <c r="U106" s="78"/>
      <c r="V106" s="78"/>
      <c r="W106" s="78">
        <f t="shared" si="123"/>
        <v>19.59</v>
      </c>
      <c r="X106" s="78">
        <f t="shared" si="124"/>
        <v>19.59</v>
      </c>
      <c r="Y106" s="78"/>
      <c r="Z106" s="78"/>
      <c r="AA106" s="75"/>
      <c r="AB106" s="71"/>
      <c r="AC106" s="8">
        <f t="shared" si="125"/>
        <v>0</v>
      </c>
      <c r="AD106" s="8">
        <f t="shared" si="126"/>
        <v>0</v>
      </c>
      <c r="AE106" s="71"/>
      <c r="AF106" s="71"/>
      <c r="AG106" s="71"/>
      <c r="AH106" s="71"/>
      <c r="AI106" s="122"/>
      <c r="AJ106" s="122"/>
      <c r="AK106" s="343"/>
      <c r="AL106" s="344"/>
      <c r="AM106" s="287"/>
      <c r="AN106" s="287"/>
      <c r="AO106" s="288"/>
      <c r="AP106" s="288"/>
      <c r="AQ106" s="288"/>
      <c r="AR106" s="288"/>
      <c r="AS106" s="288"/>
      <c r="AT106" s="288"/>
      <c r="AU106" s="4">
        <f t="shared" si="109"/>
        <v>0</v>
      </c>
      <c r="AV106" s="4">
        <f t="shared" si="110"/>
        <v>0</v>
      </c>
      <c r="AW106" s="78"/>
      <c r="AX106" s="78"/>
      <c r="AY106" s="305"/>
      <c r="AZ106" s="8"/>
      <c r="BA106" s="8"/>
      <c r="BB106" s="8"/>
      <c r="BC106" s="8">
        <f t="shared" si="111"/>
        <v>0</v>
      </c>
      <c r="BD106" s="8">
        <f t="shared" si="112"/>
        <v>0</v>
      </c>
      <c r="BE106" s="78">
        <v>6</v>
      </c>
      <c r="BF106" s="78">
        <v>0.85440000000000005</v>
      </c>
      <c r="BG106" s="349">
        <v>7.5</v>
      </c>
      <c r="BH106" s="350">
        <v>1.0680000000000001</v>
      </c>
      <c r="BI106" s="289"/>
      <c r="BJ106" s="290"/>
      <c r="BK106" s="315">
        <v>6.5</v>
      </c>
      <c r="BL106" s="78">
        <v>0.92559999999999998</v>
      </c>
      <c r="BM106" s="8"/>
      <c r="BN106" s="8"/>
      <c r="BO106" s="8"/>
      <c r="BP106" s="8"/>
      <c r="BQ106" s="8"/>
      <c r="BR106" s="8"/>
      <c r="BS106" s="2">
        <f t="shared" si="127"/>
        <v>20</v>
      </c>
      <c r="BT106" s="8">
        <f t="shared" si="128"/>
        <v>2.8479999999999999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3"/>
        <v>0</v>
      </c>
      <c r="CD106" s="4">
        <f t="shared" si="113"/>
        <v>0</v>
      </c>
      <c r="CE106" s="4"/>
      <c r="CF106" s="4"/>
      <c r="CG106" s="114"/>
      <c r="CH106" s="313"/>
      <c r="CI106" s="91"/>
      <c r="CJ106" s="313"/>
      <c r="CK106" s="292"/>
      <c r="CL106" s="292"/>
      <c r="CM106" s="314"/>
      <c r="CN106" s="315"/>
      <c r="CO106" s="8">
        <f t="shared" si="129"/>
        <v>0</v>
      </c>
      <c r="CP106" s="8">
        <f t="shared" si="130"/>
        <v>0</v>
      </c>
      <c r="CQ106" s="330">
        <v>247.40625</v>
      </c>
      <c r="CR106" s="330"/>
      <c r="CS106" s="330"/>
      <c r="CT106" s="340"/>
      <c r="CU106" s="331">
        <v>18.556701030927837</v>
      </c>
      <c r="CV106" s="196"/>
      <c r="CW106" s="332">
        <v>63.814432989690722</v>
      </c>
      <c r="CX106" s="293"/>
      <c r="CY106" s="293"/>
      <c r="CZ106" s="293"/>
      <c r="DA106" s="7">
        <f t="shared" si="131"/>
        <v>329.77738402061857</v>
      </c>
      <c r="DB106" s="4">
        <f t="shared" si="132"/>
        <v>0</v>
      </c>
      <c r="DC106" s="8"/>
      <c r="DD106" s="8"/>
      <c r="DE106" s="4"/>
      <c r="DF106" s="8"/>
      <c r="DG106" s="8"/>
      <c r="DH106" s="8"/>
      <c r="DI106" s="8">
        <f t="shared" si="133"/>
        <v>0</v>
      </c>
      <c r="DJ106" s="8">
        <f t="shared" si="134"/>
        <v>0</v>
      </c>
      <c r="DK106" s="316">
        <v>41.103092783505154</v>
      </c>
      <c r="DL106" s="316">
        <v>13.701030927835051</v>
      </c>
      <c r="DM106" s="314">
        <f t="shared" si="135"/>
        <v>41.103092783505154</v>
      </c>
      <c r="DN106" s="314">
        <f t="shared" si="136"/>
        <v>13.701030927835051</v>
      </c>
      <c r="DO106" s="316">
        <v>39.869999999999997</v>
      </c>
      <c r="DP106" s="316">
        <v>13.29</v>
      </c>
      <c r="DQ106" s="317">
        <v>39.869999999999997</v>
      </c>
      <c r="DR106" s="317">
        <v>13.29</v>
      </c>
      <c r="DS106" s="8"/>
      <c r="DT106" s="8"/>
      <c r="DU106" s="295"/>
      <c r="DV106" s="296"/>
      <c r="DW106" s="296"/>
      <c r="DX106" s="296"/>
      <c r="DY106" s="8"/>
      <c r="DZ106" s="8"/>
      <c r="EA106" s="4"/>
      <c r="EB106" s="8"/>
      <c r="EC106" s="8">
        <f t="shared" si="137"/>
        <v>0</v>
      </c>
      <c r="ED106" s="8">
        <f t="shared" si="137"/>
        <v>0</v>
      </c>
      <c r="EE106" s="4"/>
      <c r="EF106" s="4"/>
      <c r="EG106" s="318">
        <v>37.11</v>
      </c>
      <c r="EH106" s="319">
        <v>9.2774999999999999</v>
      </c>
      <c r="EI106" s="94">
        <v>159.42268041237114</v>
      </c>
      <c r="EJ106" s="94">
        <v>39.855670103092784</v>
      </c>
      <c r="EK106" s="314">
        <v>55.268041237113401</v>
      </c>
      <c r="EL106" s="320">
        <v>13.81701030927835</v>
      </c>
      <c r="EM106" s="321"/>
      <c r="EN106" s="321"/>
      <c r="EO106" s="321"/>
      <c r="EP106" s="321"/>
      <c r="EQ106" s="8">
        <f t="shared" si="138"/>
        <v>251.80072164948453</v>
      </c>
      <c r="ER106" s="8">
        <f t="shared" si="139"/>
        <v>62.950180412371132</v>
      </c>
      <c r="ES106" s="294"/>
      <c r="ET106" s="294"/>
      <c r="EU106" s="6"/>
      <c r="EV106" s="6"/>
      <c r="EW106" s="4">
        <f t="shared" si="140"/>
        <v>0</v>
      </c>
      <c r="EX106" s="4">
        <f t="shared" si="141"/>
        <v>0</v>
      </c>
      <c r="EY106" s="8"/>
      <c r="EZ106" s="8"/>
      <c r="FA106" s="345">
        <v>30</v>
      </c>
      <c r="FB106" s="322">
        <v>0</v>
      </c>
      <c r="FC106" s="114">
        <v>31</v>
      </c>
      <c r="FD106" s="315">
        <v>0</v>
      </c>
      <c r="FE106" s="8"/>
      <c r="FF106" s="8"/>
      <c r="FG106" s="298"/>
      <c r="FH106" s="299"/>
      <c r="FI106" s="8"/>
      <c r="FJ106" s="8"/>
      <c r="FK106" s="8"/>
      <c r="FL106" s="8"/>
      <c r="FM106" s="315"/>
      <c r="FN106" s="315"/>
      <c r="FO106" s="4"/>
      <c r="FP106" s="8"/>
      <c r="FQ106" s="300">
        <f t="shared" si="142"/>
        <v>0</v>
      </c>
      <c r="FR106" s="8">
        <f t="shared" si="143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4"/>
        <v>0</v>
      </c>
      <c r="GH106" s="8">
        <f t="shared" si="145"/>
        <v>0</v>
      </c>
      <c r="GI106" s="301"/>
      <c r="GJ106" s="301"/>
      <c r="GK106" s="315">
        <v>6</v>
      </c>
      <c r="GL106" s="315">
        <v>0</v>
      </c>
      <c r="GM106" s="358">
        <v>0</v>
      </c>
      <c r="GN106" s="93">
        <v>0</v>
      </c>
      <c r="GO106" s="323">
        <v>6</v>
      </c>
      <c r="GP106" s="359">
        <v>0</v>
      </c>
      <c r="GQ106" s="359">
        <v>0</v>
      </c>
      <c r="GR106" s="359">
        <v>0</v>
      </c>
      <c r="GS106" s="93">
        <v>0</v>
      </c>
      <c r="GT106" s="93">
        <v>0</v>
      </c>
      <c r="GU106" s="93">
        <v>5</v>
      </c>
      <c r="GV106" s="93">
        <v>0</v>
      </c>
      <c r="GW106" s="93">
        <v>2</v>
      </c>
      <c r="GX106" s="93">
        <v>0</v>
      </c>
      <c r="GY106" s="93">
        <v>2.4</v>
      </c>
      <c r="GZ106" s="93">
        <v>0</v>
      </c>
      <c r="HA106" s="8">
        <f t="shared" si="146"/>
        <v>21.4</v>
      </c>
      <c r="HB106" s="8">
        <f t="shared" si="147"/>
        <v>0</v>
      </c>
      <c r="HC106" s="4"/>
      <c r="HD106" s="4"/>
      <c r="HE106" s="4"/>
      <c r="HF106" s="4"/>
      <c r="HG106" s="4"/>
      <c r="HH106" s="4"/>
      <c r="HI106" s="4">
        <f t="shared" si="114"/>
        <v>0</v>
      </c>
      <c r="HJ106" s="4">
        <f t="shared" si="115"/>
        <v>0</v>
      </c>
      <c r="HK106" s="8"/>
      <c r="HL106" s="8"/>
      <c r="HM106" s="8"/>
      <c r="HN106" s="296"/>
      <c r="HO106" s="8">
        <f t="shared" si="148"/>
        <v>0</v>
      </c>
      <c r="HP106" s="8">
        <f t="shared" si="149"/>
        <v>0</v>
      </c>
      <c r="HQ106" s="91">
        <v>565</v>
      </c>
      <c r="HR106" s="282"/>
      <c r="HS106" s="91">
        <v>565</v>
      </c>
      <c r="HT106" s="8"/>
      <c r="HU106" s="8">
        <f t="shared" si="150"/>
        <v>565</v>
      </c>
      <c r="HV106" s="8">
        <f t="shared" si="151"/>
        <v>0</v>
      </c>
      <c r="HW106" s="8"/>
      <c r="HX106" s="8"/>
      <c r="HY106" s="368"/>
      <c r="HZ106" s="368"/>
      <c r="IA106" s="302"/>
      <c r="IB106" s="297"/>
      <c r="IC106" s="196">
        <v>2.5</v>
      </c>
      <c r="ID106" s="323">
        <v>0.625</v>
      </c>
      <c r="IE106" s="303"/>
      <c r="IF106" s="303"/>
      <c r="IG106" s="8">
        <f t="shared" si="152"/>
        <v>2.5</v>
      </c>
      <c r="IH106" s="8">
        <f t="shared" si="153"/>
        <v>0.625</v>
      </c>
      <c r="II106" s="8"/>
      <c r="IJ106" s="8"/>
      <c r="IK106" s="8"/>
      <c r="IL106" s="8"/>
      <c r="IM106" s="4"/>
      <c r="IN106" s="296"/>
      <c r="IO106" s="8"/>
      <c r="IP106" s="8"/>
      <c r="IQ106" s="8"/>
      <c r="IR106" s="8"/>
      <c r="IS106" s="8"/>
      <c r="IT106" s="8"/>
      <c r="IU106" s="8">
        <f t="shared" si="116"/>
        <v>0</v>
      </c>
      <c r="IV106" s="8">
        <f t="shared" si="117"/>
        <v>0</v>
      </c>
      <c r="IW106" s="8"/>
      <c r="IX106" s="8"/>
      <c r="IY106" s="71">
        <v>10.31</v>
      </c>
      <c r="IZ106" s="71">
        <v>0</v>
      </c>
      <c r="JA106" s="71">
        <v>10.31</v>
      </c>
      <c r="JB106" s="71">
        <v>0</v>
      </c>
      <c r="JC106" s="71"/>
      <c r="JD106" s="71"/>
      <c r="JE106" s="370"/>
      <c r="JF106" s="370"/>
      <c r="JG106" s="8">
        <f t="shared" si="154"/>
        <v>20.62</v>
      </c>
      <c r="JH106" s="8">
        <f t="shared" si="155"/>
        <v>0</v>
      </c>
      <c r="JI106" s="323">
        <v>6.5372000000000003</v>
      </c>
      <c r="JJ106" s="323">
        <v>1</v>
      </c>
      <c r="JK106" s="323">
        <v>6.5373000000000001</v>
      </c>
      <c r="JL106" s="323">
        <v>1</v>
      </c>
      <c r="JM106" s="323"/>
      <c r="JN106" s="323"/>
      <c r="JO106" s="91">
        <v>51.55</v>
      </c>
      <c r="JP106" s="323">
        <v>11</v>
      </c>
      <c r="JQ106" s="91">
        <v>44.33</v>
      </c>
      <c r="JR106" s="323">
        <v>9</v>
      </c>
      <c r="JS106" s="71"/>
      <c r="JT106" s="71"/>
      <c r="JU106" s="8"/>
      <c r="JV106" s="8"/>
      <c r="JW106" s="8">
        <f t="shared" si="156"/>
        <v>108.9545</v>
      </c>
      <c r="JX106" s="8">
        <f t="shared" si="157"/>
        <v>22</v>
      </c>
      <c r="JY106" s="8"/>
      <c r="JZ106" s="8"/>
      <c r="KA106" s="282"/>
      <c r="KB106" s="282"/>
      <c r="KC106" s="8">
        <f t="shared" si="158"/>
        <v>0</v>
      </c>
      <c r="KD106" s="8">
        <f t="shared" si="159"/>
        <v>0</v>
      </c>
      <c r="KE106" s="4"/>
      <c r="KF106" s="4"/>
      <c r="KG106" s="4"/>
      <c r="KH106" s="4"/>
      <c r="KI106" s="4">
        <f t="shared" si="118"/>
        <v>0</v>
      </c>
      <c r="KJ106" s="4">
        <f t="shared" si="119"/>
        <v>0</v>
      </c>
      <c r="KK106" s="4"/>
      <c r="KL106" s="4"/>
      <c r="KM106" s="4"/>
      <c r="KN106" s="4"/>
      <c r="KO106" s="4">
        <f t="shared" si="160"/>
        <v>0</v>
      </c>
      <c r="KP106" s="4">
        <f t="shared" si="160"/>
        <v>0</v>
      </c>
      <c r="KQ106" s="314"/>
      <c r="KR106" s="4"/>
      <c r="KS106" s="4"/>
      <c r="KT106" s="4"/>
      <c r="KU106" s="1">
        <f t="shared" si="161"/>
        <v>0</v>
      </c>
      <c r="KV106" s="1">
        <f t="shared" si="162"/>
        <v>0</v>
      </c>
      <c r="KW106" s="4"/>
      <c r="KX106" s="4"/>
      <c r="KY106" s="4">
        <f t="shared" si="163"/>
        <v>0</v>
      </c>
      <c r="KZ106" s="4">
        <f t="shared" si="164"/>
        <v>0</v>
      </c>
      <c r="LA106" s="4"/>
      <c r="LB106" s="4"/>
      <c r="LC106" s="4"/>
      <c r="LD106" s="4"/>
      <c r="LE106" s="4">
        <f t="shared" si="165"/>
        <v>0</v>
      </c>
      <c r="LF106" s="4">
        <f t="shared" si="166"/>
        <v>0</v>
      </c>
      <c r="LG106" s="4"/>
      <c r="LH106" s="4"/>
      <c r="LI106" s="4">
        <f t="shared" si="167"/>
        <v>0</v>
      </c>
      <c r="LJ106" s="4">
        <f t="shared" si="168"/>
        <v>0</v>
      </c>
      <c r="LK106" s="71">
        <v>24.2</v>
      </c>
      <c r="LL106" s="323">
        <v>0</v>
      </c>
      <c r="LM106" s="79">
        <v>24.02</v>
      </c>
      <c r="LN106" s="342">
        <v>0</v>
      </c>
      <c r="LO106" s="79">
        <v>6.5750000000000002</v>
      </c>
      <c r="LP106" s="326">
        <v>0</v>
      </c>
      <c r="LQ106" s="75"/>
      <c r="LR106" s="336"/>
      <c r="LS106" s="311"/>
      <c r="LT106" s="311"/>
      <c r="LU106" s="4">
        <f t="shared" si="169"/>
        <v>54.795000000000002</v>
      </c>
      <c r="LV106" s="4">
        <f t="shared" si="170"/>
        <v>0</v>
      </c>
      <c r="LW106" s="312"/>
      <c r="LX106" s="4"/>
      <c r="LY106" s="4"/>
      <c r="LZ106" s="4"/>
      <c r="MA106" s="4">
        <f t="shared" si="171"/>
        <v>0</v>
      </c>
      <c r="MB106" s="4">
        <f t="shared" si="172"/>
        <v>0</v>
      </c>
      <c r="MC106" s="114"/>
      <c r="MD106" s="4"/>
      <c r="ME106" s="333"/>
      <c r="MF106" s="360"/>
      <c r="MG106" s="75"/>
      <c r="MH106" s="4"/>
      <c r="MI106" s="9"/>
      <c r="MJ106" s="4"/>
      <c r="MK106" s="4">
        <f t="shared" si="173"/>
        <v>0</v>
      </c>
      <c r="ML106" s="4">
        <f t="shared" si="174"/>
        <v>0</v>
      </c>
      <c r="MM106" s="327">
        <v>0</v>
      </c>
      <c r="MN106" s="92">
        <v>0</v>
      </c>
      <c r="MO106" s="114">
        <v>0</v>
      </c>
      <c r="MP106" s="328">
        <v>0</v>
      </c>
      <c r="MQ106" s="4">
        <f t="shared" si="175"/>
        <v>0</v>
      </c>
      <c r="MR106" s="4">
        <f t="shared" si="176"/>
        <v>0</v>
      </c>
      <c r="MS106" s="4"/>
      <c r="MT106" s="4"/>
      <c r="MU106" s="4">
        <f t="shared" si="177"/>
        <v>0</v>
      </c>
      <c r="MV106" s="4">
        <f t="shared" si="178"/>
        <v>0</v>
      </c>
      <c r="MW106" s="4"/>
      <c r="MX106" s="4"/>
      <c r="MY106" s="4">
        <f t="shared" si="179"/>
        <v>0</v>
      </c>
      <c r="MZ106" s="4">
        <f t="shared" si="180"/>
        <v>0</v>
      </c>
      <c r="NA106" s="92">
        <v>0</v>
      </c>
      <c r="NB106" s="329">
        <v>0</v>
      </c>
      <c r="NC106" s="4">
        <f t="shared" si="181"/>
        <v>0</v>
      </c>
      <c r="ND106" s="4">
        <f t="shared" si="182"/>
        <v>0</v>
      </c>
      <c r="NE106" s="294"/>
      <c r="NF106" s="294"/>
      <c r="NG106" s="294">
        <f t="shared" si="183"/>
        <v>0</v>
      </c>
      <c r="NH106" s="294">
        <f t="shared" si="184"/>
        <v>0</v>
      </c>
      <c r="NI106" s="294"/>
      <c r="NJ106" s="294"/>
      <c r="NK106" s="294">
        <f t="shared" si="185"/>
        <v>0</v>
      </c>
      <c r="NL106" s="294">
        <f t="shared" si="186"/>
        <v>0</v>
      </c>
      <c r="NM106" s="291"/>
      <c r="NN106" s="294"/>
      <c r="NO106" s="294">
        <f t="shared" si="187"/>
        <v>0</v>
      </c>
      <c r="NP106" s="294">
        <f t="shared" si="188"/>
        <v>0</v>
      </c>
      <c r="NQ106" s="74">
        <v>0</v>
      </c>
      <c r="NR106" s="74"/>
      <c r="NS106" s="74">
        <v>0</v>
      </c>
      <c r="NT106" s="74"/>
      <c r="NU106" s="74">
        <v>0</v>
      </c>
      <c r="NV106" s="74"/>
      <c r="NW106" s="335">
        <v>0</v>
      </c>
      <c r="NX106" s="335"/>
      <c r="NY106" s="335">
        <v>0</v>
      </c>
      <c r="NZ106" s="335"/>
      <c r="OA106" s="4">
        <f t="shared" si="189"/>
        <v>0</v>
      </c>
      <c r="OB106" s="4">
        <f t="shared" si="120"/>
        <v>0</v>
      </c>
      <c r="OC106" s="74">
        <v>0</v>
      </c>
      <c r="OD106" s="74"/>
      <c r="OE106" s="341">
        <v>0</v>
      </c>
      <c r="OF106" s="74"/>
      <c r="OG106" s="341">
        <v>0</v>
      </c>
      <c r="OH106" s="74"/>
      <c r="OI106" s="74">
        <v>0</v>
      </c>
      <c r="OJ106" s="74"/>
      <c r="OK106" s="4">
        <f t="shared" si="190"/>
        <v>0</v>
      </c>
      <c r="OL106" s="4">
        <f t="shared" si="191"/>
        <v>0</v>
      </c>
      <c r="OM106" s="196">
        <v>0</v>
      </c>
      <c r="ON106" s="294"/>
      <c r="OO106" s="334">
        <v>0</v>
      </c>
      <c r="OP106" s="294"/>
      <c r="OQ106" s="196">
        <v>0</v>
      </c>
      <c r="OR106" s="294"/>
      <c r="OS106" s="294">
        <f t="shared" si="192"/>
        <v>0</v>
      </c>
      <c r="OT106" s="294">
        <f t="shared" si="193"/>
        <v>0</v>
      </c>
      <c r="OU106" s="294"/>
      <c r="OV106" s="294"/>
      <c r="OW106" s="294">
        <f t="shared" si="121"/>
        <v>0</v>
      </c>
      <c r="OX106" s="294">
        <f t="shared" si="122"/>
        <v>0</v>
      </c>
    </row>
    <row r="107" spans="1:414" ht="12.75" customHeight="1">
      <c r="A107" s="89" t="s">
        <v>129</v>
      </c>
      <c r="B107" s="50"/>
      <c r="C107" s="10">
        <f t="shared" ref="C107:BR107" si="194">MAX(C11:C106)</f>
        <v>0</v>
      </c>
      <c r="D107" s="10">
        <f t="shared" si="194"/>
        <v>0</v>
      </c>
      <c r="E107" s="10">
        <f t="shared" si="194"/>
        <v>0</v>
      </c>
      <c r="F107" s="10">
        <f t="shared" si="194"/>
        <v>0</v>
      </c>
      <c r="G107" s="10">
        <f t="shared" si="194"/>
        <v>0</v>
      </c>
      <c r="H107" s="10">
        <f t="shared" si="194"/>
        <v>0</v>
      </c>
      <c r="I107" s="10">
        <f t="shared" si="194"/>
        <v>0</v>
      </c>
      <c r="J107" s="10">
        <f t="shared" si="194"/>
        <v>0</v>
      </c>
      <c r="K107" s="10">
        <f t="shared" si="194"/>
        <v>0</v>
      </c>
      <c r="L107" s="10">
        <f t="shared" si="194"/>
        <v>0</v>
      </c>
      <c r="M107" s="10">
        <f t="shared" si="194"/>
        <v>0</v>
      </c>
      <c r="N107" s="10">
        <f t="shared" si="194"/>
        <v>0</v>
      </c>
      <c r="O107" s="10">
        <f t="shared" si="194"/>
        <v>19.59</v>
      </c>
      <c r="P107" s="10">
        <f t="shared" si="194"/>
        <v>3.9180000000000001</v>
      </c>
      <c r="Q107" s="10">
        <f t="shared" si="194"/>
        <v>0</v>
      </c>
      <c r="R107" s="10">
        <f t="shared" si="194"/>
        <v>0</v>
      </c>
      <c r="S107" s="10">
        <f t="shared" si="194"/>
        <v>0</v>
      </c>
      <c r="T107" s="10">
        <f t="shared" si="194"/>
        <v>0</v>
      </c>
      <c r="U107" s="10">
        <f t="shared" si="194"/>
        <v>0</v>
      </c>
      <c r="V107" s="10">
        <f t="shared" si="194"/>
        <v>0</v>
      </c>
      <c r="W107" s="10">
        <f t="shared" si="194"/>
        <v>19.59</v>
      </c>
      <c r="X107" s="10">
        <f t="shared" si="194"/>
        <v>19.59</v>
      </c>
      <c r="Y107" s="166">
        <f t="shared" si="194"/>
        <v>0</v>
      </c>
      <c r="Z107" s="166">
        <f t="shared" si="194"/>
        <v>0</v>
      </c>
      <c r="AA107" s="10">
        <f t="shared" si="194"/>
        <v>0</v>
      </c>
      <c r="AB107" s="10">
        <f t="shared" si="194"/>
        <v>0</v>
      </c>
      <c r="AC107" s="10">
        <f t="shared" si="194"/>
        <v>0</v>
      </c>
      <c r="AD107" s="10">
        <f t="shared" si="194"/>
        <v>0</v>
      </c>
      <c r="AE107" s="10">
        <f t="shared" si="194"/>
        <v>0</v>
      </c>
      <c r="AF107" s="10">
        <f t="shared" si="194"/>
        <v>0</v>
      </c>
      <c r="AG107" s="10">
        <f t="shared" si="194"/>
        <v>0</v>
      </c>
      <c r="AH107" s="10">
        <f t="shared" si="194"/>
        <v>0</v>
      </c>
      <c r="AI107" s="10">
        <f t="shared" si="194"/>
        <v>0</v>
      </c>
      <c r="AJ107" s="10">
        <f t="shared" si="194"/>
        <v>0</v>
      </c>
      <c r="AK107" s="10">
        <f t="shared" si="194"/>
        <v>0</v>
      </c>
      <c r="AL107" s="10">
        <f t="shared" si="194"/>
        <v>0</v>
      </c>
      <c r="AM107" s="10">
        <f t="shared" si="194"/>
        <v>0</v>
      </c>
      <c r="AN107" s="10">
        <f t="shared" si="194"/>
        <v>0</v>
      </c>
      <c r="AO107" s="10">
        <f t="shared" si="194"/>
        <v>0</v>
      </c>
      <c r="AP107" s="10">
        <f t="shared" si="194"/>
        <v>0</v>
      </c>
      <c r="AQ107" s="10">
        <f t="shared" si="194"/>
        <v>0</v>
      </c>
      <c r="AR107" s="10">
        <f t="shared" si="194"/>
        <v>0</v>
      </c>
      <c r="AS107" s="10">
        <f t="shared" si="194"/>
        <v>0</v>
      </c>
      <c r="AT107" s="10">
        <f t="shared" si="194"/>
        <v>0</v>
      </c>
      <c r="AU107" s="10">
        <f t="shared" si="194"/>
        <v>0</v>
      </c>
      <c r="AV107" s="10">
        <f t="shared" si="194"/>
        <v>0</v>
      </c>
      <c r="AW107" s="10">
        <f t="shared" si="194"/>
        <v>0</v>
      </c>
      <c r="AX107" s="10">
        <f t="shared" si="194"/>
        <v>0</v>
      </c>
      <c r="AY107" s="10">
        <f t="shared" si="194"/>
        <v>0</v>
      </c>
      <c r="AZ107" s="10">
        <f t="shared" si="194"/>
        <v>0</v>
      </c>
      <c r="BA107" s="10">
        <f t="shared" si="194"/>
        <v>0</v>
      </c>
      <c r="BB107" s="10">
        <f t="shared" si="194"/>
        <v>0</v>
      </c>
      <c r="BC107" s="10">
        <f t="shared" si="194"/>
        <v>0</v>
      </c>
      <c r="BD107" s="10">
        <f t="shared" si="194"/>
        <v>0</v>
      </c>
      <c r="BE107" s="10">
        <f t="shared" si="194"/>
        <v>6</v>
      </c>
      <c r="BF107" s="10">
        <f t="shared" si="194"/>
        <v>0.85440000000000005</v>
      </c>
      <c r="BG107" s="10">
        <f t="shared" si="194"/>
        <v>7.5</v>
      </c>
      <c r="BH107" s="10">
        <f t="shared" si="194"/>
        <v>1.0680000000000001</v>
      </c>
      <c r="BI107" s="10">
        <f t="shared" si="194"/>
        <v>0</v>
      </c>
      <c r="BJ107" s="10">
        <f t="shared" si="194"/>
        <v>0</v>
      </c>
      <c r="BK107" s="10">
        <f t="shared" si="194"/>
        <v>6.5</v>
      </c>
      <c r="BL107" s="10">
        <f t="shared" si="194"/>
        <v>0.92559999999999998</v>
      </c>
      <c r="BM107" s="10">
        <f t="shared" si="194"/>
        <v>0</v>
      </c>
      <c r="BN107" s="10">
        <f t="shared" ref="BN107:BQ107" si="195">MAX(BN11:BN106)</f>
        <v>0</v>
      </c>
      <c r="BO107" s="10">
        <f t="shared" si="195"/>
        <v>0</v>
      </c>
      <c r="BP107" s="10">
        <f t="shared" si="195"/>
        <v>0</v>
      </c>
      <c r="BQ107" s="10">
        <f t="shared" si="195"/>
        <v>0</v>
      </c>
      <c r="BR107" s="10">
        <f t="shared" si="194"/>
        <v>0</v>
      </c>
      <c r="BS107" s="10">
        <f t="shared" ref="BS107:ED107" si="196">MAX(BS11:BS106)</f>
        <v>20</v>
      </c>
      <c r="BT107" s="10">
        <f t="shared" si="196"/>
        <v>2.8479999999999999</v>
      </c>
      <c r="BU107" s="10">
        <f t="shared" si="196"/>
        <v>0</v>
      </c>
      <c r="BV107" s="10">
        <f t="shared" si="196"/>
        <v>0</v>
      </c>
      <c r="BW107" s="10">
        <f t="shared" si="196"/>
        <v>0</v>
      </c>
      <c r="BX107" s="10">
        <f t="shared" si="196"/>
        <v>0</v>
      </c>
      <c r="BY107" s="10">
        <f t="shared" si="196"/>
        <v>0</v>
      </c>
      <c r="BZ107" s="10">
        <f t="shared" si="196"/>
        <v>0</v>
      </c>
      <c r="CA107" s="10">
        <f t="shared" si="196"/>
        <v>0</v>
      </c>
      <c r="CB107" s="10">
        <f t="shared" si="196"/>
        <v>0</v>
      </c>
      <c r="CC107" s="10">
        <f t="shared" si="196"/>
        <v>0</v>
      </c>
      <c r="CD107" s="10">
        <f t="shared" si="196"/>
        <v>0</v>
      </c>
      <c r="CE107" s="10">
        <f t="shared" si="196"/>
        <v>0</v>
      </c>
      <c r="CF107" s="10">
        <f t="shared" si="196"/>
        <v>0</v>
      </c>
      <c r="CG107" s="10">
        <f t="shared" si="196"/>
        <v>0</v>
      </c>
      <c r="CH107" s="10">
        <f t="shared" si="196"/>
        <v>0</v>
      </c>
      <c r="CI107" s="10">
        <f t="shared" si="196"/>
        <v>0</v>
      </c>
      <c r="CJ107" s="10">
        <f t="shared" si="196"/>
        <v>0</v>
      </c>
      <c r="CK107" s="10">
        <f t="shared" si="196"/>
        <v>0</v>
      </c>
      <c r="CL107" s="10">
        <f t="shared" si="196"/>
        <v>0</v>
      </c>
      <c r="CM107" s="10">
        <f t="shared" si="196"/>
        <v>0</v>
      </c>
      <c r="CN107" s="10">
        <f t="shared" si="196"/>
        <v>0</v>
      </c>
      <c r="CO107" s="10">
        <f t="shared" si="196"/>
        <v>0</v>
      </c>
      <c r="CP107" s="10">
        <f t="shared" si="196"/>
        <v>0</v>
      </c>
      <c r="CQ107" s="10">
        <f t="shared" si="196"/>
        <v>247.40625</v>
      </c>
      <c r="CR107" s="10">
        <f t="shared" si="196"/>
        <v>0</v>
      </c>
      <c r="CS107" s="10">
        <f t="shared" si="196"/>
        <v>0</v>
      </c>
      <c r="CT107" s="10">
        <f t="shared" si="196"/>
        <v>0</v>
      </c>
      <c r="CU107" s="10">
        <f t="shared" si="196"/>
        <v>18.556701030927837</v>
      </c>
      <c r="CV107" s="10">
        <f t="shared" si="196"/>
        <v>0</v>
      </c>
      <c r="CW107" s="10">
        <f t="shared" si="196"/>
        <v>63.814432989690722</v>
      </c>
      <c r="CX107" s="10">
        <f t="shared" si="196"/>
        <v>0</v>
      </c>
      <c r="CY107" s="10">
        <f t="shared" si="196"/>
        <v>0</v>
      </c>
      <c r="CZ107" s="10">
        <f t="shared" si="196"/>
        <v>0</v>
      </c>
      <c r="DA107" s="10">
        <f t="shared" si="196"/>
        <v>329.77738402061857</v>
      </c>
      <c r="DB107" s="10">
        <f t="shared" si="196"/>
        <v>0</v>
      </c>
      <c r="DC107" s="10">
        <f t="shared" si="196"/>
        <v>0</v>
      </c>
      <c r="DD107" s="10">
        <f t="shared" si="196"/>
        <v>0</v>
      </c>
      <c r="DE107" s="10">
        <f t="shared" si="196"/>
        <v>0</v>
      </c>
      <c r="DF107" s="10">
        <f t="shared" si="196"/>
        <v>0</v>
      </c>
      <c r="DG107" s="10">
        <f t="shared" si="196"/>
        <v>0</v>
      </c>
      <c r="DH107" s="10">
        <f t="shared" si="196"/>
        <v>0</v>
      </c>
      <c r="DI107" s="10">
        <f t="shared" si="196"/>
        <v>0</v>
      </c>
      <c r="DJ107" s="10">
        <f t="shared" si="196"/>
        <v>0</v>
      </c>
      <c r="DK107" s="166">
        <f t="shared" si="196"/>
        <v>41.103092783505154</v>
      </c>
      <c r="DL107" s="166">
        <f t="shared" si="196"/>
        <v>13.701030927835051</v>
      </c>
      <c r="DM107" s="166">
        <f t="shared" si="196"/>
        <v>41.103092783505154</v>
      </c>
      <c r="DN107" s="166">
        <f t="shared" si="196"/>
        <v>13.701030927835051</v>
      </c>
      <c r="DO107" s="166">
        <f t="shared" si="196"/>
        <v>39.869999999999997</v>
      </c>
      <c r="DP107" s="166">
        <f t="shared" si="196"/>
        <v>13.29</v>
      </c>
      <c r="DQ107" s="166">
        <f t="shared" si="196"/>
        <v>39.869999999999997</v>
      </c>
      <c r="DR107" s="166">
        <f t="shared" si="196"/>
        <v>13.29</v>
      </c>
      <c r="DS107" s="10">
        <f t="shared" si="196"/>
        <v>0</v>
      </c>
      <c r="DT107" s="10">
        <f t="shared" si="196"/>
        <v>0</v>
      </c>
      <c r="DU107" s="10">
        <f t="shared" si="196"/>
        <v>0</v>
      </c>
      <c r="DV107" s="10">
        <f t="shared" si="196"/>
        <v>0</v>
      </c>
      <c r="DW107" s="10">
        <f t="shared" si="196"/>
        <v>0</v>
      </c>
      <c r="DX107" s="10">
        <f t="shared" si="196"/>
        <v>0</v>
      </c>
      <c r="DY107" s="10">
        <f t="shared" si="196"/>
        <v>0</v>
      </c>
      <c r="DZ107" s="10">
        <f t="shared" si="196"/>
        <v>0</v>
      </c>
      <c r="EA107" s="10">
        <f t="shared" si="196"/>
        <v>0</v>
      </c>
      <c r="EB107" s="10">
        <f t="shared" si="196"/>
        <v>0</v>
      </c>
      <c r="EC107" s="10">
        <f t="shared" si="196"/>
        <v>0</v>
      </c>
      <c r="ED107" s="10">
        <f t="shared" si="196"/>
        <v>0</v>
      </c>
      <c r="EE107" s="10">
        <f t="shared" ref="EE107:GT107" si="197">MAX(EE11:EE106)</f>
        <v>0</v>
      </c>
      <c r="EF107" s="10">
        <f t="shared" si="197"/>
        <v>0</v>
      </c>
      <c r="EG107" s="166">
        <f t="shared" si="197"/>
        <v>37.11</v>
      </c>
      <c r="EH107" s="166">
        <f t="shared" si="197"/>
        <v>9.2774999999999999</v>
      </c>
      <c r="EI107" s="166">
        <f>MAX(EI11:EI106)</f>
        <v>159.42268041237114</v>
      </c>
      <c r="EJ107" s="166">
        <f>MAX(EJ11:EJ106)</f>
        <v>39.855670103092784</v>
      </c>
      <c r="EK107" s="166">
        <f>MAX(EK11:EK106)</f>
        <v>55.268041237113401</v>
      </c>
      <c r="EL107" s="166">
        <f>MAX(EL11:EL106)</f>
        <v>13.81701030927835</v>
      </c>
      <c r="EM107" s="166">
        <f t="shared" ref="EM107:EP107" si="198">MAX(EM11:EM106)</f>
        <v>0</v>
      </c>
      <c r="EN107" s="166">
        <f t="shared" si="198"/>
        <v>0</v>
      </c>
      <c r="EO107" s="10">
        <f t="shared" si="198"/>
        <v>0</v>
      </c>
      <c r="EP107" s="10">
        <f t="shared" si="198"/>
        <v>0</v>
      </c>
      <c r="EQ107" s="10">
        <f t="shared" si="197"/>
        <v>251.80072164948453</v>
      </c>
      <c r="ER107" s="10">
        <f t="shared" si="197"/>
        <v>62.950180412371132</v>
      </c>
      <c r="ES107" s="10">
        <f t="shared" si="197"/>
        <v>0</v>
      </c>
      <c r="ET107" s="10">
        <f t="shared" si="197"/>
        <v>0</v>
      </c>
      <c r="EU107" s="10">
        <f t="shared" si="197"/>
        <v>0</v>
      </c>
      <c r="EV107" s="10">
        <f t="shared" si="197"/>
        <v>0</v>
      </c>
      <c r="EW107" s="10">
        <f t="shared" si="197"/>
        <v>0</v>
      </c>
      <c r="EX107" s="10">
        <f t="shared" si="197"/>
        <v>0</v>
      </c>
      <c r="EY107" s="10">
        <f t="shared" si="197"/>
        <v>0</v>
      </c>
      <c r="EZ107" s="10">
        <f t="shared" si="197"/>
        <v>0</v>
      </c>
      <c r="FA107" s="10">
        <f t="shared" si="197"/>
        <v>32</v>
      </c>
      <c r="FB107" s="10">
        <f t="shared" si="197"/>
        <v>0</v>
      </c>
      <c r="FC107" s="10">
        <f t="shared" si="197"/>
        <v>33</v>
      </c>
      <c r="FD107" s="10">
        <f t="shared" si="197"/>
        <v>0</v>
      </c>
      <c r="FE107" s="10">
        <f t="shared" si="197"/>
        <v>0</v>
      </c>
      <c r="FF107" s="10">
        <f t="shared" si="197"/>
        <v>0</v>
      </c>
      <c r="FG107" s="10">
        <f t="shared" si="197"/>
        <v>0</v>
      </c>
      <c r="FH107" s="10">
        <f t="shared" si="197"/>
        <v>0</v>
      </c>
      <c r="FI107" s="10">
        <f t="shared" si="197"/>
        <v>0</v>
      </c>
      <c r="FJ107" s="10">
        <f t="shared" si="197"/>
        <v>0</v>
      </c>
      <c r="FK107" s="10">
        <f t="shared" si="197"/>
        <v>0</v>
      </c>
      <c r="FL107" s="10">
        <f t="shared" si="197"/>
        <v>0</v>
      </c>
      <c r="FM107" s="10">
        <f t="shared" si="197"/>
        <v>0</v>
      </c>
      <c r="FN107" s="10">
        <f t="shared" si="197"/>
        <v>0</v>
      </c>
      <c r="FO107" s="10">
        <f t="shared" si="197"/>
        <v>0</v>
      </c>
      <c r="FP107" s="10">
        <f t="shared" si="197"/>
        <v>0</v>
      </c>
      <c r="FQ107" s="10">
        <f t="shared" si="197"/>
        <v>0</v>
      </c>
      <c r="FR107" s="10">
        <f t="shared" si="197"/>
        <v>0</v>
      </c>
      <c r="FS107" s="10">
        <f t="shared" si="197"/>
        <v>0</v>
      </c>
      <c r="FT107" s="10">
        <f t="shared" si="197"/>
        <v>0</v>
      </c>
      <c r="FU107" s="10">
        <f t="shared" si="197"/>
        <v>0</v>
      </c>
      <c r="FV107" s="10">
        <f t="shared" si="197"/>
        <v>0</v>
      </c>
      <c r="FW107" s="10">
        <f t="shared" si="197"/>
        <v>0</v>
      </c>
      <c r="FX107" s="10">
        <f t="shared" si="197"/>
        <v>0</v>
      </c>
      <c r="FY107" s="10">
        <f t="shared" si="197"/>
        <v>0</v>
      </c>
      <c r="FZ107" s="10">
        <f t="shared" si="197"/>
        <v>0</v>
      </c>
      <c r="GA107" s="10">
        <f t="shared" si="197"/>
        <v>0</v>
      </c>
      <c r="GB107" s="10">
        <f t="shared" si="197"/>
        <v>0</v>
      </c>
      <c r="GC107" s="10">
        <f t="shared" si="197"/>
        <v>0</v>
      </c>
      <c r="GD107" s="10">
        <f t="shared" si="197"/>
        <v>0</v>
      </c>
      <c r="GE107" s="10">
        <f t="shared" si="197"/>
        <v>0</v>
      </c>
      <c r="GF107" s="10">
        <f t="shared" si="197"/>
        <v>0</v>
      </c>
      <c r="GG107" s="10">
        <f t="shared" si="197"/>
        <v>0</v>
      </c>
      <c r="GH107" s="10">
        <f t="shared" si="197"/>
        <v>0</v>
      </c>
      <c r="GI107" s="10">
        <f t="shared" si="197"/>
        <v>0</v>
      </c>
      <c r="GJ107" s="10">
        <f t="shared" si="197"/>
        <v>0</v>
      </c>
      <c r="GK107" s="10">
        <f t="shared" si="197"/>
        <v>6</v>
      </c>
      <c r="GL107" s="10">
        <f t="shared" si="197"/>
        <v>0</v>
      </c>
      <c r="GM107" s="10">
        <f t="shared" si="197"/>
        <v>0</v>
      </c>
      <c r="GN107" s="10">
        <f t="shared" si="197"/>
        <v>0</v>
      </c>
      <c r="GO107" s="10">
        <f t="shared" si="197"/>
        <v>6</v>
      </c>
      <c r="GP107" s="10">
        <f t="shared" si="197"/>
        <v>0</v>
      </c>
      <c r="GQ107" s="10">
        <f t="shared" si="197"/>
        <v>0</v>
      </c>
      <c r="GR107" s="10">
        <f t="shared" si="197"/>
        <v>0</v>
      </c>
      <c r="GS107" s="10">
        <f t="shared" si="197"/>
        <v>0</v>
      </c>
      <c r="GT107" s="10">
        <f t="shared" si="197"/>
        <v>0</v>
      </c>
      <c r="GU107" s="10">
        <f t="shared" ref="GU107:JH107" si="199">MAX(GU11:GU106)</f>
        <v>5</v>
      </c>
      <c r="GV107" s="10">
        <f t="shared" si="199"/>
        <v>0</v>
      </c>
      <c r="GW107" s="10">
        <f t="shared" si="199"/>
        <v>2</v>
      </c>
      <c r="GX107" s="10">
        <f t="shared" si="199"/>
        <v>0</v>
      </c>
      <c r="GY107" s="10">
        <f t="shared" si="199"/>
        <v>2.4</v>
      </c>
      <c r="GZ107" s="10">
        <f t="shared" si="199"/>
        <v>0</v>
      </c>
      <c r="HA107" s="10">
        <f t="shared" si="199"/>
        <v>21.4</v>
      </c>
      <c r="HB107" s="10">
        <f t="shared" si="199"/>
        <v>0</v>
      </c>
      <c r="HC107" s="10">
        <f t="shared" si="199"/>
        <v>0</v>
      </c>
      <c r="HD107" s="10">
        <f t="shared" si="199"/>
        <v>0</v>
      </c>
      <c r="HE107" s="10">
        <f t="shared" si="199"/>
        <v>0</v>
      </c>
      <c r="HF107" s="10">
        <f t="shared" si="199"/>
        <v>0</v>
      </c>
      <c r="HG107" s="10">
        <f t="shared" si="199"/>
        <v>0</v>
      </c>
      <c r="HH107" s="10">
        <f t="shared" si="199"/>
        <v>0</v>
      </c>
      <c r="HI107" s="10">
        <f t="shared" si="199"/>
        <v>0</v>
      </c>
      <c r="HJ107" s="10">
        <f t="shared" si="199"/>
        <v>0</v>
      </c>
      <c r="HK107" s="10">
        <f t="shared" si="199"/>
        <v>0</v>
      </c>
      <c r="HL107" s="10">
        <f t="shared" si="199"/>
        <v>0</v>
      </c>
      <c r="HM107" s="10">
        <f t="shared" si="199"/>
        <v>0</v>
      </c>
      <c r="HN107" s="10">
        <f t="shared" si="199"/>
        <v>0</v>
      </c>
      <c r="HO107" s="10">
        <f t="shared" si="199"/>
        <v>0</v>
      </c>
      <c r="HP107" s="10">
        <f t="shared" si="199"/>
        <v>0</v>
      </c>
      <c r="HQ107" s="10">
        <f t="shared" si="199"/>
        <v>565</v>
      </c>
      <c r="HR107" s="10">
        <f t="shared" si="199"/>
        <v>0</v>
      </c>
      <c r="HS107" s="10">
        <f t="shared" si="199"/>
        <v>565</v>
      </c>
      <c r="HT107" s="10">
        <f t="shared" si="199"/>
        <v>0</v>
      </c>
      <c r="HU107" s="10">
        <f t="shared" si="199"/>
        <v>565</v>
      </c>
      <c r="HV107" s="10">
        <f t="shared" si="199"/>
        <v>0</v>
      </c>
      <c r="HW107" s="10">
        <f t="shared" si="199"/>
        <v>0</v>
      </c>
      <c r="HX107" s="10">
        <f t="shared" si="199"/>
        <v>0</v>
      </c>
      <c r="HY107" s="10">
        <f t="shared" si="199"/>
        <v>0</v>
      </c>
      <c r="HZ107" s="10">
        <f t="shared" si="199"/>
        <v>0</v>
      </c>
      <c r="IA107" s="10">
        <f t="shared" si="199"/>
        <v>0</v>
      </c>
      <c r="IB107" s="10">
        <f t="shared" si="199"/>
        <v>0</v>
      </c>
      <c r="IC107" s="10">
        <f t="shared" si="199"/>
        <v>2.5</v>
      </c>
      <c r="ID107" s="10">
        <f t="shared" si="199"/>
        <v>0.625</v>
      </c>
      <c r="IE107" s="10">
        <f t="shared" si="199"/>
        <v>0</v>
      </c>
      <c r="IF107" s="10">
        <f>MAX(IF11:IF106)</f>
        <v>0</v>
      </c>
      <c r="IG107" s="10">
        <f t="shared" si="199"/>
        <v>2.5</v>
      </c>
      <c r="IH107" s="10">
        <f t="shared" si="199"/>
        <v>0.625</v>
      </c>
      <c r="II107" s="10">
        <f t="shared" si="199"/>
        <v>0</v>
      </c>
      <c r="IJ107" s="10">
        <f t="shared" si="199"/>
        <v>0</v>
      </c>
      <c r="IK107" s="10">
        <f t="shared" si="199"/>
        <v>0</v>
      </c>
      <c r="IL107" s="10">
        <f t="shared" si="199"/>
        <v>0</v>
      </c>
      <c r="IM107" s="10">
        <f t="shared" si="199"/>
        <v>0</v>
      </c>
      <c r="IN107" s="10">
        <f t="shared" si="199"/>
        <v>0</v>
      </c>
      <c r="IO107" s="10">
        <f t="shared" si="199"/>
        <v>0</v>
      </c>
      <c r="IP107" s="10">
        <f t="shared" si="199"/>
        <v>0</v>
      </c>
      <c r="IQ107" s="10">
        <f t="shared" si="199"/>
        <v>0</v>
      </c>
      <c r="IR107" s="10">
        <f t="shared" si="199"/>
        <v>0</v>
      </c>
      <c r="IS107" s="10">
        <f t="shared" si="199"/>
        <v>0</v>
      </c>
      <c r="IT107" s="10">
        <f t="shared" si="199"/>
        <v>0</v>
      </c>
      <c r="IU107" s="10">
        <f t="shared" si="199"/>
        <v>0</v>
      </c>
      <c r="IV107" s="10">
        <f t="shared" si="199"/>
        <v>0</v>
      </c>
      <c r="IW107" s="10">
        <f t="shared" si="199"/>
        <v>0</v>
      </c>
      <c r="IX107" s="10">
        <f t="shared" si="199"/>
        <v>0</v>
      </c>
      <c r="IY107" s="166">
        <f t="shared" si="199"/>
        <v>10.31</v>
      </c>
      <c r="IZ107" s="10">
        <f t="shared" si="199"/>
        <v>0</v>
      </c>
      <c r="JA107" s="166">
        <f t="shared" si="199"/>
        <v>10.31</v>
      </c>
      <c r="JB107" s="166">
        <f t="shared" si="199"/>
        <v>0</v>
      </c>
      <c r="JC107" s="10">
        <f t="shared" si="199"/>
        <v>0</v>
      </c>
      <c r="JD107" s="10">
        <f t="shared" si="199"/>
        <v>0</v>
      </c>
      <c r="JE107" s="10">
        <f t="shared" ref="JE107:JF107" si="200">MAX(JE11:JE106)</f>
        <v>0</v>
      </c>
      <c r="JF107" s="10">
        <f t="shared" si="200"/>
        <v>0</v>
      </c>
      <c r="JG107" s="10">
        <f t="shared" si="199"/>
        <v>20.62</v>
      </c>
      <c r="JH107" s="10">
        <f t="shared" si="199"/>
        <v>0</v>
      </c>
      <c r="JI107" s="166">
        <f t="shared" ref="JI107:LT107" si="201">MAX(JI11:JI106)</f>
        <v>6.5372000000000003</v>
      </c>
      <c r="JJ107" s="166">
        <f t="shared" si="201"/>
        <v>1</v>
      </c>
      <c r="JK107" s="166">
        <f t="shared" si="201"/>
        <v>6.5373000000000001</v>
      </c>
      <c r="JL107" s="166">
        <f t="shared" si="201"/>
        <v>1</v>
      </c>
      <c r="JM107" s="166">
        <f t="shared" si="201"/>
        <v>0</v>
      </c>
      <c r="JN107" s="166">
        <f t="shared" si="201"/>
        <v>0</v>
      </c>
      <c r="JO107" s="166">
        <f t="shared" si="201"/>
        <v>51.55</v>
      </c>
      <c r="JP107" s="166">
        <f t="shared" si="201"/>
        <v>11</v>
      </c>
      <c r="JQ107" s="166">
        <f t="shared" si="201"/>
        <v>44.33</v>
      </c>
      <c r="JR107" s="166">
        <f t="shared" si="201"/>
        <v>9</v>
      </c>
      <c r="JS107" s="166">
        <f t="shared" si="201"/>
        <v>0</v>
      </c>
      <c r="JT107" s="166">
        <f t="shared" si="201"/>
        <v>0</v>
      </c>
      <c r="JU107" s="10">
        <f t="shared" si="201"/>
        <v>0</v>
      </c>
      <c r="JV107" s="10">
        <f t="shared" si="201"/>
        <v>0</v>
      </c>
      <c r="JW107" s="10">
        <f t="shared" si="201"/>
        <v>108.9545</v>
      </c>
      <c r="JX107" s="10">
        <f t="shared" si="201"/>
        <v>22</v>
      </c>
      <c r="JY107" s="10">
        <f t="shared" si="201"/>
        <v>0</v>
      </c>
      <c r="JZ107" s="10">
        <f t="shared" si="201"/>
        <v>0</v>
      </c>
      <c r="KA107" s="10">
        <f t="shared" si="201"/>
        <v>0</v>
      </c>
      <c r="KB107" s="10">
        <f t="shared" si="201"/>
        <v>0</v>
      </c>
      <c r="KC107" s="10">
        <f t="shared" si="201"/>
        <v>0</v>
      </c>
      <c r="KD107" s="10">
        <f t="shared" si="201"/>
        <v>0</v>
      </c>
      <c r="KE107" s="10">
        <f t="shared" si="201"/>
        <v>0</v>
      </c>
      <c r="KF107" s="10">
        <f t="shared" si="201"/>
        <v>0</v>
      </c>
      <c r="KG107" s="10">
        <f t="shared" si="201"/>
        <v>0</v>
      </c>
      <c r="KH107" s="10">
        <f t="shared" si="201"/>
        <v>0</v>
      </c>
      <c r="KI107" s="10">
        <f t="shared" si="201"/>
        <v>0</v>
      </c>
      <c r="KJ107" s="10">
        <f t="shared" si="201"/>
        <v>0</v>
      </c>
      <c r="KK107" s="10">
        <f t="shared" si="201"/>
        <v>0</v>
      </c>
      <c r="KL107" s="10">
        <f t="shared" si="201"/>
        <v>0</v>
      </c>
      <c r="KM107" s="10">
        <f t="shared" si="201"/>
        <v>0</v>
      </c>
      <c r="KN107" s="10">
        <f t="shared" si="201"/>
        <v>0</v>
      </c>
      <c r="KO107" s="10">
        <f t="shared" si="201"/>
        <v>0</v>
      </c>
      <c r="KP107" s="10">
        <f t="shared" si="201"/>
        <v>0</v>
      </c>
      <c r="KQ107" s="166">
        <f t="shared" si="201"/>
        <v>0</v>
      </c>
      <c r="KR107" s="10">
        <f t="shared" si="201"/>
        <v>0</v>
      </c>
      <c r="KS107" s="10">
        <f t="shared" si="201"/>
        <v>0</v>
      </c>
      <c r="KT107" s="10">
        <f t="shared" si="201"/>
        <v>0</v>
      </c>
      <c r="KU107" s="10">
        <f t="shared" si="201"/>
        <v>0</v>
      </c>
      <c r="KV107" s="10">
        <f t="shared" si="201"/>
        <v>0</v>
      </c>
      <c r="KW107" s="10">
        <f t="shared" si="201"/>
        <v>0</v>
      </c>
      <c r="KX107" s="10">
        <f t="shared" si="201"/>
        <v>0</v>
      </c>
      <c r="KY107" s="10">
        <f t="shared" si="201"/>
        <v>0</v>
      </c>
      <c r="KZ107" s="10">
        <f t="shared" si="201"/>
        <v>0</v>
      </c>
      <c r="LA107" s="10">
        <f t="shared" si="201"/>
        <v>0</v>
      </c>
      <c r="LB107" s="10">
        <f t="shared" si="201"/>
        <v>0</v>
      </c>
      <c r="LC107" s="10">
        <f t="shared" si="201"/>
        <v>0</v>
      </c>
      <c r="LD107" s="10">
        <f t="shared" si="201"/>
        <v>0</v>
      </c>
      <c r="LE107" s="10">
        <f t="shared" si="201"/>
        <v>0</v>
      </c>
      <c r="LF107" s="10">
        <f t="shared" si="201"/>
        <v>0</v>
      </c>
      <c r="LG107" s="10">
        <f t="shared" si="201"/>
        <v>0</v>
      </c>
      <c r="LH107" s="10">
        <f t="shared" si="201"/>
        <v>0</v>
      </c>
      <c r="LI107" s="10">
        <f t="shared" si="201"/>
        <v>0</v>
      </c>
      <c r="LJ107" s="10">
        <f t="shared" si="201"/>
        <v>0</v>
      </c>
      <c r="LK107" s="10">
        <f t="shared" si="201"/>
        <v>25</v>
      </c>
      <c r="LL107" s="10">
        <f t="shared" si="201"/>
        <v>0</v>
      </c>
      <c r="LM107" s="10">
        <f t="shared" si="201"/>
        <v>24.02</v>
      </c>
      <c r="LN107" s="10">
        <f t="shared" si="201"/>
        <v>0</v>
      </c>
      <c r="LO107" s="10">
        <f t="shared" si="201"/>
        <v>6.5750000000000002</v>
      </c>
      <c r="LP107" s="10">
        <f t="shared" si="201"/>
        <v>0</v>
      </c>
      <c r="LQ107" s="166">
        <f t="shared" si="201"/>
        <v>0</v>
      </c>
      <c r="LR107" s="166">
        <f t="shared" si="201"/>
        <v>0</v>
      </c>
      <c r="LS107" s="10">
        <f t="shared" si="201"/>
        <v>0</v>
      </c>
      <c r="LT107" s="10">
        <f t="shared" si="201"/>
        <v>0</v>
      </c>
      <c r="LU107" s="10">
        <f t="shared" ref="LU107:OL107" si="202">MAX(LU11:LU106)</f>
        <v>54.795000000000002</v>
      </c>
      <c r="LV107" s="10">
        <f t="shared" si="202"/>
        <v>0</v>
      </c>
      <c r="LW107" s="10">
        <f t="shared" si="202"/>
        <v>0</v>
      </c>
      <c r="LX107" s="10">
        <f t="shared" si="202"/>
        <v>0</v>
      </c>
      <c r="LY107" s="10">
        <f t="shared" si="202"/>
        <v>0</v>
      </c>
      <c r="LZ107" s="10">
        <f t="shared" si="202"/>
        <v>0</v>
      </c>
      <c r="MA107" s="10">
        <f t="shared" si="202"/>
        <v>0</v>
      </c>
      <c r="MB107" s="10">
        <f t="shared" si="202"/>
        <v>0</v>
      </c>
      <c r="MC107" s="166">
        <f t="shared" si="202"/>
        <v>0</v>
      </c>
      <c r="MD107" s="10">
        <f t="shared" si="202"/>
        <v>0</v>
      </c>
      <c r="ME107" s="166">
        <f t="shared" si="202"/>
        <v>0</v>
      </c>
      <c r="MF107" s="166">
        <f t="shared" si="202"/>
        <v>0</v>
      </c>
      <c r="MG107" s="166">
        <f t="shared" si="202"/>
        <v>0</v>
      </c>
      <c r="MH107" s="10">
        <f t="shared" si="202"/>
        <v>0</v>
      </c>
      <c r="MI107" s="10">
        <f t="shared" si="202"/>
        <v>0</v>
      </c>
      <c r="MJ107" s="10">
        <f t="shared" si="202"/>
        <v>0</v>
      </c>
      <c r="MK107" s="10">
        <f t="shared" si="202"/>
        <v>0</v>
      </c>
      <c r="ML107" s="10">
        <f t="shared" si="202"/>
        <v>0</v>
      </c>
      <c r="MM107" s="10">
        <f t="shared" si="202"/>
        <v>8.2530000000000001</v>
      </c>
      <c r="MN107" s="166">
        <f t="shared" si="202"/>
        <v>0</v>
      </c>
      <c r="MO107" s="166">
        <f t="shared" si="202"/>
        <v>4.8469999999999995</v>
      </c>
      <c r="MP107" s="166">
        <f t="shared" si="202"/>
        <v>0</v>
      </c>
      <c r="MQ107" s="10">
        <f t="shared" si="202"/>
        <v>13.1</v>
      </c>
      <c r="MR107" s="10">
        <f t="shared" si="202"/>
        <v>0</v>
      </c>
      <c r="MS107" s="10">
        <f t="shared" si="202"/>
        <v>0</v>
      </c>
      <c r="MT107" s="10">
        <f t="shared" si="202"/>
        <v>0</v>
      </c>
      <c r="MU107" s="10">
        <f t="shared" si="202"/>
        <v>0</v>
      </c>
      <c r="MV107" s="10">
        <f t="shared" si="202"/>
        <v>0</v>
      </c>
      <c r="MW107" s="10">
        <f t="shared" si="202"/>
        <v>0</v>
      </c>
      <c r="MX107" s="10">
        <f t="shared" si="202"/>
        <v>0</v>
      </c>
      <c r="MY107" s="10">
        <f t="shared" si="202"/>
        <v>0</v>
      </c>
      <c r="MZ107" s="10">
        <f t="shared" si="202"/>
        <v>0</v>
      </c>
      <c r="NA107" s="166">
        <f t="shared" si="202"/>
        <v>6.56</v>
      </c>
      <c r="NB107" s="166">
        <f t="shared" si="202"/>
        <v>0.9</v>
      </c>
      <c r="NC107" s="10">
        <f t="shared" si="202"/>
        <v>6.56</v>
      </c>
      <c r="ND107" s="10">
        <f t="shared" si="202"/>
        <v>0.9</v>
      </c>
      <c r="NE107" s="10">
        <f t="shared" si="202"/>
        <v>0</v>
      </c>
      <c r="NF107" s="10">
        <f t="shared" si="202"/>
        <v>0</v>
      </c>
      <c r="NG107" s="10">
        <f t="shared" si="202"/>
        <v>0</v>
      </c>
      <c r="NH107" s="10">
        <f t="shared" si="202"/>
        <v>0</v>
      </c>
      <c r="NI107" s="10">
        <f t="shared" si="202"/>
        <v>0</v>
      </c>
      <c r="NJ107" s="10">
        <f t="shared" si="202"/>
        <v>0</v>
      </c>
      <c r="NK107" s="10">
        <f t="shared" si="202"/>
        <v>0</v>
      </c>
      <c r="NL107" s="10">
        <f t="shared" si="202"/>
        <v>0</v>
      </c>
      <c r="NM107" s="10">
        <f t="shared" si="202"/>
        <v>0</v>
      </c>
      <c r="NN107" s="10">
        <f t="shared" si="202"/>
        <v>0</v>
      </c>
      <c r="NO107" s="10">
        <f t="shared" si="202"/>
        <v>0</v>
      </c>
      <c r="NP107" s="10">
        <f t="shared" si="202"/>
        <v>0</v>
      </c>
      <c r="NQ107" s="10">
        <f t="shared" si="202"/>
        <v>3.67</v>
      </c>
      <c r="NR107" s="10">
        <f t="shared" si="202"/>
        <v>0</v>
      </c>
      <c r="NS107" s="166">
        <f t="shared" si="202"/>
        <v>0</v>
      </c>
      <c r="NT107" s="166">
        <f t="shared" si="202"/>
        <v>0</v>
      </c>
      <c r="NU107" s="166">
        <f t="shared" si="202"/>
        <v>6.2</v>
      </c>
      <c r="NV107" s="10">
        <f t="shared" si="202"/>
        <v>0</v>
      </c>
      <c r="NW107" s="10">
        <f t="shared" si="202"/>
        <v>1.33</v>
      </c>
      <c r="NX107" s="10">
        <f t="shared" si="202"/>
        <v>0</v>
      </c>
      <c r="NY107" s="10">
        <f t="shared" si="202"/>
        <v>2</v>
      </c>
      <c r="NZ107" s="10">
        <f t="shared" si="202"/>
        <v>0</v>
      </c>
      <c r="OA107" s="10">
        <f t="shared" si="202"/>
        <v>11.870000000000001</v>
      </c>
      <c r="OB107" s="10">
        <f t="shared" si="202"/>
        <v>0</v>
      </c>
      <c r="OC107" s="10">
        <f t="shared" si="202"/>
        <v>10</v>
      </c>
      <c r="OD107" s="10">
        <f t="shared" si="202"/>
        <v>0</v>
      </c>
      <c r="OE107" s="10">
        <f t="shared" si="202"/>
        <v>4.66</v>
      </c>
      <c r="OF107" s="10">
        <f t="shared" si="202"/>
        <v>0</v>
      </c>
      <c r="OG107" s="10">
        <f t="shared" si="202"/>
        <v>2</v>
      </c>
      <c r="OH107" s="10">
        <f t="shared" si="202"/>
        <v>0</v>
      </c>
      <c r="OI107" s="10">
        <f t="shared" ref="OI107:OJ107" si="203">MAX(OI11:OI106)</f>
        <v>0.2</v>
      </c>
      <c r="OJ107" s="10">
        <f t="shared" si="203"/>
        <v>0</v>
      </c>
      <c r="OK107" s="10">
        <f t="shared" si="202"/>
        <v>16.86</v>
      </c>
      <c r="OL107" s="10">
        <f t="shared" si="202"/>
        <v>0</v>
      </c>
      <c r="OM107" s="10">
        <f t="shared" ref="OM107:OT107" si="204">MAX(OM11:OM106)</f>
        <v>6.2</v>
      </c>
      <c r="ON107" s="10">
        <f t="shared" si="204"/>
        <v>0</v>
      </c>
      <c r="OO107" s="10">
        <f>MAX(OO11:OO106)</f>
        <v>1.75</v>
      </c>
      <c r="OP107" s="10">
        <f t="shared" si="204"/>
        <v>0</v>
      </c>
      <c r="OQ107" s="10">
        <f>MAX(OQ11:OQ106)</f>
        <v>1.91</v>
      </c>
      <c r="OR107" s="10">
        <f t="shared" si="204"/>
        <v>0</v>
      </c>
      <c r="OS107" s="10">
        <f t="shared" si="204"/>
        <v>7.95</v>
      </c>
      <c r="OT107" s="10">
        <f t="shared" si="204"/>
        <v>0</v>
      </c>
      <c r="OU107" s="10">
        <f t="shared" ref="OU107:OX107" si="205">MAX(OU11:OU106)</f>
        <v>0</v>
      </c>
      <c r="OV107" s="10">
        <f t="shared" si="205"/>
        <v>0</v>
      </c>
      <c r="OW107" s="10">
        <f t="shared" si="205"/>
        <v>0</v>
      </c>
      <c r="OX107" s="10">
        <f t="shared" si="205"/>
        <v>0</v>
      </c>
    </row>
    <row r="108" spans="1:414" ht="12.75" customHeight="1">
      <c r="A108" s="89" t="s">
        <v>130</v>
      </c>
      <c r="B108" s="50"/>
      <c r="C108" s="10">
        <f t="shared" ref="C108:BR108" si="206">MIN(C11:C106)</f>
        <v>0</v>
      </c>
      <c r="D108" s="10">
        <f t="shared" si="206"/>
        <v>0</v>
      </c>
      <c r="E108" s="10">
        <f t="shared" si="206"/>
        <v>0</v>
      </c>
      <c r="F108" s="10">
        <f t="shared" si="206"/>
        <v>0</v>
      </c>
      <c r="G108" s="10">
        <f t="shared" si="206"/>
        <v>0</v>
      </c>
      <c r="H108" s="10">
        <f t="shared" si="206"/>
        <v>0</v>
      </c>
      <c r="I108" s="10">
        <f t="shared" si="206"/>
        <v>0</v>
      </c>
      <c r="J108" s="10">
        <f t="shared" si="206"/>
        <v>0</v>
      </c>
      <c r="K108" s="10">
        <f t="shared" si="206"/>
        <v>0</v>
      </c>
      <c r="L108" s="10">
        <f t="shared" si="206"/>
        <v>0</v>
      </c>
      <c r="M108" s="10">
        <f t="shared" si="206"/>
        <v>0</v>
      </c>
      <c r="N108" s="10">
        <f t="shared" si="206"/>
        <v>0</v>
      </c>
      <c r="O108" s="10">
        <f t="shared" si="206"/>
        <v>0</v>
      </c>
      <c r="P108" s="10">
        <f t="shared" si="206"/>
        <v>0</v>
      </c>
      <c r="Q108" s="10">
        <f t="shared" si="206"/>
        <v>0</v>
      </c>
      <c r="R108" s="10">
        <f t="shared" si="206"/>
        <v>0</v>
      </c>
      <c r="S108" s="10">
        <f t="shared" si="206"/>
        <v>0</v>
      </c>
      <c r="T108" s="10">
        <f t="shared" si="206"/>
        <v>0</v>
      </c>
      <c r="U108" s="10">
        <f t="shared" si="206"/>
        <v>0</v>
      </c>
      <c r="V108" s="10">
        <f t="shared" si="206"/>
        <v>0</v>
      </c>
      <c r="W108" s="10">
        <f t="shared" si="206"/>
        <v>0</v>
      </c>
      <c r="X108" s="10">
        <f t="shared" si="206"/>
        <v>0</v>
      </c>
      <c r="Y108" s="166">
        <f t="shared" si="206"/>
        <v>0</v>
      </c>
      <c r="Z108" s="166">
        <f t="shared" si="206"/>
        <v>0</v>
      </c>
      <c r="AA108" s="10">
        <f t="shared" si="206"/>
        <v>0</v>
      </c>
      <c r="AB108" s="10">
        <f t="shared" si="206"/>
        <v>0</v>
      </c>
      <c r="AC108" s="10">
        <f t="shared" si="206"/>
        <v>0</v>
      </c>
      <c r="AD108" s="10">
        <f t="shared" si="206"/>
        <v>0</v>
      </c>
      <c r="AE108" s="10">
        <f t="shared" si="206"/>
        <v>0</v>
      </c>
      <c r="AF108" s="10">
        <f t="shared" si="206"/>
        <v>0</v>
      </c>
      <c r="AG108" s="10">
        <f t="shared" si="206"/>
        <v>0</v>
      </c>
      <c r="AH108" s="10">
        <f t="shared" si="206"/>
        <v>0</v>
      </c>
      <c r="AI108" s="10">
        <f t="shared" si="206"/>
        <v>0</v>
      </c>
      <c r="AJ108" s="10">
        <f t="shared" si="206"/>
        <v>0</v>
      </c>
      <c r="AK108" s="10">
        <f t="shared" si="206"/>
        <v>0</v>
      </c>
      <c r="AL108" s="10">
        <f t="shared" si="206"/>
        <v>0</v>
      </c>
      <c r="AM108" s="10">
        <f t="shared" si="206"/>
        <v>0</v>
      </c>
      <c r="AN108" s="10">
        <f t="shared" si="206"/>
        <v>0</v>
      </c>
      <c r="AO108" s="10">
        <f t="shared" si="206"/>
        <v>0</v>
      </c>
      <c r="AP108" s="10">
        <f t="shared" si="206"/>
        <v>0</v>
      </c>
      <c r="AQ108" s="10">
        <f t="shared" si="206"/>
        <v>0</v>
      </c>
      <c r="AR108" s="10">
        <f t="shared" si="206"/>
        <v>0</v>
      </c>
      <c r="AS108" s="10">
        <f t="shared" si="206"/>
        <v>0</v>
      </c>
      <c r="AT108" s="10">
        <f t="shared" si="206"/>
        <v>0</v>
      </c>
      <c r="AU108" s="10">
        <f t="shared" si="206"/>
        <v>0</v>
      </c>
      <c r="AV108" s="10">
        <f t="shared" si="206"/>
        <v>0</v>
      </c>
      <c r="AW108" s="10">
        <f t="shared" si="206"/>
        <v>0</v>
      </c>
      <c r="AX108" s="10">
        <f t="shared" si="206"/>
        <v>0</v>
      </c>
      <c r="AY108" s="10">
        <f t="shared" si="206"/>
        <v>0</v>
      </c>
      <c r="AZ108" s="10">
        <f t="shared" si="206"/>
        <v>0</v>
      </c>
      <c r="BA108" s="10">
        <f t="shared" si="206"/>
        <v>0</v>
      </c>
      <c r="BB108" s="10">
        <f t="shared" si="206"/>
        <v>0</v>
      </c>
      <c r="BC108" s="10">
        <f t="shared" si="206"/>
        <v>0</v>
      </c>
      <c r="BD108" s="10">
        <f t="shared" si="206"/>
        <v>0</v>
      </c>
      <c r="BE108" s="10">
        <f t="shared" si="206"/>
        <v>6</v>
      </c>
      <c r="BF108" s="10">
        <f t="shared" si="206"/>
        <v>0.85440000000000005</v>
      </c>
      <c r="BG108" s="10">
        <f t="shared" si="206"/>
        <v>7.5</v>
      </c>
      <c r="BH108" s="10">
        <f t="shared" si="206"/>
        <v>1.0680000000000001</v>
      </c>
      <c r="BI108" s="10">
        <f t="shared" si="206"/>
        <v>0</v>
      </c>
      <c r="BJ108" s="10">
        <f t="shared" si="206"/>
        <v>0</v>
      </c>
      <c r="BK108" s="10">
        <f t="shared" si="206"/>
        <v>6.5</v>
      </c>
      <c r="BL108" s="10">
        <f t="shared" si="206"/>
        <v>0.92559999999999998</v>
      </c>
      <c r="BM108" s="10">
        <f t="shared" si="206"/>
        <v>0</v>
      </c>
      <c r="BN108" s="10">
        <f t="shared" ref="BN108:BQ108" si="207">MIN(BN11:BN106)</f>
        <v>0</v>
      </c>
      <c r="BO108" s="10">
        <f t="shared" si="207"/>
        <v>0</v>
      </c>
      <c r="BP108" s="10">
        <f t="shared" si="207"/>
        <v>0</v>
      </c>
      <c r="BQ108" s="10">
        <f t="shared" si="207"/>
        <v>0</v>
      </c>
      <c r="BR108" s="10">
        <f t="shared" si="206"/>
        <v>0</v>
      </c>
      <c r="BS108" s="10">
        <f t="shared" ref="BS108:ED108" si="208">MIN(BS11:BS106)</f>
        <v>20</v>
      </c>
      <c r="BT108" s="10">
        <f t="shared" si="208"/>
        <v>2.8479999999999999</v>
      </c>
      <c r="BU108" s="10">
        <f t="shared" si="208"/>
        <v>0</v>
      </c>
      <c r="BV108" s="10">
        <f t="shared" si="208"/>
        <v>0</v>
      </c>
      <c r="BW108" s="10">
        <f t="shared" si="208"/>
        <v>0</v>
      </c>
      <c r="BX108" s="10">
        <f t="shared" si="208"/>
        <v>0</v>
      </c>
      <c r="BY108" s="10">
        <f t="shared" si="208"/>
        <v>0</v>
      </c>
      <c r="BZ108" s="10">
        <f t="shared" si="208"/>
        <v>0</v>
      </c>
      <c r="CA108" s="10">
        <f t="shared" si="208"/>
        <v>0</v>
      </c>
      <c r="CB108" s="10">
        <f t="shared" si="208"/>
        <v>0</v>
      </c>
      <c r="CC108" s="10">
        <f t="shared" si="208"/>
        <v>0</v>
      </c>
      <c r="CD108" s="10">
        <f t="shared" si="208"/>
        <v>0</v>
      </c>
      <c r="CE108" s="10">
        <f t="shared" si="208"/>
        <v>0</v>
      </c>
      <c r="CF108" s="10">
        <f t="shared" si="208"/>
        <v>0</v>
      </c>
      <c r="CG108" s="10">
        <f t="shared" si="208"/>
        <v>0</v>
      </c>
      <c r="CH108" s="10">
        <f t="shared" si="208"/>
        <v>0</v>
      </c>
      <c r="CI108" s="10">
        <f t="shared" si="208"/>
        <v>0</v>
      </c>
      <c r="CJ108" s="10">
        <f t="shared" si="208"/>
        <v>0</v>
      </c>
      <c r="CK108" s="10">
        <f t="shared" si="208"/>
        <v>0</v>
      </c>
      <c r="CL108" s="10">
        <f t="shared" si="208"/>
        <v>0</v>
      </c>
      <c r="CM108" s="10">
        <f t="shared" si="208"/>
        <v>0</v>
      </c>
      <c r="CN108" s="10">
        <f t="shared" si="208"/>
        <v>0</v>
      </c>
      <c r="CO108" s="10">
        <f t="shared" si="208"/>
        <v>0</v>
      </c>
      <c r="CP108" s="10">
        <f t="shared" si="208"/>
        <v>0</v>
      </c>
      <c r="CQ108" s="10">
        <f t="shared" si="208"/>
        <v>247.40625</v>
      </c>
      <c r="CR108" s="10">
        <f t="shared" si="208"/>
        <v>0</v>
      </c>
      <c r="CS108" s="10">
        <f t="shared" si="208"/>
        <v>0</v>
      </c>
      <c r="CT108" s="10">
        <f t="shared" si="208"/>
        <v>0</v>
      </c>
      <c r="CU108" s="10">
        <f t="shared" si="208"/>
        <v>18.556701030927837</v>
      </c>
      <c r="CV108" s="10">
        <f t="shared" si="208"/>
        <v>0</v>
      </c>
      <c r="CW108" s="10">
        <f t="shared" si="208"/>
        <v>63.814432989690722</v>
      </c>
      <c r="CX108" s="10">
        <f t="shared" si="208"/>
        <v>0</v>
      </c>
      <c r="CY108" s="10">
        <f t="shared" si="208"/>
        <v>0</v>
      </c>
      <c r="CZ108" s="10">
        <f t="shared" si="208"/>
        <v>0</v>
      </c>
      <c r="DA108" s="10">
        <f t="shared" si="208"/>
        <v>329.77738402061857</v>
      </c>
      <c r="DB108" s="10">
        <f t="shared" si="208"/>
        <v>0</v>
      </c>
      <c r="DC108" s="10">
        <f t="shared" si="208"/>
        <v>0</v>
      </c>
      <c r="DD108" s="10">
        <f t="shared" si="208"/>
        <v>0</v>
      </c>
      <c r="DE108" s="10">
        <f t="shared" si="208"/>
        <v>0</v>
      </c>
      <c r="DF108" s="10">
        <f t="shared" si="208"/>
        <v>0</v>
      </c>
      <c r="DG108" s="10">
        <f t="shared" si="208"/>
        <v>0</v>
      </c>
      <c r="DH108" s="10">
        <f t="shared" si="208"/>
        <v>0</v>
      </c>
      <c r="DI108" s="10">
        <f t="shared" si="208"/>
        <v>0</v>
      </c>
      <c r="DJ108" s="10">
        <f t="shared" si="208"/>
        <v>0</v>
      </c>
      <c r="DK108" s="166">
        <f t="shared" si="208"/>
        <v>41.103092783505154</v>
      </c>
      <c r="DL108" s="166">
        <f t="shared" si="208"/>
        <v>13.701030927835051</v>
      </c>
      <c r="DM108" s="166">
        <f t="shared" si="208"/>
        <v>41.103092783505154</v>
      </c>
      <c r="DN108" s="166">
        <f t="shared" si="208"/>
        <v>13.701030927835051</v>
      </c>
      <c r="DO108" s="166">
        <f t="shared" si="208"/>
        <v>39.869999999999997</v>
      </c>
      <c r="DP108" s="166">
        <f t="shared" si="208"/>
        <v>13.29</v>
      </c>
      <c r="DQ108" s="166">
        <f t="shared" si="208"/>
        <v>39.869999999999997</v>
      </c>
      <c r="DR108" s="166">
        <f t="shared" si="208"/>
        <v>13.29</v>
      </c>
      <c r="DS108" s="10">
        <f t="shared" si="208"/>
        <v>0</v>
      </c>
      <c r="DT108" s="10">
        <f t="shared" si="208"/>
        <v>0</v>
      </c>
      <c r="DU108" s="10">
        <f t="shared" si="208"/>
        <v>0</v>
      </c>
      <c r="DV108" s="10">
        <f t="shared" si="208"/>
        <v>0</v>
      </c>
      <c r="DW108" s="10">
        <f t="shared" si="208"/>
        <v>0</v>
      </c>
      <c r="DX108" s="10">
        <f t="shared" si="208"/>
        <v>0</v>
      </c>
      <c r="DY108" s="10">
        <f t="shared" si="208"/>
        <v>0</v>
      </c>
      <c r="DZ108" s="10">
        <f t="shared" si="208"/>
        <v>0</v>
      </c>
      <c r="EA108" s="10">
        <f t="shared" si="208"/>
        <v>0</v>
      </c>
      <c r="EB108" s="10">
        <f t="shared" si="208"/>
        <v>0</v>
      </c>
      <c r="EC108" s="10">
        <f t="shared" si="208"/>
        <v>0</v>
      </c>
      <c r="ED108" s="10">
        <f t="shared" si="208"/>
        <v>0</v>
      </c>
      <c r="EE108" s="10">
        <f t="shared" ref="EE108:GT108" si="209">MIN(EE11:EE106)</f>
        <v>0</v>
      </c>
      <c r="EF108" s="10">
        <f t="shared" si="209"/>
        <v>0</v>
      </c>
      <c r="EG108" s="166">
        <f t="shared" si="209"/>
        <v>37.11</v>
      </c>
      <c r="EH108" s="166">
        <f t="shared" si="209"/>
        <v>9.2774999999999999</v>
      </c>
      <c r="EI108" s="166">
        <f>MIN(EI11:EI106)</f>
        <v>159.42268041237114</v>
      </c>
      <c r="EJ108" s="166">
        <f>MIN(EJ11:EJ106)</f>
        <v>39.855670103092784</v>
      </c>
      <c r="EK108" s="166">
        <f>MIN(EK11:EK106)</f>
        <v>55.268041237113401</v>
      </c>
      <c r="EL108" s="166">
        <f>MIN(EL11:EL106)</f>
        <v>13.81701030927835</v>
      </c>
      <c r="EM108" s="166">
        <f t="shared" ref="EM108:EP108" si="210">MIN(EM11:EM106)</f>
        <v>0</v>
      </c>
      <c r="EN108" s="166">
        <f t="shared" si="210"/>
        <v>0</v>
      </c>
      <c r="EO108" s="10">
        <f t="shared" si="210"/>
        <v>0</v>
      </c>
      <c r="EP108" s="10">
        <f t="shared" si="210"/>
        <v>0</v>
      </c>
      <c r="EQ108" s="10">
        <f t="shared" si="209"/>
        <v>251.80072164948453</v>
      </c>
      <c r="ER108" s="10">
        <f t="shared" si="209"/>
        <v>62.950180412371132</v>
      </c>
      <c r="ES108" s="10">
        <f t="shared" si="209"/>
        <v>0</v>
      </c>
      <c r="ET108" s="10">
        <f t="shared" si="209"/>
        <v>0</v>
      </c>
      <c r="EU108" s="10">
        <f t="shared" si="209"/>
        <v>0</v>
      </c>
      <c r="EV108" s="10">
        <f t="shared" si="209"/>
        <v>0</v>
      </c>
      <c r="EW108" s="10">
        <f t="shared" si="209"/>
        <v>0</v>
      </c>
      <c r="EX108" s="10">
        <f t="shared" si="209"/>
        <v>0</v>
      </c>
      <c r="EY108" s="10">
        <f t="shared" si="209"/>
        <v>0</v>
      </c>
      <c r="EZ108" s="10">
        <f t="shared" si="209"/>
        <v>0</v>
      </c>
      <c r="FA108" s="10">
        <f t="shared" si="209"/>
        <v>30</v>
      </c>
      <c r="FB108" s="10">
        <f t="shared" si="209"/>
        <v>0</v>
      </c>
      <c r="FC108" s="10">
        <f t="shared" si="209"/>
        <v>0</v>
      </c>
      <c r="FD108" s="10">
        <f t="shared" si="209"/>
        <v>0</v>
      </c>
      <c r="FE108" s="10">
        <f t="shared" si="209"/>
        <v>0</v>
      </c>
      <c r="FF108" s="10">
        <f t="shared" si="209"/>
        <v>0</v>
      </c>
      <c r="FG108" s="10">
        <f t="shared" si="209"/>
        <v>0</v>
      </c>
      <c r="FH108" s="10">
        <f t="shared" si="209"/>
        <v>0</v>
      </c>
      <c r="FI108" s="10">
        <f t="shared" si="209"/>
        <v>0</v>
      </c>
      <c r="FJ108" s="10">
        <f t="shared" si="209"/>
        <v>0</v>
      </c>
      <c r="FK108" s="10">
        <f t="shared" si="209"/>
        <v>0</v>
      </c>
      <c r="FL108" s="10">
        <f t="shared" si="209"/>
        <v>0</v>
      </c>
      <c r="FM108" s="10">
        <f t="shared" si="209"/>
        <v>0</v>
      </c>
      <c r="FN108" s="10">
        <f t="shared" si="209"/>
        <v>0</v>
      </c>
      <c r="FO108" s="10">
        <f t="shared" si="209"/>
        <v>0</v>
      </c>
      <c r="FP108" s="10">
        <f t="shared" si="209"/>
        <v>0</v>
      </c>
      <c r="FQ108" s="10">
        <f t="shared" si="209"/>
        <v>0</v>
      </c>
      <c r="FR108" s="10">
        <f t="shared" si="209"/>
        <v>0</v>
      </c>
      <c r="FS108" s="10">
        <f t="shared" si="209"/>
        <v>0</v>
      </c>
      <c r="FT108" s="10">
        <f t="shared" si="209"/>
        <v>0</v>
      </c>
      <c r="FU108" s="10">
        <f t="shared" si="209"/>
        <v>0</v>
      </c>
      <c r="FV108" s="10">
        <f t="shared" si="209"/>
        <v>0</v>
      </c>
      <c r="FW108" s="10">
        <f t="shared" si="209"/>
        <v>0</v>
      </c>
      <c r="FX108" s="10">
        <f t="shared" si="209"/>
        <v>0</v>
      </c>
      <c r="FY108" s="10">
        <f t="shared" si="209"/>
        <v>0</v>
      </c>
      <c r="FZ108" s="10">
        <f t="shared" si="209"/>
        <v>0</v>
      </c>
      <c r="GA108" s="10">
        <f t="shared" si="209"/>
        <v>0</v>
      </c>
      <c r="GB108" s="10">
        <f t="shared" si="209"/>
        <v>0</v>
      </c>
      <c r="GC108" s="10">
        <f t="shared" si="209"/>
        <v>0</v>
      </c>
      <c r="GD108" s="10">
        <f t="shared" si="209"/>
        <v>0</v>
      </c>
      <c r="GE108" s="10">
        <f t="shared" si="209"/>
        <v>0</v>
      </c>
      <c r="GF108" s="10">
        <f t="shared" si="209"/>
        <v>0</v>
      </c>
      <c r="GG108" s="10">
        <f t="shared" si="209"/>
        <v>0</v>
      </c>
      <c r="GH108" s="10">
        <f t="shared" si="209"/>
        <v>0</v>
      </c>
      <c r="GI108" s="10">
        <f t="shared" si="209"/>
        <v>0</v>
      </c>
      <c r="GJ108" s="10">
        <f t="shared" si="209"/>
        <v>0</v>
      </c>
      <c r="GK108" s="10">
        <f t="shared" si="209"/>
        <v>6</v>
      </c>
      <c r="GL108" s="10">
        <f t="shared" si="209"/>
        <v>0</v>
      </c>
      <c r="GM108" s="10">
        <f t="shared" si="209"/>
        <v>0</v>
      </c>
      <c r="GN108" s="10">
        <f t="shared" si="209"/>
        <v>0</v>
      </c>
      <c r="GO108" s="10">
        <f t="shared" si="209"/>
        <v>3</v>
      </c>
      <c r="GP108" s="10">
        <f t="shared" si="209"/>
        <v>0</v>
      </c>
      <c r="GQ108" s="10">
        <f t="shared" si="209"/>
        <v>0</v>
      </c>
      <c r="GR108" s="10">
        <f t="shared" si="209"/>
        <v>0</v>
      </c>
      <c r="GS108" s="10">
        <f t="shared" si="209"/>
        <v>0</v>
      </c>
      <c r="GT108" s="10">
        <f t="shared" si="209"/>
        <v>0</v>
      </c>
      <c r="GU108" s="10">
        <f t="shared" ref="GU108:JH108" si="211">MIN(GU11:GU106)</f>
        <v>3</v>
      </c>
      <c r="GV108" s="10">
        <f t="shared" si="211"/>
        <v>0</v>
      </c>
      <c r="GW108" s="10">
        <f t="shared" si="211"/>
        <v>2</v>
      </c>
      <c r="GX108" s="10">
        <f t="shared" si="211"/>
        <v>0</v>
      </c>
      <c r="GY108" s="10">
        <f t="shared" si="211"/>
        <v>0</v>
      </c>
      <c r="GZ108" s="10">
        <f t="shared" si="211"/>
        <v>0</v>
      </c>
      <c r="HA108" s="10">
        <f t="shared" si="211"/>
        <v>14</v>
      </c>
      <c r="HB108" s="10">
        <f t="shared" si="211"/>
        <v>0</v>
      </c>
      <c r="HC108" s="10">
        <f t="shared" si="211"/>
        <v>0</v>
      </c>
      <c r="HD108" s="10">
        <f t="shared" si="211"/>
        <v>0</v>
      </c>
      <c r="HE108" s="10">
        <f t="shared" si="211"/>
        <v>0</v>
      </c>
      <c r="HF108" s="10">
        <f t="shared" si="211"/>
        <v>0</v>
      </c>
      <c r="HG108" s="10">
        <f t="shared" si="211"/>
        <v>0</v>
      </c>
      <c r="HH108" s="10">
        <f t="shared" si="211"/>
        <v>0</v>
      </c>
      <c r="HI108" s="10">
        <f t="shared" si="211"/>
        <v>0</v>
      </c>
      <c r="HJ108" s="10">
        <f t="shared" si="211"/>
        <v>0</v>
      </c>
      <c r="HK108" s="10">
        <f t="shared" si="211"/>
        <v>0</v>
      </c>
      <c r="HL108" s="10">
        <f t="shared" si="211"/>
        <v>0</v>
      </c>
      <c r="HM108" s="10">
        <f t="shared" si="211"/>
        <v>0</v>
      </c>
      <c r="HN108" s="10">
        <f t="shared" si="211"/>
        <v>0</v>
      </c>
      <c r="HO108" s="10">
        <f t="shared" si="211"/>
        <v>0</v>
      </c>
      <c r="HP108" s="10">
        <f t="shared" si="211"/>
        <v>0</v>
      </c>
      <c r="HQ108" s="10">
        <f t="shared" si="211"/>
        <v>280</v>
      </c>
      <c r="HR108" s="10">
        <f t="shared" si="211"/>
        <v>0</v>
      </c>
      <c r="HS108" s="10">
        <f t="shared" si="211"/>
        <v>400</v>
      </c>
      <c r="HT108" s="10">
        <f t="shared" si="211"/>
        <v>0</v>
      </c>
      <c r="HU108" s="10">
        <f t="shared" si="211"/>
        <v>280</v>
      </c>
      <c r="HV108" s="10">
        <f t="shared" si="211"/>
        <v>0</v>
      </c>
      <c r="HW108" s="10">
        <f t="shared" si="211"/>
        <v>0</v>
      </c>
      <c r="HX108" s="10">
        <f t="shared" si="211"/>
        <v>0</v>
      </c>
      <c r="HY108" s="10">
        <f t="shared" si="211"/>
        <v>0</v>
      </c>
      <c r="HZ108" s="10">
        <f t="shared" si="211"/>
        <v>0</v>
      </c>
      <c r="IA108" s="10">
        <f t="shared" si="211"/>
        <v>0</v>
      </c>
      <c r="IB108" s="10">
        <f t="shared" si="211"/>
        <v>0</v>
      </c>
      <c r="IC108" s="10">
        <f t="shared" si="211"/>
        <v>2.5</v>
      </c>
      <c r="ID108" s="10">
        <f t="shared" si="211"/>
        <v>0.625</v>
      </c>
      <c r="IE108" s="10">
        <f t="shared" si="211"/>
        <v>0</v>
      </c>
      <c r="IF108" s="10">
        <f>MIN(IF11:IF106)</f>
        <v>0</v>
      </c>
      <c r="IG108" s="10">
        <f t="shared" si="211"/>
        <v>2.5</v>
      </c>
      <c r="IH108" s="10">
        <f t="shared" si="211"/>
        <v>0.625</v>
      </c>
      <c r="II108" s="10">
        <f t="shared" si="211"/>
        <v>0</v>
      </c>
      <c r="IJ108" s="10">
        <f t="shared" si="211"/>
        <v>0</v>
      </c>
      <c r="IK108" s="10">
        <f t="shared" si="211"/>
        <v>0</v>
      </c>
      <c r="IL108" s="10">
        <f t="shared" si="211"/>
        <v>0</v>
      </c>
      <c r="IM108" s="10">
        <f t="shared" si="211"/>
        <v>0</v>
      </c>
      <c r="IN108" s="10">
        <f t="shared" si="211"/>
        <v>0</v>
      </c>
      <c r="IO108" s="10">
        <f t="shared" si="211"/>
        <v>0</v>
      </c>
      <c r="IP108" s="10">
        <f t="shared" si="211"/>
        <v>0</v>
      </c>
      <c r="IQ108" s="10">
        <f t="shared" si="211"/>
        <v>0</v>
      </c>
      <c r="IR108" s="10">
        <f t="shared" si="211"/>
        <v>0</v>
      </c>
      <c r="IS108" s="10">
        <f t="shared" si="211"/>
        <v>0</v>
      </c>
      <c r="IT108" s="10">
        <f t="shared" si="211"/>
        <v>0</v>
      </c>
      <c r="IU108" s="10">
        <f t="shared" si="211"/>
        <v>0</v>
      </c>
      <c r="IV108" s="10">
        <f t="shared" si="211"/>
        <v>0</v>
      </c>
      <c r="IW108" s="10">
        <f t="shared" si="211"/>
        <v>0</v>
      </c>
      <c r="IX108" s="10">
        <f t="shared" si="211"/>
        <v>0</v>
      </c>
      <c r="IY108" s="166">
        <f t="shared" si="211"/>
        <v>10.31</v>
      </c>
      <c r="IZ108" s="10">
        <f t="shared" si="211"/>
        <v>0</v>
      </c>
      <c r="JA108" s="166">
        <f t="shared" si="211"/>
        <v>0</v>
      </c>
      <c r="JB108" s="166">
        <f t="shared" si="211"/>
        <v>0</v>
      </c>
      <c r="JC108" s="10">
        <f t="shared" si="211"/>
        <v>0</v>
      </c>
      <c r="JD108" s="10">
        <f t="shared" si="211"/>
        <v>0</v>
      </c>
      <c r="JE108" s="10">
        <f t="shared" ref="JE108:JF108" si="212">MIN(JE11:JE106)</f>
        <v>0</v>
      </c>
      <c r="JF108" s="10">
        <f t="shared" si="212"/>
        <v>0</v>
      </c>
      <c r="JG108" s="10">
        <f t="shared" si="211"/>
        <v>10.31</v>
      </c>
      <c r="JH108" s="10">
        <f t="shared" si="211"/>
        <v>0</v>
      </c>
      <c r="JI108" s="166">
        <f t="shared" ref="JI108:LT108" si="213">MIN(JI11:JI106)</f>
        <v>0</v>
      </c>
      <c r="JJ108" s="166">
        <f t="shared" si="213"/>
        <v>0</v>
      </c>
      <c r="JK108" s="166">
        <f t="shared" si="213"/>
        <v>0</v>
      </c>
      <c r="JL108" s="166">
        <f t="shared" si="213"/>
        <v>0</v>
      </c>
      <c r="JM108" s="166">
        <f t="shared" si="213"/>
        <v>0</v>
      </c>
      <c r="JN108" s="166">
        <f t="shared" si="213"/>
        <v>0</v>
      </c>
      <c r="JO108" s="166">
        <f t="shared" si="213"/>
        <v>51.55</v>
      </c>
      <c r="JP108" s="166">
        <f t="shared" si="213"/>
        <v>11</v>
      </c>
      <c r="JQ108" s="166">
        <f t="shared" si="213"/>
        <v>0</v>
      </c>
      <c r="JR108" s="166">
        <f t="shared" si="213"/>
        <v>0</v>
      </c>
      <c r="JS108" s="166">
        <f t="shared" si="213"/>
        <v>0</v>
      </c>
      <c r="JT108" s="166">
        <f t="shared" si="213"/>
        <v>0</v>
      </c>
      <c r="JU108" s="10">
        <f t="shared" si="213"/>
        <v>0</v>
      </c>
      <c r="JV108" s="10">
        <f t="shared" si="213"/>
        <v>0</v>
      </c>
      <c r="JW108" s="10">
        <f t="shared" si="213"/>
        <v>51.55</v>
      </c>
      <c r="JX108" s="10">
        <f t="shared" si="213"/>
        <v>11</v>
      </c>
      <c r="JY108" s="10">
        <f t="shared" si="213"/>
        <v>0</v>
      </c>
      <c r="JZ108" s="10">
        <f t="shared" si="213"/>
        <v>0</v>
      </c>
      <c r="KA108" s="10">
        <f t="shared" si="213"/>
        <v>0</v>
      </c>
      <c r="KB108" s="10">
        <f t="shared" si="213"/>
        <v>0</v>
      </c>
      <c r="KC108" s="10">
        <f t="shared" si="213"/>
        <v>0</v>
      </c>
      <c r="KD108" s="10">
        <f t="shared" si="213"/>
        <v>0</v>
      </c>
      <c r="KE108" s="10">
        <f t="shared" si="213"/>
        <v>0</v>
      </c>
      <c r="KF108" s="10">
        <f t="shared" si="213"/>
        <v>0</v>
      </c>
      <c r="KG108" s="10">
        <f t="shared" si="213"/>
        <v>0</v>
      </c>
      <c r="KH108" s="10">
        <f t="shared" si="213"/>
        <v>0</v>
      </c>
      <c r="KI108" s="10">
        <f t="shared" si="213"/>
        <v>0</v>
      </c>
      <c r="KJ108" s="10">
        <f t="shared" si="213"/>
        <v>0</v>
      </c>
      <c r="KK108" s="10">
        <f t="shared" si="213"/>
        <v>0</v>
      </c>
      <c r="KL108" s="10">
        <f t="shared" si="213"/>
        <v>0</v>
      </c>
      <c r="KM108" s="10">
        <f t="shared" si="213"/>
        <v>0</v>
      </c>
      <c r="KN108" s="10">
        <f t="shared" si="213"/>
        <v>0</v>
      </c>
      <c r="KO108" s="10">
        <f t="shared" si="213"/>
        <v>0</v>
      </c>
      <c r="KP108" s="10">
        <f t="shared" si="213"/>
        <v>0</v>
      </c>
      <c r="KQ108" s="166">
        <f t="shared" si="213"/>
        <v>0</v>
      </c>
      <c r="KR108" s="10">
        <f t="shared" si="213"/>
        <v>0</v>
      </c>
      <c r="KS108" s="10">
        <f t="shared" si="213"/>
        <v>0</v>
      </c>
      <c r="KT108" s="10">
        <f t="shared" si="213"/>
        <v>0</v>
      </c>
      <c r="KU108" s="10">
        <f t="shared" si="213"/>
        <v>0</v>
      </c>
      <c r="KV108" s="10">
        <f t="shared" si="213"/>
        <v>0</v>
      </c>
      <c r="KW108" s="10">
        <f t="shared" si="213"/>
        <v>0</v>
      </c>
      <c r="KX108" s="10">
        <f t="shared" si="213"/>
        <v>0</v>
      </c>
      <c r="KY108" s="10">
        <f t="shared" si="213"/>
        <v>0</v>
      </c>
      <c r="KZ108" s="10">
        <f t="shared" si="213"/>
        <v>0</v>
      </c>
      <c r="LA108" s="10">
        <f t="shared" si="213"/>
        <v>0</v>
      </c>
      <c r="LB108" s="10">
        <f t="shared" si="213"/>
        <v>0</v>
      </c>
      <c r="LC108" s="10">
        <f t="shared" si="213"/>
        <v>0</v>
      </c>
      <c r="LD108" s="10">
        <f t="shared" si="213"/>
        <v>0</v>
      </c>
      <c r="LE108" s="10">
        <f t="shared" si="213"/>
        <v>0</v>
      </c>
      <c r="LF108" s="10">
        <f t="shared" si="213"/>
        <v>0</v>
      </c>
      <c r="LG108" s="10">
        <f t="shared" si="213"/>
        <v>0</v>
      </c>
      <c r="LH108" s="10">
        <f t="shared" si="213"/>
        <v>0</v>
      </c>
      <c r="LI108" s="10">
        <f t="shared" si="213"/>
        <v>0</v>
      </c>
      <c r="LJ108" s="10">
        <f t="shared" si="213"/>
        <v>0</v>
      </c>
      <c r="LK108" s="10">
        <f t="shared" si="213"/>
        <v>10.83</v>
      </c>
      <c r="LL108" s="10">
        <f t="shared" si="213"/>
        <v>0</v>
      </c>
      <c r="LM108" s="10">
        <f t="shared" si="213"/>
        <v>3.4</v>
      </c>
      <c r="LN108" s="10">
        <f t="shared" si="213"/>
        <v>0</v>
      </c>
      <c r="LO108" s="10">
        <f t="shared" si="213"/>
        <v>0</v>
      </c>
      <c r="LP108" s="10">
        <f t="shared" si="213"/>
        <v>0</v>
      </c>
      <c r="LQ108" s="166">
        <f t="shared" si="213"/>
        <v>0</v>
      </c>
      <c r="LR108" s="166">
        <f t="shared" si="213"/>
        <v>0</v>
      </c>
      <c r="LS108" s="10">
        <f t="shared" si="213"/>
        <v>0</v>
      </c>
      <c r="LT108" s="10">
        <f t="shared" si="213"/>
        <v>0</v>
      </c>
      <c r="LU108" s="10">
        <f t="shared" ref="LU108:OL108" si="214">MIN(LU11:LU106)</f>
        <v>29.7</v>
      </c>
      <c r="LV108" s="10">
        <f t="shared" si="214"/>
        <v>0</v>
      </c>
      <c r="LW108" s="10">
        <f t="shared" si="214"/>
        <v>0</v>
      </c>
      <c r="LX108" s="10">
        <f t="shared" si="214"/>
        <v>0</v>
      </c>
      <c r="LY108" s="10">
        <f t="shared" si="214"/>
        <v>0</v>
      </c>
      <c r="LZ108" s="10">
        <f t="shared" si="214"/>
        <v>0</v>
      </c>
      <c r="MA108" s="10">
        <f t="shared" si="214"/>
        <v>0</v>
      </c>
      <c r="MB108" s="10">
        <f t="shared" si="214"/>
        <v>0</v>
      </c>
      <c r="MC108" s="166">
        <f t="shared" si="214"/>
        <v>0</v>
      </c>
      <c r="MD108" s="10">
        <f t="shared" si="214"/>
        <v>0</v>
      </c>
      <c r="ME108" s="166">
        <f t="shared" si="214"/>
        <v>0</v>
      </c>
      <c r="MF108" s="166">
        <f t="shared" si="214"/>
        <v>0</v>
      </c>
      <c r="MG108" s="166">
        <f t="shared" si="214"/>
        <v>0</v>
      </c>
      <c r="MH108" s="10">
        <f t="shared" si="214"/>
        <v>0</v>
      </c>
      <c r="MI108" s="10">
        <f t="shared" si="214"/>
        <v>0</v>
      </c>
      <c r="MJ108" s="10">
        <f t="shared" si="214"/>
        <v>0</v>
      </c>
      <c r="MK108" s="10">
        <f t="shared" si="214"/>
        <v>0</v>
      </c>
      <c r="ML108" s="10">
        <f t="shared" si="214"/>
        <v>0</v>
      </c>
      <c r="MM108" s="10">
        <f t="shared" si="214"/>
        <v>0</v>
      </c>
      <c r="MN108" s="166">
        <f t="shared" si="214"/>
        <v>0</v>
      </c>
      <c r="MO108" s="166">
        <f t="shared" si="214"/>
        <v>0</v>
      </c>
      <c r="MP108" s="166">
        <f t="shared" si="214"/>
        <v>0</v>
      </c>
      <c r="MQ108" s="10">
        <f t="shared" si="214"/>
        <v>0</v>
      </c>
      <c r="MR108" s="10">
        <f t="shared" si="214"/>
        <v>0</v>
      </c>
      <c r="MS108" s="10">
        <f t="shared" si="214"/>
        <v>0</v>
      </c>
      <c r="MT108" s="10">
        <f t="shared" si="214"/>
        <v>0</v>
      </c>
      <c r="MU108" s="10">
        <f t="shared" si="214"/>
        <v>0</v>
      </c>
      <c r="MV108" s="10">
        <f t="shared" si="214"/>
        <v>0</v>
      </c>
      <c r="MW108" s="10">
        <f t="shared" si="214"/>
        <v>0</v>
      </c>
      <c r="MX108" s="10">
        <f t="shared" si="214"/>
        <v>0</v>
      </c>
      <c r="MY108" s="10">
        <f t="shared" si="214"/>
        <v>0</v>
      </c>
      <c r="MZ108" s="10">
        <f t="shared" si="214"/>
        <v>0</v>
      </c>
      <c r="NA108" s="166">
        <f t="shared" si="214"/>
        <v>0</v>
      </c>
      <c r="NB108" s="166">
        <f t="shared" si="214"/>
        <v>0</v>
      </c>
      <c r="NC108" s="10">
        <f t="shared" si="214"/>
        <v>0</v>
      </c>
      <c r="ND108" s="10">
        <f t="shared" si="214"/>
        <v>0</v>
      </c>
      <c r="NE108" s="10">
        <f t="shared" si="214"/>
        <v>0</v>
      </c>
      <c r="NF108" s="10">
        <f t="shared" si="214"/>
        <v>0</v>
      </c>
      <c r="NG108" s="10">
        <f t="shared" si="214"/>
        <v>0</v>
      </c>
      <c r="NH108" s="10">
        <f t="shared" si="214"/>
        <v>0</v>
      </c>
      <c r="NI108" s="10">
        <f t="shared" si="214"/>
        <v>0</v>
      </c>
      <c r="NJ108" s="10">
        <f t="shared" si="214"/>
        <v>0</v>
      </c>
      <c r="NK108" s="10">
        <f t="shared" si="214"/>
        <v>0</v>
      </c>
      <c r="NL108" s="10">
        <f t="shared" si="214"/>
        <v>0</v>
      </c>
      <c r="NM108" s="10">
        <f t="shared" si="214"/>
        <v>0</v>
      </c>
      <c r="NN108" s="10">
        <f t="shared" si="214"/>
        <v>0</v>
      </c>
      <c r="NO108" s="10">
        <f t="shared" si="214"/>
        <v>0</v>
      </c>
      <c r="NP108" s="10">
        <f t="shared" si="214"/>
        <v>0</v>
      </c>
      <c r="NQ108" s="10">
        <f t="shared" si="214"/>
        <v>0</v>
      </c>
      <c r="NR108" s="10">
        <f t="shared" si="214"/>
        <v>0</v>
      </c>
      <c r="NS108" s="166">
        <f t="shared" si="214"/>
        <v>0</v>
      </c>
      <c r="NT108" s="166">
        <f t="shared" si="214"/>
        <v>0</v>
      </c>
      <c r="NU108" s="166">
        <f t="shared" si="214"/>
        <v>0</v>
      </c>
      <c r="NV108" s="10">
        <f t="shared" si="214"/>
        <v>0</v>
      </c>
      <c r="NW108" s="10">
        <f t="shared" si="214"/>
        <v>0</v>
      </c>
      <c r="NX108" s="10">
        <f t="shared" si="214"/>
        <v>0</v>
      </c>
      <c r="NY108" s="10">
        <f t="shared" si="214"/>
        <v>0</v>
      </c>
      <c r="NZ108" s="10">
        <f t="shared" si="214"/>
        <v>0</v>
      </c>
      <c r="OA108" s="10">
        <f t="shared" si="214"/>
        <v>0</v>
      </c>
      <c r="OB108" s="10">
        <f t="shared" si="214"/>
        <v>0</v>
      </c>
      <c r="OC108" s="10">
        <f t="shared" si="214"/>
        <v>0</v>
      </c>
      <c r="OD108" s="10">
        <f t="shared" si="214"/>
        <v>0</v>
      </c>
      <c r="OE108" s="10">
        <f t="shared" si="214"/>
        <v>0</v>
      </c>
      <c r="OF108" s="10">
        <f t="shared" si="214"/>
        <v>0</v>
      </c>
      <c r="OG108" s="10">
        <f t="shared" si="214"/>
        <v>0</v>
      </c>
      <c r="OH108" s="10">
        <f t="shared" si="214"/>
        <v>0</v>
      </c>
      <c r="OI108" s="10">
        <f t="shared" ref="OI108:OJ108" si="215">MIN(OI11:OI106)</f>
        <v>0</v>
      </c>
      <c r="OJ108" s="10">
        <f t="shared" si="215"/>
        <v>0</v>
      </c>
      <c r="OK108" s="10">
        <f t="shared" si="214"/>
        <v>0</v>
      </c>
      <c r="OL108" s="10">
        <f t="shared" si="214"/>
        <v>0</v>
      </c>
      <c r="OM108" s="10">
        <f t="shared" ref="OM108:OT108" si="216">MIN(OM11:OM106)</f>
        <v>0</v>
      </c>
      <c r="ON108" s="10">
        <f t="shared" si="216"/>
        <v>0</v>
      </c>
      <c r="OO108" s="10">
        <f>MIN(OO11:OO106)</f>
        <v>0</v>
      </c>
      <c r="OP108" s="10">
        <f t="shared" si="216"/>
        <v>0</v>
      </c>
      <c r="OQ108" s="10">
        <f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  <c r="OU108" s="10">
        <f t="shared" ref="OU108:OX108" si="217">MIN(OU11:OU106)</f>
        <v>0</v>
      </c>
      <c r="OV108" s="10">
        <f t="shared" si="217"/>
        <v>0</v>
      </c>
      <c r="OW108" s="10">
        <f t="shared" si="217"/>
        <v>0</v>
      </c>
      <c r="OX108" s="10">
        <f t="shared" si="217"/>
        <v>0</v>
      </c>
    </row>
    <row r="109" spans="1:414" ht="12.75" customHeight="1">
      <c r="A109" s="89" t="s">
        <v>160</v>
      </c>
      <c r="B109" s="50"/>
      <c r="C109" s="10" t="e">
        <f t="shared" ref="C109:BR109" si="218">AVERAGE(C11:C106)</f>
        <v>#DIV/0!</v>
      </c>
      <c r="D109" s="10" t="e">
        <f t="shared" si="218"/>
        <v>#DIV/0!</v>
      </c>
      <c r="E109" s="10" t="e">
        <f t="shared" si="218"/>
        <v>#DIV/0!</v>
      </c>
      <c r="F109" s="10" t="e">
        <f t="shared" si="218"/>
        <v>#DIV/0!</v>
      </c>
      <c r="G109" s="10" t="e">
        <f t="shared" si="218"/>
        <v>#DIV/0!</v>
      </c>
      <c r="H109" s="10" t="e">
        <f t="shared" si="218"/>
        <v>#DIV/0!</v>
      </c>
      <c r="I109" s="10">
        <f t="shared" si="218"/>
        <v>0</v>
      </c>
      <c r="J109" s="10">
        <f t="shared" si="218"/>
        <v>0</v>
      </c>
      <c r="K109" s="10" t="e">
        <f t="shared" si="218"/>
        <v>#DIV/0!</v>
      </c>
      <c r="L109" s="10" t="e">
        <f t="shared" si="218"/>
        <v>#DIV/0!</v>
      </c>
      <c r="M109" s="10" t="e">
        <f t="shared" si="218"/>
        <v>#DIV/0!</v>
      </c>
      <c r="N109" s="10" t="e">
        <f t="shared" si="218"/>
        <v>#DIV/0!</v>
      </c>
      <c r="O109" s="10">
        <f t="shared" si="218"/>
        <v>9.7325000000000035</v>
      </c>
      <c r="P109" s="10">
        <f t="shared" si="218"/>
        <v>1.9465000000000015</v>
      </c>
      <c r="Q109" s="10" t="e">
        <f t="shared" si="218"/>
        <v>#DIV/0!</v>
      </c>
      <c r="R109" s="10" t="e">
        <f t="shared" si="218"/>
        <v>#DIV/0!</v>
      </c>
      <c r="S109" s="10" t="e">
        <f t="shared" si="218"/>
        <v>#DIV/0!</v>
      </c>
      <c r="T109" s="10" t="e">
        <f t="shared" si="218"/>
        <v>#DIV/0!</v>
      </c>
      <c r="U109" s="10" t="e">
        <f t="shared" si="218"/>
        <v>#DIV/0!</v>
      </c>
      <c r="V109" s="10" t="e">
        <f t="shared" si="218"/>
        <v>#DIV/0!</v>
      </c>
      <c r="W109" s="10">
        <f t="shared" si="218"/>
        <v>9.7325000000000035</v>
      </c>
      <c r="X109" s="10">
        <f t="shared" si="218"/>
        <v>9.7325000000000035</v>
      </c>
      <c r="Y109" s="166" t="e">
        <f t="shared" si="218"/>
        <v>#DIV/0!</v>
      </c>
      <c r="Z109" s="166" t="e">
        <f t="shared" si="218"/>
        <v>#DIV/0!</v>
      </c>
      <c r="AA109" s="10" t="e">
        <f t="shared" si="218"/>
        <v>#DIV/0!</v>
      </c>
      <c r="AB109" s="10" t="e">
        <f t="shared" si="218"/>
        <v>#DIV/0!</v>
      </c>
      <c r="AC109" s="10">
        <f t="shared" si="218"/>
        <v>0</v>
      </c>
      <c r="AD109" s="10">
        <f t="shared" si="218"/>
        <v>0</v>
      </c>
      <c r="AE109" s="10" t="e">
        <f t="shared" si="218"/>
        <v>#DIV/0!</v>
      </c>
      <c r="AF109" s="10" t="e">
        <f t="shared" si="218"/>
        <v>#DIV/0!</v>
      </c>
      <c r="AG109" s="10" t="e">
        <f t="shared" si="218"/>
        <v>#DIV/0!</v>
      </c>
      <c r="AH109" s="10" t="e">
        <f t="shared" si="218"/>
        <v>#DIV/0!</v>
      </c>
      <c r="AI109" s="10" t="e">
        <f t="shared" si="218"/>
        <v>#DIV/0!</v>
      </c>
      <c r="AJ109" s="10" t="e">
        <f t="shared" si="218"/>
        <v>#DIV/0!</v>
      </c>
      <c r="AK109" s="10" t="e">
        <f t="shared" si="218"/>
        <v>#DIV/0!</v>
      </c>
      <c r="AL109" s="10" t="e">
        <f t="shared" si="218"/>
        <v>#DIV/0!</v>
      </c>
      <c r="AM109" s="10" t="e">
        <f t="shared" si="218"/>
        <v>#DIV/0!</v>
      </c>
      <c r="AN109" s="10" t="e">
        <f t="shared" si="218"/>
        <v>#DIV/0!</v>
      </c>
      <c r="AO109" s="10" t="e">
        <f t="shared" si="218"/>
        <v>#DIV/0!</v>
      </c>
      <c r="AP109" s="10" t="e">
        <f t="shared" si="218"/>
        <v>#DIV/0!</v>
      </c>
      <c r="AQ109" s="10" t="e">
        <f t="shared" si="218"/>
        <v>#DIV/0!</v>
      </c>
      <c r="AR109" s="10" t="e">
        <f t="shared" si="218"/>
        <v>#DIV/0!</v>
      </c>
      <c r="AS109" s="10" t="e">
        <f t="shared" si="218"/>
        <v>#DIV/0!</v>
      </c>
      <c r="AT109" s="10" t="e">
        <f t="shared" si="218"/>
        <v>#DIV/0!</v>
      </c>
      <c r="AU109" s="10">
        <f t="shared" si="218"/>
        <v>0</v>
      </c>
      <c r="AV109" s="10">
        <f t="shared" si="218"/>
        <v>0</v>
      </c>
      <c r="AW109" s="10" t="e">
        <f t="shared" si="218"/>
        <v>#DIV/0!</v>
      </c>
      <c r="AX109" s="10" t="e">
        <f t="shared" si="218"/>
        <v>#DIV/0!</v>
      </c>
      <c r="AY109" s="10" t="e">
        <f t="shared" si="218"/>
        <v>#DIV/0!</v>
      </c>
      <c r="AZ109" s="10" t="e">
        <f t="shared" si="218"/>
        <v>#DIV/0!</v>
      </c>
      <c r="BA109" s="10" t="e">
        <f t="shared" si="218"/>
        <v>#DIV/0!</v>
      </c>
      <c r="BB109" s="10" t="e">
        <f t="shared" si="218"/>
        <v>#DIV/0!</v>
      </c>
      <c r="BC109" s="10">
        <f t="shared" si="218"/>
        <v>0</v>
      </c>
      <c r="BD109" s="10">
        <f t="shared" si="218"/>
        <v>0</v>
      </c>
      <c r="BE109" s="10">
        <f t="shared" si="218"/>
        <v>6</v>
      </c>
      <c r="BF109" s="10">
        <f t="shared" si="218"/>
        <v>0.85439999999999872</v>
      </c>
      <c r="BG109" s="10">
        <f t="shared" si="218"/>
        <v>7.5</v>
      </c>
      <c r="BH109" s="10">
        <f t="shared" si="218"/>
        <v>1.0679999999999987</v>
      </c>
      <c r="BI109" s="10" t="e">
        <f t="shared" si="218"/>
        <v>#DIV/0!</v>
      </c>
      <c r="BJ109" s="10" t="e">
        <f t="shared" si="218"/>
        <v>#DIV/0!</v>
      </c>
      <c r="BK109" s="10">
        <f t="shared" si="218"/>
        <v>6.5</v>
      </c>
      <c r="BL109" s="10">
        <f t="shared" si="218"/>
        <v>0.92560000000000164</v>
      </c>
      <c r="BM109" s="10" t="e">
        <f t="shared" si="218"/>
        <v>#DIV/0!</v>
      </c>
      <c r="BN109" s="10" t="e">
        <f t="shared" ref="BN109:BQ109" si="219">AVERAGE(BN11:BN106)</f>
        <v>#DIV/0!</v>
      </c>
      <c r="BO109" s="10" t="e">
        <f t="shared" si="219"/>
        <v>#DIV/0!</v>
      </c>
      <c r="BP109" s="10" t="e">
        <f t="shared" si="219"/>
        <v>#DIV/0!</v>
      </c>
      <c r="BQ109" s="10" t="e">
        <f t="shared" si="219"/>
        <v>#DIV/0!</v>
      </c>
      <c r="BR109" s="10" t="e">
        <f t="shared" si="218"/>
        <v>#DIV/0!</v>
      </c>
      <c r="BS109" s="10">
        <f t="shared" ref="BS109:ED109" si="220">AVERAGE(BS11:BS106)</f>
        <v>20</v>
      </c>
      <c r="BT109" s="10">
        <f t="shared" si="220"/>
        <v>2.8480000000000065</v>
      </c>
      <c r="BU109" s="10" t="e">
        <f t="shared" si="220"/>
        <v>#DIV/0!</v>
      </c>
      <c r="BV109" s="10" t="e">
        <f t="shared" si="220"/>
        <v>#DIV/0!</v>
      </c>
      <c r="BW109" s="10" t="e">
        <f t="shared" si="220"/>
        <v>#DIV/0!</v>
      </c>
      <c r="BX109" s="10" t="e">
        <f t="shared" si="220"/>
        <v>#DIV/0!</v>
      </c>
      <c r="BY109" s="10" t="e">
        <f t="shared" si="220"/>
        <v>#DIV/0!</v>
      </c>
      <c r="BZ109" s="10" t="e">
        <f t="shared" si="220"/>
        <v>#DIV/0!</v>
      </c>
      <c r="CA109" s="10" t="e">
        <f t="shared" si="220"/>
        <v>#DIV/0!</v>
      </c>
      <c r="CB109" s="10" t="e">
        <f t="shared" si="220"/>
        <v>#DIV/0!</v>
      </c>
      <c r="CC109" s="10">
        <f t="shared" si="220"/>
        <v>0</v>
      </c>
      <c r="CD109" s="10">
        <f t="shared" si="220"/>
        <v>0</v>
      </c>
      <c r="CE109" s="10" t="e">
        <f t="shared" si="220"/>
        <v>#DIV/0!</v>
      </c>
      <c r="CF109" s="10" t="e">
        <f t="shared" si="220"/>
        <v>#DIV/0!</v>
      </c>
      <c r="CG109" s="10" t="e">
        <f t="shared" si="220"/>
        <v>#DIV/0!</v>
      </c>
      <c r="CH109" s="10" t="e">
        <f t="shared" si="220"/>
        <v>#DIV/0!</v>
      </c>
      <c r="CI109" s="10" t="e">
        <f t="shared" si="220"/>
        <v>#DIV/0!</v>
      </c>
      <c r="CJ109" s="10" t="e">
        <f t="shared" si="220"/>
        <v>#DIV/0!</v>
      </c>
      <c r="CK109" s="10" t="e">
        <f t="shared" si="220"/>
        <v>#DIV/0!</v>
      </c>
      <c r="CL109" s="10" t="e">
        <f t="shared" si="220"/>
        <v>#DIV/0!</v>
      </c>
      <c r="CM109" s="10" t="e">
        <f t="shared" si="220"/>
        <v>#DIV/0!</v>
      </c>
      <c r="CN109" s="10" t="e">
        <f t="shared" si="220"/>
        <v>#DIV/0!</v>
      </c>
      <c r="CO109" s="10">
        <f t="shared" si="220"/>
        <v>0</v>
      </c>
      <c r="CP109" s="10">
        <f t="shared" si="220"/>
        <v>0</v>
      </c>
      <c r="CQ109" s="10">
        <f t="shared" si="220"/>
        <v>247.40625</v>
      </c>
      <c r="CR109" s="10" t="e">
        <f t="shared" si="220"/>
        <v>#DIV/0!</v>
      </c>
      <c r="CS109" s="10" t="e">
        <f t="shared" si="220"/>
        <v>#DIV/0!</v>
      </c>
      <c r="CT109" s="10" t="e">
        <f t="shared" si="220"/>
        <v>#DIV/0!</v>
      </c>
      <c r="CU109" s="10">
        <f t="shared" si="220"/>
        <v>18.556701030927812</v>
      </c>
      <c r="CV109" s="10" t="e">
        <f t="shared" si="220"/>
        <v>#DIV/0!</v>
      </c>
      <c r="CW109" s="10">
        <f t="shared" si="220"/>
        <v>63.81443298969068</v>
      </c>
      <c r="CX109" s="10" t="e">
        <f t="shared" si="220"/>
        <v>#DIV/0!</v>
      </c>
      <c r="CY109" s="10" t="e">
        <f t="shared" si="220"/>
        <v>#DIV/0!</v>
      </c>
      <c r="CZ109" s="10" t="e">
        <f t="shared" si="220"/>
        <v>#DIV/0!</v>
      </c>
      <c r="DA109" s="10">
        <f t="shared" si="220"/>
        <v>329.77738402061806</v>
      </c>
      <c r="DB109" s="10">
        <f t="shared" si="220"/>
        <v>0</v>
      </c>
      <c r="DC109" s="10" t="e">
        <f t="shared" si="220"/>
        <v>#DIV/0!</v>
      </c>
      <c r="DD109" s="10" t="e">
        <f t="shared" si="220"/>
        <v>#DIV/0!</v>
      </c>
      <c r="DE109" s="10" t="e">
        <f t="shared" si="220"/>
        <v>#DIV/0!</v>
      </c>
      <c r="DF109" s="10" t="e">
        <f t="shared" si="220"/>
        <v>#DIV/0!</v>
      </c>
      <c r="DG109" s="10" t="e">
        <f t="shared" si="220"/>
        <v>#DIV/0!</v>
      </c>
      <c r="DH109" s="10" t="e">
        <f t="shared" si="220"/>
        <v>#DIV/0!</v>
      </c>
      <c r="DI109" s="10">
        <f t="shared" si="220"/>
        <v>0</v>
      </c>
      <c r="DJ109" s="10">
        <f t="shared" si="220"/>
        <v>0</v>
      </c>
      <c r="DK109" s="166">
        <f t="shared" si="220"/>
        <v>41.103092783505069</v>
      </c>
      <c r="DL109" s="166">
        <f t="shared" si="220"/>
        <v>13.701030927835061</v>
      </c>
      <c r="DM109" s="166">
        <f t="shared" si="220"/>
        <v>41.103092783505069</v>
      </c>
      <c r="DN109" s="166">
        <f t="shared" si="220"/>
        <v>13.701030927835061</v>
      </c>
      <c r="DO109" s="166">
        <f t="shared" si="220"/>
        <v>39.869999999999919</v>
      </c>
      <c r="DP109" s="166">
        <f t="shared" si="220"/>
        <v>13.289999999999983</v>
      </c>
      <c r="DQ109" s="166">
        <f t="shared" si="220"/>
        <v>39.869999999999919</v>
      </c>
      <c r="DR109" s="166">
        <f t="shared" si="220"/>
        <v>13.289999999999983</v>
      </c>
      <c r="DS109" s="10" t="e">
        <f t="shared" si="220"/>
        <v>#DIV/0!</v>
      </c>
      <c r="DT109" s="10" t="e">
        <f t="shared" si="220"/>
        <v>#DIV/0!</v>
      </c>
      <c r="DU109" s="10" t="e">
        <f t="shared" si="220"/>
        <v>#DIV/0!</v>
      </c>
      <c r="DV109" s="10" t="e">
        <f t="shared" si="220"/>
        <v>#DIV/0!</v>
      </c>
      <c r="DW109" s="10" t="e">
        <f t="shared" si="220"/>
        <v>#DIV/0!</v>
      </c>
      <c r="DX109" s="10" t="e">
        <f t="shared" si="220"/>
        <v>#DIV/0!</v>
      </c>
      <c r="DY109" s="10" t="e">
        <f t="shared" si="220"/>
        <v>#DIV/0!</v>
      </c>
      <c r="DZ109" s="10" t="e">
        <f t="shared" si="220"/>
        <v>#DIV/0!</v>
      </c>
      <c r="EA109" s="10" t="e">
        <f t="shared" si="220"/>
        <v>#DIV/0!</v>
      </c>
      <c r="EB109" s="10" t="e">
        <f t="shared" si="220"/>
        <v>#DIV/0!</v>
      </c>
      <c r="EC109" s="10">
        <f t="shared" si="220"/>
        <v>0</v>
      </c>
      <c r="ED109" s="10">
        <f t="shared" si="220"/>
        <v>0</v>
      </c>
      <c r="EE109" s="10" t="e">
        <f t="shared" ref="EE109:GT109" si="221">AVERAGE(EE11:EE106)</f>
        <v>#DIV/0!</v>
      </c>
      <c r="EF109" s="10" t="e">
        <f t="shared" si="221"/>
        <v>#DIV/0!</v>
      </c>
      <c r="EG109" s="166">
        <f t="shared" si="221"/>
        <v>37.110000000000028</v>
      </c>
      <c r="EH109" s="166">
        <f t="shared" si="221"/>
        <v>9.277500000000007</v>
      </c>
      <c r="EI109" s="166">
        <f>AVERAGE(EI11:EI106)</f>
        <v>159.42268041237139</v>
      </c>
      <c r="EJ109" s="166">
        <f>AVERAGE(EJ11:EJ106)</f>
        <v>39.855670103092848</v>
      </c>
      <c r="EK109" s="166">
        <f>AVERAGE(EK11:EK106)</f>
        <v>55.268041237113437</v>
      </c>
      <c r="EL109" s="166">
        <f>AVERAGE(EL11:EL106)</f>
        <v>13.817010309278359</v>
      </c>
      <c r="EM109" s="166" t="e">
        <f t="shared" ref="EM109:EP109" si="222">AVERAGE(EM11:EM106)</f>
        <v>#DIV/0!</v>
      </c>
      <c r="EN109" s="166" t="e">
        <f t="shared" si="222"/>
        <v>#DIV/0!</v>
      </c>
      <c r="EO109" s="10" t="e">
        <f t="shared" si="222"/>
        <v>#DIV/0!</v>
      </c>
      <c r="EP109" s="10" t="e">
        <f t="shared" si="222"/>
        <v>#DIV/0!</v>
      </c>
      <c r="EQ109" s="10">
        <f t="shared" si="221"/>
        <v>251.80072164948436</v>
      </c>
      <c r="ER109" s="10">
        <f t="shared" si="221"/>
        <v>62.95018041237109</v>
      </c>
      <c r="ES109" s="10" t="e">
        <f t="shared" si="221"/>
        <v>#DIV/0!</v>
      </c>
      <c r="ET109" s="10" t="e">
        <f t="shared" si="221"/>
        <v>#DIV/0!</v>
      </c>
      <c r="EU109" s="10" t="e">
        <f t="shared" si="221"/>
        <v>#DIV/0!</v>
      </c>
      <c r="EV109" s="10" t="e">
        <f t="shared" si="221"/>
        <v>#DIV/0!</v>
      </c>
      <c r="EW109" s="10">
        <f t="shared" si="221"/>
        <v>0</v>
      </c>
      <c r="EX109" s="10">
        <f t="shared" si="221"/>
        <v>0</v>
      </c>
      <c r="EY109" s="10" t="e">
        <f t="shared" si="221"/>
        <v>#DIV/0!</v>
      </c>
      <c r="EZ109" s="10" t="e">
        <f t="shared" si="221"/>
        <v>#DIV/0!</v>
      </c>
      <c r="FA109" s="10">
        <f t="shared" si="221"/>
        <v>30.333333333333332</v>
      </c>
      <c r="FB109" s="10">
        <f t="shared" si="221"/>
        <v>0</v>
      </c>
      <c r="FC109" s="10">
        <f t="shared" si="221"/>
        <v>12.927083333333334</v>
      </c>
      <c r="FD109" s="10">
        <f t="shared" si="221"/>
        <v>0</v>
      </c>
      <c r="FE109" s="10" t="e">
        <f t="shared" si="221"/>
        <v>#DIV/0!</v>
      </c>
      <c r="FF109" s="10" t="e">
        <f t="shared" si="221"/>
        <v>#DIV/0!</v>
      </c>
      <c r="FG109" s="10" t="e">
        <f t="shared" si="221"/>
        <v>#DIV/0!</v>
      </c>
      <c r="FH109" s="10" t="e">
        <f t="shared" si="221"/>
        <v>#DIV/0!</v>
      </c>
      <c r="FI109" s="10" t="e">
        <f t="shared" si="221"/>
        <v>#DIV/0!</v>
      </c>
      <c r="FJ109" s="10" t="e">
        <f t="shared" si="221"/>
        <v>#DIV/0!</v>
      </c>
      <c r="FK109" s="10" t="e">
        <f t="shared" si="221"/>
        <v>#DIV/0!</v>
      </c>
      <c r="FL109" s="10" t="e">
        <f t="shared" si="221"/>
        <v>#DIV/0!</v>
      </c>
      <c r="FM109" s="10" t="e">
        <f t="shared" si="221"/>
        <v>#DIV/0!</v>
      </c>
      <c r="FN109" s="10" t="e">
        <f t="shared" si="221"/>
        <v>#DIV/0!</v>
      </c>
      <c r="FO109" s="10" t="e">
        <f t="shared" si="221"/>
        <v>#DIV/0!</v>
      </c>
      <c r="FP109" s="10" t="e">
        <f t="shared" si="221"/>
        <v>#DIV/0!</v>
      </c>
      <c r="FQ109" s="10">
        <f t="shared" si="221"/>
        <v>0</v>
      </c>
      <c r="FR109" s="10">
        <f t="shared" si="221"/>
        <v>0</v>
      </c>
      <c r="FS109" s="10" t="e">
        <f t="shared" si="221"/>
        <v>#DIV/0!</v>
      </c>
      <c r="FT109" s="10" t="e">
        <f t="shared" si="221"/>
        <v>#DIV/0!</v>
      </c>
      <c r="FU109" s="10" t="e">
        <f t="shared" si="221"/>
        <v>#DIV/0!</v>
      </c>
      <c r="FV109" s="10" t="e">
        <f t="shared" si="221"/>
        <v>#DIV/0!</v>
      </c>
      <c r="FW109" s="10" t="e">
        <f t="shared" si="221"/>
        <v>#DIV/0!</v>
      </c>
      <c r="FX109" s="10" t="e">
        <f t="shared" si="221"/>
        <v>#DIV/0!</v>
      </c>
      <c r="FY109" s="10" t="e">
        <f t="shared" si="221"/>
        <v>#DIV/0!</v>
      </c>
      <c r="FZ109" s="10" t="e">
        <f t="shared" si="221"/>
        <v>#DIV/0!</v>
      </c>
      <c r="GA109" s="10" t="e">
        <f t="shared" si="221"/>
        <v>#DIV/0!</v>
      </c>
      <c r="GB109" s="10" t="e">
        <f t="shared" si="221"/>
        <v>#DIV/0!</v>
      </c>
      <c r="GC109" s="10" t="e">
        <f t="shared" si="221"/>
        <v>#DIV/0!</v>
      </c>
      <c r="GD109" s="10" t="e">
        <f t="shared" si="221"/>
        <v>#DIV/0!</v>
      </c>
      <c r="GE109" s="10" t="e">
        <f t="shared" si="221"/>
        <v>#DIV/0!</v>
      </c>
      <c r="GF109" s="10" t="e">
        <f t="shared" si="221"/>
        <v>#DIV/0!</v>
      </c>
      <c r="GG109" s="10">
        <f t="shared" si="221"/>
        <v>0</v>
      </c>
      <c r="GH109" s="10">
        <f t="shared" si="221"/>
        <v>0</v>
      </c>
      <c r="GI109" s="10" t="e">
        <f t="shared" si="221"/>
        <v>#DIV/0!</v>
      </c>
      <c r="GJ109" s="10" t="e">
        <f t="shared" si="221"/>
        <v>#DIV/0!</v>
      </c>
      <c r="GK109" s="10">
        <f t="shared" si="221"/>
        <v>6</v>
      </c>
      <c r="GL109" s="10">
        <f t="shared" si="221"/>
        <v>0</v>
      </c>
      <c r="GM109" s="10">
        <f t="shared" si="221"/>
        <v>0</v>
      </c>
      <c r="GN109" s="10">
        <f t="shared" si="221"/>
        <v>0</v>
      </c>
      <c r="GO109" s="10">
        <f t="shared" si="221"/>
        <v>4.75</v>
      </c>
      <c r="GP109" s="10">
        <f t="shared" si="221"/>
        <v>0</v>
      </c>
      <c r="GQ109" s="10">
        <f t="shared" si="221"/>
        <v>0</v>
      </c>
      <c r="GR109" s="10">
        <f t="shared" si="221"/>
        <v>0</v>
      </c>
      <c r="GS109" s="10">
        <f t="shared" si="221"/>
        <v>0</v>
      </c>
      <c r="GT109" s="10">
        <f t="shared" si="221"/>
        <v>0</v>
      </c>
      <c r="GU109" s="10">
        <f t="shared" ref="GU109:JH109" si="223">AVERAGE(GU11:GU106)</f>
        <v>4.083333333333333</v>
      </c>
      <c r="GV109" s="10">
        <f t="shared" si="223"/>
        <v>0</v>
      </c>
      <c r="GW109" s="10">
        <f t="shared" si="223"/>
        <v>2</v>
      </c>
      <c r="GX109" s="10">
        <f t="shared" si="223"/>
        <v>0</v>
      </c>
      <c r="GY109" s="10">
        <f t="shared" si="223"/>
        <v>1.1000000000000008</v>
      </c>
      <c r="GZ109" s="10">
        <f t="shared" si="223"/>
        <v>0</v>
      </c>
      <c r="HA109" s="10">
        <f t="shared" si="223"/>
        <v>17.933333333333337</v>
      </c>
      <c r="HB109" s="10">
        <f t="shared" si="223"/>
        <v>0</v>
      </c>
      <c r="HC109" s="10" t="e">
        <f t="shared" si="223"/>
        <v>#DIV/0!</v>
      </c>
      <c r="HD109" s="10" t="e">
        <f t="shared" si="223"/>
        <v>#DIV/0!</v>
      </c>
      <c r="HE109" s="10" t="e">
        <f t="shared" si="223"/>
        <v>#DIV/0!</v>
      </c>
      <c r="HF109" s="10" t="e">
        <f t="shared" si="223"/>
        <v>#DIV/0!</v>
      </c>
      <c r="HG109" s="10" t="e">
        <f t="shared" si="223"/>
        <v>#DIV/0!</v>
      </c>
      <c r="HH109" s="10" t="e">
        <f t="shared" si="223"/>
        <v>#DIV/0!</v>
      </c>
      <c r="HI109" s="10">
        <f t="shared" si="223"/>
        <v>0</v>
      </c>
      <c r="HJ109" s="10">
        <f t="shared" si="223"/>
        <v>0</v>
      </c>
      <c r="HK109" s="10" t="e">
        <f t="shared" si="223"/>
        <v>#DIV/0!</v>
      </c>
      <c r="HL109" s="10" t="e">
        <f t="shared" si="223"/>
        <v>#DIV/0!</v>
      </c>
      <c r="HM109" s="10" t="e">
        <f t="shared" si="223"/>
        <v>#DIV/0!</v>
      </c>
      <c r="HN109" s="10" t="e">
        <f t="shared" si="223"/>
        <v>#DIV/0!</v>
      </c>
      <c r="HO109" s="10">
        <f t="shared" si="223"/>
        <v>0</v>
      </c>
      <c r="HP109" s="10">
        <f t="shared" si="223"/>
        <v>0</v>
      </c>
      <c r="HQ109" s="10">
        <f t="shared" si="223"/>
        <v>429.21875</v>
      </c>
      <c r="HR109" s="10" t="e">
        <f t="shared" si="223"/>
        <v>#DIV/0!</v>
      </c>
      <c r="HS109" s="10">
        <f t="shared" si="223"/>
        <v>442.96875</v>
      </c>
      <c r="HT109" s="10" t="e">
        <f t="shared" si="223"/>
        <v>#DIV/0!</v>
      </c>
      <c r="HU109" s="10">
        <f t="shared" si="223"/>
        <v>429.21875</v>
      </c>
      <c r="HV109" s="10">
        <f t="shared" si="223"/>
        <v>0</v>
      </c>
      <c r="HW109" s="10" t="e">
        <f t="shared" si="223"/>
        <v>#DIV/0!</v>
      </c>
      <c r="HX109" s="10" t="e">
        <f t="shared" si="223"/>
        <v>#DIV/0!</v>
      </c>
      <c r="HY109" s="10" t="e">
        <f t="shared" si="223"/>
        <v>#DIV/0!</v>
      </c>
      <c r="HZ109" s="10" t="e">
        <f t="shared" si="223"/>
        <v>#DIV/0!</v>
      </c>
      <c r="IA109" s="10" t="e">
        <f t="shared" si="223"/>
        <v>#DIV/0!</v>
      </c>
      <c r="IB109" s="10" t="e">
        <f t="shared" si="223"/>
        <v>#DIV/0!</v>
      </c>
      <c r="IC109" s="10">
        <f t="shared" si="223"/>
        <v>2.5</v>
      </c>
      <c r="ID109" s="10">
        <f t="shared" si="223"/>
        <v>0.625</v>
      </c>
      <c r="IE109" s="10" t="e">
        <f t="shared" si="223"/>
        <v>#DIV/0!</v>
      </c>
      <c r="IF109" s="10" t="e">
        <f>AVERAGE(IF11:IF106)</f>
        <v>#DIV/0!</v>
      </c>
      <c r="IG109" s="10">
        <f t="shared" si="223"/>
        <v>2.5</v>
      </c>
      <c r="IH109" s="10">
        <f t="shared" si="223"/>
        <v>0.625</v>
      </c>
      <c r="II109" s="10" t="e">
        <f t="shared" si="223"/>
        <v>#DIV/0!</v>
      </c>
      <c r="IJ109" s="10" t="e">
        <f t="shared" si="223"/>
        <v>#DIV/0!</v>
      </c>
      <c r="IK109" s="10" t="e">
        <f t="shared" si="223"/>
        <v>#DIV/0!</v>
      </c>
      <c r="IL109" s="10" t="e">
        <f t="shared" si="223"/>
        <v>#DIV/0!</v>
      </c>
      <c r="IM109" s="10" t="e">
        <f t="shared" si="223"/>
        <v>#DIV/0!</v>
      </c>
      <c r="IN109" s="10" t="e">
        <f t="shared" si="223"/>
        <v>#DIV/0!</v>
      </c>
      <c r="IO109" s="10" t="e">
        <f t="shared" si="223"/>
        <v>#DIV/0!</v>
      </c>
      <c r="IP109" s="10" t="e">
        <f t="shared" si="223"/>
        <v>#DIV/0!</v>
      </c>
      <c r="IQ109" s="10" t="e">
        <f t="shared" si="223"/>
        <v>#DIV/0!</v>
      </c>
      <c r="IR109" s="10" t="e">
        <f t="shared" si="223"/>
        <v>#DIV/0!</v>
      </c>
      <c r="IS109" s="10" t="e">
        <f t="shared" si="223"/>
        <v>#DIV/0!</v>
      </c>
      <c r="IT109" s="10" t="e">
        <f t="shared" si="223"/>
        <v>#DIV/0!</v>
      </c>
      <c r="IU109" s="10">
        <f t="shared" si="223"/>
        <v>0</v>
      </c>
      <c r="IV109" s="10">
        <f t="shared" si="223"/>
        <v>0</v>
      </c>
      <c r="IW109" s="10" t="e">
        <f t="shared" si="223"/>
        <v>#DIV/0!</v>
      </c>
      <c r="IX109" s="10" t="e">
        <f t="shared" si="223"/>
        <v>#DIV/0!</v>
      </c>
      <c r="IY109" s="166">
        <f t="shared" si="223"/>
        <v>10.309999999999974</v>
      </c>
      <c r="IZ109" s="10">
        <f t="shared" si="223"/>
        <v>0</v>
      </c>
      <c r="JA109" s="166">
        <f t="shared" si="223"/>
        <v>4.2958333333333334</v>
      </c>
      <c r="JB109" s="166">
        <f t="shared" si="223"/>
        <v>0</v>
      </c>
      <c r="JC109" s="10" t="e">
        <f t="shared" si="223"/>
        <v>#DIV/0!</v>
      </c>
      <c r="JD109" s="10" t="e">
        <f t="shared" si="223"/>
        <v>#DIV/0!</v>
      </c>
      <c r="JE109" s="10" t="e">
        <f t="shared" ref="JE109:JF109" si="224">AVERAGE(JE11:JE106)</f>
        <v>#DIV/0!</v>
      </c>
      <c r="JF109" s="10" t="e">
        <f t="shared" si="224"/>
        <v>#DIV/0!</v>
      </c>
      <c r="JG109" s="10">
        <f t="shared" si="223"/>
        <v>14.605833333333287</v>
      </c>
      <c r="JH109" s="10">
        <f t="shared" si="223"/>
        <v>0</v>
      </c>
      <c r="JI109" s="166">
        <f t="shared" ref="JI109:LT109" si="225">AVERAGE(JI11:JI106)</f>
        <v>5.4616114583333291</v>
      </c>
      <c r="JJ109" s="166">
        <f t="shared" si="225"/>
        <v>0.86458333333333337</v>
      </c>
      <c r="JK109" s="166">
        <f t="shared" si="225"/>
        <v>5.4616864583333333</v>
      </c>
      <c r="JL109" s="166">
        <f t="shared" si="225"/>
        <v>0.86458333333333337</v>
      </c>
      <c r="JM109" s="166" t="e">
        <f t="shared" si="225"/>
        <v>#DIV/0!</v>
      </c>
      <c r="JN109" s="166" t="e">
        <f t="shared" si="225"/>
        <v>#DIV/0!</v>
      </c>
      <c r="JO109" s="166">
        <f t="shared" si="225"/>
        <v>51.55000000000009</v>
      </c>
      <c r="JP109" s="166">
        <f t="shared" si="225"/>
        <v>11</v>
      </c>
      <c r="JQ109" s="166">
        <f t="shared" si="225"/>
        <v>14.81875</v>
      </c>
      <c r="JR109" s="166">
        <f t="shared" si="225"/>
        <v>2.9166666666666665</v>
      </c>
      <c r="JS109" s="166" t="e">
        <f t="shared" si="225"/>
        <v>#DIV/0!</v>
      </c>
      <c r="JT109" s="166" t="e">
        <f t="shared" si="225"/>
        <v>#DIV/0!</v>
      </c>
      <c r="JU109" s="10" t="e">
        <f t="shared" si="225"/>
        <v>#DIV/0!</v>
      </c>
      <c r="JV109" s="10" t="e">
        <f t="shared" si="225"/>
        <v>#DIV/0!</v>
      </c>
      <c r="JW109" s="10">
        <f t="shared" si="225"/>
        <v>77.292047916666633</v>
      </c>
      <c r="JX109" s="10">
        <f t="shared" si="225"/>
        <v>15.645833333333334</v>
      </c>
      <c r="JY109" s="10" t="e">
        <f t="shared" si="225"/>
        <v>#DIV/0!</v>
      </c>
      <c r="JZ109" s="10" t="e">
        <f t="shared" si="225"/>
        <v>#DIV/0!</v>
      </c>
      <c r="KA109" s="10" t="e">
        <f t="shared" si="225"/>
        <v>#DIV/0!</v>
      </c>
      <c r="KB109" s="10" t="e">
        <f t="shared" si="225"/>
        <v>#DIV/0!</v>
      </c>
      <c r="KC109" s="10">
        <f t="shared" si="225"/>
        <v>0</v>
      </c>
      <c r="KD109" s="10">
        <f t="shared" si="225"/>
        <v>0</v>
      </c>
      <c r="KE109" s="10" t="e">
        <f t="shared" si="225"/>
        <v>#DIV/0!</v>
      </c>
      <c r="KF109" s="10" t="e">
        <f t="shared" si="225"/>
        <v>#DIV/0!</v>
      </c>
      <c r="KG109" s="10" t="e">
        <f t="shared" si="225"/>
        <v>#DIV/0!</v>
      </c>
      <c r="KH109" s="10" t="e">
        <f t="shared" si="225"/>
        <v>#DIV/0!</v>
      </c>
      <c r="KI109" s="10">
        <f t="shared" si="225"/>
        <v>0</v>
      </c>
      <c r="KJ109" s="10">
        <f t="shared" si="225"/>
        <v>0</v>
      </c>
      <c r="KK109" s="10" t="e">
        <f t="shared" si="225"/>
        <v>#DIV/0!</v>
      </c>
      <c r="KL109" s="10" t="e">
        <f t="shared" si="225"/>
        <v>#DIV/0!</v>
      </c>
      <c r="KM109" s="10" t="e">
        <f t="shared" si="225"/>
        <v>#DIV/0!</v>
      </c>
      <c r="KN109" s="10" t="e">
        <f t="shared" si="225"/>
        <v>#DIV/0!</v>
      </c>
      <c r="KO109" s="10">
        <f t="shared" si="225"/>
        <v>0</v>
      </c>
      <c r="KP109" s="10">
        <f t="shared" si="225"/>
        <v>0</v>
      </c>
      <c r="KQ109" s="166" t="e">
        <f t="shared" si="225"/>
        <v>#DIV/0!</v>
      </c>
      <c r="KR109" s="10" t="e">
        <f t="shared" si="225"/>
        <v>#DIV/0!</v>
      </c>
      <c r="KS109" s="10" t="e">
        <f t="shared" si="225"/>
        <v>#DIV/0!</v>
      </c>
      <c r="KT109" s="10" t="e">
        <f t="shared" si="225"/>
        <v>#DIV/0!</v>
      </c>
      <c r="KU109" s="10">
        <f t="shared" si="225"/>
        <v>0</v>
      </c>
      <c r="KV109" s="10">
        <f t="shared" si="225"/>
        <v>0</v>
      </c>
      <c r="KW109" s="10" t="e">
        <f t="shared" si="225"/>
        <v>#DIV/0!</v>
      </c>
      <c r="KX109" s="10" t="e">
        <f t="shared" si="225"/>
        <v>#DIV/0!</v>
      </c>
      <c r="KY109" s="10">
        <f t="shared" si="225"/>
        <v>0</v>
      </c>
      <c r="KZ109" s="10">
        <f t="shared" si="225"/>
        <v>0</v>
      </c>
      <c r="LA109" s="10" t="e">
        <f t="shared" si="225"/>
        <v>#DIV/0!</v>
      </c>
      <c r="LB109" s="10" t="e">
        <f t="shared" si="225"/>
        <v>#DIV/0!</v>
      </c>
      <c r="LC109" s="10" t="e">
        <f t="shared" si="225"/>
        <v>#DIV/0!</v>
      </c>
      <c r="LD109" s="10" t="e">
        <f t="shared" si="225"/>
        <v>#DIV/0!</v>
      </c>
      <c r="LE109" s="10">
        <f t="shared" si="225"/>
        <v>0</v>
      </c>
      <c r="LF109" s="10">
        <f t="shared" si="225"/>
        <v>0</v>
      </c>
      <c r="LG109" s="10" t="e">
        <f t="shared" si="225"/>
        <v>#DIV/0!</v>
      </c>
      <c r="LH109" s="10" t="e">
        <f t="shared" si="225"/>
        <v>#DIV/0!</v>
      </c>
      <c r="LI109" s="10">
        <f t="shared" si="225"/>
        <v>0</v>
      </c>
      <c r="LJ109" s="10">
        <f t="shared" si="225"/>
        <v>0</v>
      </c>
      <c r="LK109" s="10">
        <f t="shared" si="225"/>
        <v>24.062708333333322</v>
      </c>
      <c r="LL109" s="10">
        <f t="shared" si="225"/>
        <v>0</v>
      </c>
      <c r="LM109" s="10">
        <f t="shared" si="225"/>
        <v>17.791249999999984</v>
      </c>
      <c r="LN109" s="10">
        <f t="shared" si="225"/>
        <v>0</v>
      </c>
      <c r="LO109" s="10">
        <f t="shared" si="225"/>
        <v>4.8542083333333306</v>
      </c>
      <c r="LP109" s="10">
        <f t="shared" si="225"/>
        <v>0</v>
      </c>
      <c r="LQ109" s="166" t="e">
        <f t="shared" si="225"/>
        <v>#DIV/0!</v>
      </c>
      <c r="LR109" s="166" t="e">
        <f t="shared" si="225"/>
        <v>#DIV/0!</v>
      </c>
      <c r="LS109" s="10" t="e">
        <f t="shared" si="225"/>
        <v>#DIV/0!</v>
      </c>
      <c r="LT109" s="10" t="e">
        <f t="shared" si="225"/>
        <v>#DIV/0!</v>
      </c>
      <c r="LU109" s="10">
        <f t="shared" ref="LU109:OL109" si="226">AVERAGE(LU11:LU106)</f>
        <v>46.708166666666642</v>
      </c>
      <c r="LV109" s="10">
        <f t="shared" si="226"/>
        <v>0</v>
      </c>
      <c r="LW109" s="10" t="e">
        <f t="shared" si="226"/>
        <v>#DIV/0!</v>
      </c>
      <c r="LX109" s="10" t="e">
        <f t="shared" si="226"/>
        <v>#DIV/0!</v>
      </c>
      <c r="LY109" s="10" t="e">
        <f t="shared" si="226"/>
        <v>#DIV/0!</v>
      </c>
      <c r="LZ109" s="10" t="e">
        <f t="shared" si="226"/>
        <v>#DIV/0!</v>
      </c>
      <c r="MA109" s="10">
        <f t="shared" si="226"/>
        <v>0</v>
      </c>
      <c r="MB109" s="10">
        <f t="shared" si="226"/>
        <v>0</v>
      </c>
      <c r="MC109" s="166" t="e">
        <f t="shared" si="226"/>
        <v>#DIV/0!</v>
      </c>
      <c r="MD109" s="10" t="e">
        <f t="shared" si="226"/>
        <v>#DIV/0!</v>
      </c>
      <c r="ME109" s="166" t="e">
        <f t="shared" si="226"/>
        <v>#DIV/0!</v>
      </c>
      <c r="MF109" s="166" t="e">
        <f t="shared" si="226"/>
        <v>#DIV/0!</v>
      </c>
      <c r="MG109" s="166" t="e">
        <f t="shared" si="226"/>
        <v>#DIV/0!</v>
      </c>
      <c r="MH109" s="10" t="e">
        <f t="shared" si="226"/>
        <v>#DIV/0!</v>
      </c>
      <c r="MI109" s="10" t="e">
        <f t="shared" si="226"/>
        <v>#DIV/0!</v>
      </c>
      <c r="MJ109" s="10" t="e">
        <f t="shared" si="226"/>
        <v>#DIV/0!</v>
      </c>
      <c r="MK109" s="10">
        <f t="shared" si="226"/>
        <v>0</v>
      </c>
      <c r="ML109" s="10">
        <f t="shared" si="226"/>
        <v>0</v>
      </c>
      <c r="MM109" s="10">
        <f t="shared" si="226"/>
        <v>2.130502166666667</v>
      </c>
      <c r="MN109" s="166">
        <f t="shared" si="226"/>
        <v>0</v>
      </c>
      <c r="MO109" s="166">
        <f t="shared" si="226"/>
        <v>1.3147618611111109</v>
      </c>
      <c r="MP109" s="166">
        <f t="shared" si="226"/>
        <v>0</v>
      </c>
      <c r="MQ109" s="10">
        <f t="shared" si="226"/>
        <v>3.4452640277777782</v>
      </c>
      <c r="MR109" s="10">
        <f t="shared" si="226"/>
        <v>0</v>
      </c>
      <c r="MS109" s="10" t="e">
        <f t="shared" si="226"/>
        <v>#DIV/0!</v>
      </c>
      <c r="MT109" s="10" t="e">
        <f t="shared" si="226"/>
        <v>#DIV/0!</v>
      </c>
      <c r="MU109" s="10">
        <f t="shared" si="226"/>
        <v>0</v>
      </c>
      <c r="MV109" s="10">
        <f t="shared" si="226"/>
        <v>0</v>
      </c>
      <c r="MW109" s="10" t="e">
        <f t="shared" si="226"/>
        <v>#DIV/0!</v>
      </c>
      <c r="MX109" s="10" t="e">
        <f t="shared" si="226"/>
        <v>#DIV/0!</v>
      </c>
      <c r="MY109" s="10">
        <f t="shared" si="226"/>
        <v>0</v>
      </c>
      <c r="MZ109" s="10">
        <f t="shared" si="226"/>
        <v>0</v>
      </c>
      <c r="NA109" s="166">
        <f t="shared" si="226"/>
        <v>1.6400000000000003</v>
      </c>
      <c r="NB109" s="166">
        <f t="shared" si="226"/>
        <v>0.22499999999999995</v>
      </c>
      <c r="NC109" s="10">
        <f t="shared" si="226"/>
        <v>1.6400000000000003</v>
      </c>
      <c r="ND109" s="10">
        <f t="shared" si="226"/>
        <v>0.22499999999999995</v>
      </c>
      <c r="NE109" s="10" t="e">
        <f t="shared" si="226"/>
        <v>#DIV/0!</v>
      </c>
      <c r="NF109" s="10" t="e">
        <f t="shared" si="226"/>
        <v>#DIV/0!</v>
      </c>
      <c r="NG109" s="10">
        <f t="shared" si="226"/>
        <v>0</v>
      </c>
      <c r="NH109" s="10">
        <f t="shared" si="226"/>
        <v>0</v>
      </c>
      <c r="NI109" s="10" t="e">
        <f t="shared" si="226"/>
        <v>#DIV/0!</v>
      </c>
      <c r="NJ109" s="10" t="e">
        <f t="shared" si="226"/>
        <v>#DIV/0!</v>
      </c>
      <c r="NK109" s="10">
        <f t="shared" si="226"/>
        <v>0</v>
      </c>
      <c r="NL109" s="10">
        <f t="shared" si="226"/>
        <v>0</v>
      </c>
      <c r="NM109" s="10" t="e">
        <f t="shared" si="226"/>
        <v>#DIV/0!</v>
      </c>
      <c r="NN109" s="10" t="e">
        <f t="shared" si="226"/>
        <v>#DIV/0!</v>
      </c>
      <c r="NO109" s="10">
        <f t="shared" si="226"/>
        <v>0</v>
      </c>
      <c r="NP109" s="10">
        <f t="shared" si="226"/>
        <v>0</v>
      </c>
      <c r="NQ109" s="10">
        <f t="shared" si="226"/>
        <v>1.0879166666666671</v>
      </c>
      <c r="NR109" s="10" t="e">
        <f t="shared" si="226"/>
        <v>#DIV/0!</v>
      </c>
      <c r="NS109" s="166">
        <f t="shared" si="226"/>
        <v>0</v>
      </c>
      <c r="NT109" s="166" t="e">
        <f t="shared" si="226"/>
        <v>#DIV/0!</v>
      </c>
      <c r="NU109" s="166">
        <f t="shared" si="226"/>
        <v>1.8397916666666667</v>
      </c>
      <c r="NV109" s="10" t="e">
        <f t="shared" si="226"/>
        <v>#DIV/0!</v>
      </c>
      <c r="NW109" s="10">
        <f t="shared" si="226"/>
        <v>0.39322916666666652</v>
      </c>
      <c r="NX109" s="10" t="e">
        <f t="shared" si="226"/>
        <v>#DIV/0!</v>
      </c>
      <c r="NY109" s="10">
        <f t="shared" si="226"/>
        <v>0.59229166666666666</v>
      </c>
      <c r="NZ109" s="10" t="e">
        <f t="shared" ref="NZ109" si="227">AVERAGE(NZ11:NZ106)</f>
        <v>#DIV/0!</v>
      </c>
      <c r="OA109" s="10">
        <f t="shared" si="226"/>
        <v>3.52</v>
      </c>
      <c r="OB109" s="10">
        <f t="shared" si="226"/>
        <v>0</v>
      </c>
      <c r="OC109" s="10">
        <f t="shared" si="226"/>
        <v>3.1718750000000013</v>
      </c>
      <c r="OD109" s="10" t="e">
        <f t="shared" si="226"/>
        <v>#DIV/0!</v>
      </c>
      <c r="OE109" s="10">
        <f t="shared" si="226"/>
        <v>0.25062500000000004</v>
      </c>
      <c r="OF109" s="10" t="e">
        <f t="shared" si="226"/>
        <v>#DIV/0!</v>
      </c>
      <c r="OG109" s="10">
        <f t="shared" si="226"/>
        <v>0.33552083333333332</v>
      </c>
      <c r="OH109" s="10" t="e">
        <f t="shared" si="226"/>
        <v>#DIV/0!</v>
      </c>
      <c r="OI109" s="10">
        <f t="shared" ref="OI109:OJ109" si="228">AVERAGE(OI11:OI106)</f>
        <v>2.0833333333333333E-3</v>
      </c>
      <c r="OJ109" s="10" t="e">
        <f t="shared" si="228"/>
        <v>#DIV/0!</v>
      </c>
      <c r="OK109" s="10">
        <f t="shared" si="226"/>
        <v>3.7601041666666681</v>
      </c>
      <c r="OL109" s="10">
        <f t="shared" si="226"/>
        <v>0</v>
      </c>
      <c r="OM109" s="10">
        <f t="shared" ref="OM109:OT109" si="229">AVERAGE(OM11:OM106)</f>
        <v>1.6041666666666667</v>
      </c>
      <c r="ON109" s="10" t="e">
        <f t="shared" si="229"/>
        <v>#DIV/0!</v>
      </c>
      <c r="OO109" s="10">
        <f>AVERAGE(OO11:OO106)</f>
        <v>0.45249999999999996</v>
      </c>
      <c r="OP109" s="10" t="e">
        <f t="shared" si="229"/>
        <v>#DIV/0!</v>
      </c>
      <c r="OQ109" s="10">
        <f>AVERAGE(OQ11:OQ106)</f>
        <v>0.49333333333333335</v>
      </c>
      <c r="OR109" s="10" t="e">
        <f t="shared" si="229"/>
        <v>#DIV/0!</v>
      </c>
      <c r="OS109" s="10">
        <f t="shared" si="229"/>
        <v>2.0566666666666666</v>
      </c>
      <c r="OT109" s="10">
        <f t="shared" si="229"/>
        <v>0</v>
      </c>
      <c r="OU109" s="10" t="e">
        <f t="shared" ref="OU109:OX109" si="230">AVERAGE(OU11:OU106)</f>
        <v>#DIV/0!</v>
      </c>
      <c r="OV109" s="10" t="e">
        <f t="shared" si="230"/>
        <v>#DIV/0!</v>
      </c>
      <c r="OW109" s="10">
        <f t="shared" si="230"/>
        <v>0</v>
      </c>
      <c r="OX109" s="10">
        <f t="shared" si="230"/>
        <v>0</v>
      </c>
    </row>
    <row r="110" spans="1:414" ht="12.75" customHeight="1">
      <c r="AX110" s="306"/>
      <c r="AY110" s="307"/>
    </row>
    <row r="111" spans="1:414" ht="12.75" customHeight="1" thickBot="1"/>
    <row r="112" spans="1:414" ht="21.75" customHeight="1">
      <c r="K112" s="491" t="s">
        <v>136</v>
      </c>
      <c r="L112" s="492"/>
      <c r="M112" s="492"/>
      <c r="N112" s="492"/>
      <c r="O112" s="492"/>
      <c r="P112" s="492"/>
      <c r="Q112" s="492"/>
      <c r="R112" s="492"/>
      <c r="S112" s="492"/>
      <c r="T112" s="492"/>
      <c r="U112" s="492"/>
      <c r="V112" s="492"/>
      <c r="W112" s="492"/>
      <c r="X112" s="492"/>
      <c r="Y112" s="492"/>
      <c r="Z112" s="492"/>
      <c r="AA112" s="492"/>
      <c r="AB112" s="492"/>
      <c r="AC112" s="492"/>
      <c r="AD112" s="493"/>
      <c r="AE112" s="308"/>
      <c r="AF112" s="308"/>
      <c r="AG112" s="308"/>
      <c r="AH112" s="308"/>
    </row>
    <row r="113" spans="11:34" ht="21.75" customHeight="1">
      <c r="K113" s="488" t="s">
        <v>179</v>
      </c>
      <c r="L113" s="488"/>
      <c r="M113" s="488"/>
      <c r="N113" s="488"/>
      <c r="O113" s="488"/>
      <c r="P113" s="489"/>
      <c r="Q113" s="489"/>
      <c r="R113" s="489"/>
      <c r="S113" s="489"/>
      <c r="T113" s="489"/>
      <c r="U113" s="489"/>
      <c r="V113" s="5"/>
      <c r="W113" s="490" t="s">
        <v>180</v>
      </c>
      <c r="X113" s="490"/>
      <c r="Y113" s="490"/>
      <c r="Z113" s="490"/>
      <c r="AA113" s="490"/>
      <c r="AB113" s="490"/>
      <c r="AC113" s="490"/>
      <c r="AD113" s="490"/>
      <c r="AE113" s="15"/>
      <c r="AF113" s="15"/>
      <c r="AG113" s="15"/>
      <c r="AH113" s="15"/>
    </row>
  </sheetData>
  <mergeCells count="260"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/>
    <hyperlink ref="U2" r:id="rId2" display="asl_baljeetsingh@yahoo.co.in"/>
    <hyperlink ref="CZ2" r:id="rId3" display="sldc_cgpschedule@sldcorissa.org.in"/>
    <hyperlink ref="CF1" r:id="rId4" display="eporl.ccr@essar.com;sridhar.paravada@essar.com"/>
  </hyperlinks>
  <pageMargins left="0.7" right="0.7" top="0.75" bottom="0.75" header="0.3" footer="0.3"/>
  <pageSetup scale="10" orientation="portrait" r:id="rId5"/>
  <ignoredErrors>
    <ignoredError sqref="AD6 AB4 DI11:DJ11 DI12:DI13 KC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O113"/>
  <sheetViews>
    <sheetView defaultGridColor="0" colorId="8" zoomScale="98" zoomScaleNormal="98" workbookViewId="0">
      <pane ySplit="11" topLeftCell="A12" activePane="bottomLeft" state="frozen"/>
      <selection pane="bottomLeft" activeCell="IO8" sqref="IO8:IR8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24.08.2026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13" t="str">
        <f>'CGP SCHEDULE'!$AG$5</f>
        <v>23:30</v>
      </c>
      <c r="S4" s="513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14" t="str">
        <f>'CGP SCHEDULE'!AG7</f>
        <v>Revision-4</v>
      </c>
      <c r="U6" s="514"/>
      <c r="V6" s="514"/>
      <c r="W6" s="514"/>
      <c r="X6" s="514"/>
      <c r="Y6" s="514"/>
      <c r="Z6" s="514"/>
      <c r="AA6" s="514"/>
      <c r="AB6" s="514"/>
      <c r="AC6" s="514"/>
      <c r="AD6" s="514"/>
      <c r="AE6" s="514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0"/>
      <c r="D7" s="270"/>
      <c r="E7" s="270"/>
      <c r="F7" s="270"/>
      <c r="G7" s="270"/>
      <c r="H7" s="271" t="s">
        <v>30</v>
      </c>
      <c r="I7" s="270"/>
      <c r="J7" s="270" t="str">
        <f>'CGP SCHEDULE'!O8</f>
        <v>24.08.2026</v>
      </c>
      <c r="K7" s="270"/>
      <c r="L7" s="270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2"/>
      <c r="Z7" s="272"/>
      <c r="AA7" s="272"/>
      <c r="AB7" s="272"/>
      <c r="AC7" s="272"/>
      <c r="AD7" s="272"/>
      <c r="AE7" s="2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64" customFormat="1" ht="54.75" customHeight="1">
      <c r="A8" s="366" t="s">
        <v>31</v>
      </c>
      <c r="B8" s="366" t="s">
        <v>32</v>
      </c>
      <c r="C8" s="516" t="s">
        <v>21</v>
      </c>
      <c r="D8" s="510"/>
      <c r="E8" s="510"/>
      <c r="F8" s="510"/>
      <c r="G8" s="510"/>
      <c r="H8" s="510"/>
      <c r="I8" s="516" t="s">
        <v>172</v>
      </c>
      <c r="J8" s="510"/>
      <c r="K8" s="510"/>
      <c r="L8" s="510"/>
      <c r="M8" s="510"/>
      <c r="N8" s="510"/>
      <c r="O8" s="523" t="s">
        <v>238</v>
      </c>
      <c r="P8" s="524"/>
      <c r="Q8" s="524"/>
      <c r="R8" s="524"/>
      <c r="S8" s="524"/>
      <c r="T8" s="524"/>
      <c r="U8" s="516" t="s">
        <v>269</v>
      </c>
      <c r="V8" s="510"/>
      <c r="W8" s="510"/>
      <c r="X8" s="510"/>
      <c r="Y8" s="510"/>
      <c r="Z8" s="510"/>
      <c r="AA8" s="516" t="s">
        <v>1</v>
      </c>
      <c r="AB8" s="510"/>
      <c r="AC8" s="510"/>
      <c r="AD8" s="510"/>
      <c r="AE8" s="510"/>
      <c r="AF8" s="510"/>
      <c r="AG8" s="510" t="s">
        <v>184</v>
      </c>
      <c r="AH8" s="510"/>
      <c r="AI8" s="510"/>
      <c r="AJ8" s="510"/>
      <c r="AK8" s="510"/>
      <c r="AL8" s="510"/>
      <c r="AM8" s="516" t="s">
        <v>191</v>
      </c>
      <c r="AN8" s="516"/>
      <c r="AO8" s="516"/>
      <c r="AP8" s="516"/>
      <c r="AQ8" s="516"/>
      <c r="AR8" s="516"/>
      <c r="AS8" s="521" t="s">
        <v>360</v>
      </c>
      <c r="AT8" s="518"/>
      <c r="AU8" s="518"/>
      <c r="AV8" s="518"/>
      <c r="AW8" s="518"/>
      <c r="AX8" s="522"/>
      <c r="AY8" s="516" t="s">
        <v>18</v>
      </c>
      <c r="AZ8" s="510"/>
      <c r="BA8" s="510"/>
      <c r="BB8" s="510"/>
      <c r="BC8" s="510"/>
      <c r="BD8" s="510"/>
      <c r="BE8" s="516" t="s">
        <v>3</v>
      </c>
      <c r="BF8" s="510"/>
      <c r="BG8" s="510"/>
      <c r="BH8" s="510"/>
      <c r="BI8" s="510"/>
      <c r="BJ8" s="510"/>
      <c r="BK8" s="516" t="s">
        <v>4</v>
      </c>
      <c r="BL8" s="510"/>
      <c r="BM8" s="510"/>
      <c r="BN8" s="510"/>
      <c r="BO8" s="510"/>
      <c r="BP8" s="510"/>
      <c r="BQ8" s="516" t="s">
        <v>6</v>
      </c>
      <c r="BR8" s="510"/>
      <c r="BS8" s="510"/>
      <c r="BT8" s="510"/>
      <c r="BU8" s="510"/>
      <c r="BV8" s="510"/>
      <c r="BW8" s="524" t="s">
        <v>170</v>
      </c>
      <c r="BX8" s="524"/>
      <c r="BY8" s="524"/>
      <c r="BZ8" s="524"/>
      <c r="CA8" s="524"/>
      <c r="CB8" s="524"/>
      <c r="CC8" s="510" t="s">
        <v>176</v>
      </c>
      <c r="CD8" s="510"/>
      <c r="CE8" s="510"/>
      <c r="CF8" s="510"/>
      <c r="CG8" s="510"/>
      <c r="CH8" s="510"/>
      <c r="CI8" s="516" t="s">
        <v>9</v>
      </c>
      <c r="CJ8" s="510"/>
      <c r="CK8" s="510"/>
      <c r="CL8" s="510"/>
      <c r="CM8" s="510"/>
      <c r="CN8" s="510"/>
      <c r="CO8" s="523" t="s">
        <v>12</v>
      </c>
      <c r="CP8" s="524"/>
      <c r="CQ8" s="524"/>
      <c r="CR8" s="524"/>
      <c r="CS8" s="524"/>
      <c r="CT8" s="524"/>
      <c r="CU8" s="516" t="s">
        <v>217</v>
      </c>
      <c r="CV8" s="510"/>
      <c r="CW8" s="510"/>
      <c r="CX8" s="510"/>
      <c r="CY8" s="510"/>
      <c r="CZ8" s="510"/>
      <c r="DA8" s="523" t="s">
        <v>183</v>
      </c>
      <c r="DB8" s="524"/>
      <c r="DC8" s="524"/>
      <c r="DD8" s="524"/>
      <c r="DE8" s="524"/>
      <c r="DF8" s="524"/>
      <c r="DG8" s="516" t="s">
        <v>192</v>
      </c>
      <c r="DH8" s="510"/>
      <c r="DI8" s="510"/>
      <c r="DJ8" s="510"/>
      <c r="DK8" s="510"/>
      <c r="DL8" s="510"/>
      <c r="DM8" s="516" t="s">
        <v>15</v>
      </c>
      <c r="DN8" s="510"/>
      <c r="DO8" s="510"/>
      <c r="DP8" s="510"/>
      <c r="DQ8" s="510"/>
      <c r="DR8" s="510"/>
      <c r="DS8" s="516" t="s">
        <v>143</v>
      </c>
      <c r="DT8" s="516"/>
      <c r="DU8" s="516"/>
      <c r="DV8" s="516"/>
      <c r="DW8" s="516"/>
      <c r="DX8" s="516"/>
      <c r="DY8" s="517" t="s">
        <v>185</v>
      </c>
      <c r="DZ8" s="518"/>
      <c r="EA8" s="518"/>
      <c r="EB8" s="518"/>
      <c r="EC8" s="518"/>
      <c r="ED8" s="519"/>
      <c r="EE8" s="516" t="s">
        <v>189</v>
      </c>
      <c r="EF8" s="510"/>
      <c r="EG8" s="510"/>
      <c r="EH8" s="510"/>
      <c r="EI8" s="510"/>
      <c r="EJ8" s="510"/>
      <c r="EK8" s="527" t="s">
        <v>175</v>
      </c>
      <c r="EL8" s="528"/>
      <c r="EM8" s="528"/>
      <c r="EN8" s="528"/>
      <c r="EO8" s="528"/>
      <c r="EP8" s="528"/>
      <c r="EQ8" s="527" t="s">
        <v>19</v>
      </c>
      <c r="ER8" s="528"/>
      <c r="ES8" s="528"/>
      <c r="ET8" s="528"/>
      <c r="EU8" s="528"/>
      <c r="EV8" s="528"/>
      <c r="EW8" s="540" t="s">
        <v>200</v>
      </c>
      <c r="EX8" s="541"/>
      <c r="EY8" s="541"/>
      <c r="EZ8" s="541"/>
      <c r="FA8" s="541"/>
      <c r="FB8" s="541"/>
      <c r="FC8" s="516" t="s">
        <v>204</v>
      </c>
      <c r="FD8" s="510"/>
      <c r="FE8" s="510"/>
      <c r="FF8" s="510"/>
      <c r="FG8" s="510"/>
      <c r="FH8" s="510"/>
      <c r="FI8" s="516" t="s">
        <v>210</v>
      </c>
      <c r="FJ8" s="510"/>
      <c r="FK8" s="510"/>
      <c r="FL8" s="510"/>
      <c r="FM8" s="510"/>
      <c r="FN8" s="510"/>
      <c r="FO8" s="516" t="s">
        <v>214</v>
      </c>
      <c r="FP8" s="510"/>
      <c r="FQ8" s="510"/>
      <c r="FR8" s="510"/>
      <c r="FS8" s="510"/>
      <c r="FT8" s="510"/>
      <c r="FU8" s="516" t="s">
        <v>208</v>
      </c>
      <c r="FV8" s="510"/>
      <c r="FW8" s="510"/>
      <c r="FX8" s="510"/>
      <c r="FY8" s="510"/>
      <c r="FZ8" s="510"/>
      <c r="GA8" s="516" t="s">
        <v>213</v>
      </c>
      <c r="GB8" s="510"/>
      <c r="GC8" s="510"/>
      <c r="GD8" s="510"/>
      <c r="GE8" s="510"/>
      <c r="GF8" s="510"/>
      <c r="GG8" s="516" t="s">
        <v>226</v>
      </c>
      <c r="GH8" s="510"/>
      <c r="GI8" s="510"/>
      <c r="GJ8" s="510"/>
      <c r="GK8" s="510"/>
      <c r="GL8" s="510"/>
      <c r="GM8" s="516" t="s">
        <v>227</v>
      </c>
      <c r="GN8" s="510"/>
      <c r="GO8" s="510"/>
      <c r="GP8" s="510"/>
      <c r="GQ8" s="510"/>
      <c r="GR8" s="510"/>
      <c r="GS8" s="516" t="s">
        <v>229</v>
      </c>
      <c r="GT8" s="516"/>
      <c r="GU8" s="516"/>
      <c r="GV8" s="516"/>
      <c r="GW8" s="516"/>
      <c r="GX8" s="516"/>
      <c r="GY8" s="516" t="s">
        <v>232</v>
      </c>
      <c r="GZ8" s="516"/>
      <c r="HA8" s="516"/>
      <c r="HB8" s="516"/>
      <c r="HC8" s="516"/>
      <c r="HD8" s="516"/>
      <c r="HE8" s="516" t="s">
        <v>234</v>
      </c>
      <c r="HF8" s="516"/>
      <c r="HG8" s="516"/>
      <c r="HH8" s="516"/>
      <c r="HI8" s="516"/>
      <c r="HJ8" s="516"/>
      <c r="HK8" s="516" t="s">
        <v>250</v>
      </c>
      <c r="HL8" s="516"/>
      <c r="HM8" s="516"/>
      <c r="HN8" s="516"/>
      <c r="HO8" s="516"/>
      <c r="HP8" s="516"/>
      <c r="HQ8" s="516" t="s">
        <v>249</v>
      </c>
      <c r="HR8" s="516"/>
      <c r="HS8" s="516"/>
      <c r="HT8" s="516"/>
      <c r="HU8" s="516"/>
      <c r="HV8" s="516"/>
      <c r="HW8" s="516" t="s">
        <v>276</v>
      </c>
      <c r="HX8" s="516"/>
      <c r="HY8" s="516"/>
      <c r="HZ8" s="516"/>
      <c r="IA8" s="516"/>
      <c r="IB8" s="516"/>
      <c r="IC8" s="523" t="s">
        <v>274</v>
      </c>
      <c r="ID8" s="524"/>
      <c r="IE8" s="524"/>
      <c r="IF8" s="524"/>
      <c r="IG8" s="516" t="s">
        <v>230</v>
      </c>
      <c r="IH8" s="510"/>
      <c r="II8" s="510"/>
      <c r="IJ8" s="510"/>
      <c r="IK8" s="516" t="s">
        <v>284</v>
      </c>
      <c r="IL8" s="510"/>
      <c r="IM8" s="510"/>
      <c r="IN8" s="510"/>
      <c r="IO8" s="523" t="s">
        <v>286</v>
      </c>
      <c r="IP8" s="523"/>
      <c r="IQ8" s="523"/>
      <c r="IR8" s="523"/>
      <c r="IS8" s="516" t="s">
        <v>329</v>
      </c>
      <c r="IT8" s="516"/>
      <c r="IU8" s="516"/>
      <c r="IV8" s="516"/>
      <c r="IW8" s="516" t="s">
        <v>339</v>
      </c>
      <c r="IX8" s="516"/>
      <c r="IY8" s="516"/>
      <c r="IZ8" s="516"/>
      <c r="JA8" s="510" t="s">
        <v>366</v>
      </c>
      <c r="JB8" s="510"/>
      <c r="JC8" s="510"/>
      <c r="JD8" s="510"/>
    </row>
    <row r="9" spans="1:301" s="128" customFormat="1" ht="55.5" customHeight="1">
      <c r="A9" s="89"/>
      <c r="B9" s="89"/>
      <c r="C9" s="520" t="s">
        <v>162</v>
      </c>
      <c r="D9" s="520"/>
      <c r="E9" s="515" t="s">
        <v>195</v>
      </c>
      <c r="F9" s="515"/>
      <c r="G9" s="520" t="s">
        <v>163</v>
      </c>
      <c r="H9" s="520"/>
      <c r="I9" s="520" t="s">
        <v>162</v>
      </c>
      <c r="J9" s="520"/>
      <c r="K9" s="515" t="s">
        <v>195</v>
      </c>
      <c r="L9" s="515"/>
      <c r="M9" s="520" t="s">
        <v>163</v>
      </c>
      <c r="N9" s="520"/>
      <c r="O9" s="535" t="s">
        <v>162</v>
      </c>
      <c r="P9" s="535"/>
      <c r="Q9" s="515" t="s">
        <v>195</v>
      </c>
      <c r="R9" s="515"/>
      <c r="S9" s="520" t="s">
        <v>163</v>
      </c>
      <c r="T9" s="520"/>
      <c r="U9" s="520" t="s">
        <v>162</v>
      </c>
      <c r="V9" s="520"/>
      <c r="W9" s="515" t="s">
        <v>195</v>
      </c>
      <c r="X9" s="515"/>
      <c r="Y9" s="520" t="s">
        <v>163</v>
      </c>
      <c r="Z9" s="520"/>
      <c r="AA9" s="520" t="s">
        <v>162</v>
      </c>
      <c r="AB9" s="520"/>
      <c r="AC9" s="515" t="s">
        <v>195</v>
      </c>
      <c r="AD9" s="515"/>
      <c r="AE9" s="520" t="s">
        <v>163</v>
      </c>
      <c r="AF9" s="520"/>
      <c r="AG9" s="520" t="s">
        <v>162</v>
      </c>
      <c r="AH9" s="520"/>
      <c r="AI9" s="515" t="s">
        <v>195</v>
      </c>
      <c r="AJ9" s="515"/>
      <c r="AK9" s="520" t="s">
        <v>163</v>
      </c>
      <c r="AL9" s="520"/>
      <c r="AM9" s="520" t="s">
        <v>162</v>
      </c>
      <c r="AN9" s="520"/>
      <c r="AO9" s="515" t="s">
        <v>195</v>
      </c>
      <c r="AP9" s="515"/>
      <c r="AQ9" s="520" t="s">
        <v>163</v>
      </c>
      <c r="AR9" s="520"/>
      <c r="AS9" s="525" t="s">
        <v>162</v>
      </c>
      <c r="AT9" s="526"/>
      <c r="AU9" s="536" t="s">
        <v>195</v>
      </c>
      <c r="AV9" s="537"/>
      <c r="AW9" s="538" t="s">
        <v>163</v>
      </c>
      <c r="AX9" s="539"/>
      <c r="AY9" s="520" t="s">
        <v>162</v>
      </c>
      <c r="AZ9" s="520"/>
      <c r="BA9" s="515" t="s">
        <v>195</v>
      </c>
      <c r="BB9" s="515"/>
      <c r="BC9" s="520" t="s">
        <v>163</v>
      </c>
      <c r="BD9" s="520"/>
      <c r="BE9" s="520" t="s">
        <v>162</v>
      </c>
      <c r="BF9" s="520"/>
      <c r="BG9" s="515" t="s">
        <v>195</v>
      </c>
      <c r="BH9" s="515"/>
      <c r="BI9" s="520" t="s">
        <v>163</v>
      </c>
      <c r="BJ9" s="520"/>
      <c r="BK9" s="520" t="s">
        <v>162</v>
      </c>
      <c r="BL9" s="520"/>
      <c r="BM9" s="515" t="s">
        <v>195</v>
      </c>
      <c r="BN9" s="515"/>
      <c r="BO9" s="520" t="s">
        <v>163</v>
      </c>
      <c r="BP9" s="520"/>
      <c r="BQ9" s="520" t="s">
        <v>162</v>
      </c>
      <c r="BR9" s="520"/>
      <c r="BS9" s="515" t="s">
        <v>195</v>
      </c>
      <c r="BT9" s="515"/>
      <c r="BU9" s="520" t="s">
        <v>163</v>
      </c>
      <c r="BV9" s="520"/>
      <c r="BW9" s="535" t="s">
        <v>162</v>
      </c>
      <c r="BX9" s="535"/>
      <c r="BY9" s="515" t="s">
        <v>195</v>
      </c>
      <c r="BZ9" s="515"/>
      <c r="CA9" s="520" t="s">
        <v>163</v>
      </c>
      <c r="CB9" s="520"/>
      <c r="CC9" s="520" t="s">
        <v>162</v>
      </c>
      <c r="CD9" s="520"/>
      <c r="CE9" s="515" t="s">
        <v>195</v>
      </c>
      <c r="CF9" s="515"/>
      <c r="CG9" s="520" t="s">
        <v>163</v>
      </c>
      <c r="CH9" s="520"/>
      <c r="CI9" s="520" t="s">
        <v>162</v>
      </c>
      <c r="CJ9" s="520"/>
      <c r="CK9" s="515" t="s">
        <v>195</v>
      </c>
      <c r="CL9" s="515"/>
      <c r="CM9" s="520" t="s">
        <v>163</v>
      </c>
      <c r="CN9" s="520"/>
      <c r="CO9" s="535" t="s">
        <v>162</v>
      </c>
      <c r="CP9" s="535"/>
      <c r="CQ9" s="515" t="s">
        <v>195</v>
      </c>
      <c r="CR9" s="515"/>
      <c r="CS9" s="520" t="s">
        <v>163</v>
      </c>
      <c r="CT9" s="520"/>
      <c r="CU9" s="520" t="s">
        <v>162</v>
      </c>
      <c r="CV9" s="520"/>
      <c r="CW9" s="515" t="s">
        <v>195</v>
      </c>
      <c r="CX9" s="515"/>
      <c r="CY9" s="520" t="s">
        <v>163</v>
      </c>
      <c r="CZ9" s="520"/>
      <c r="DA9" s="535" t="s">
        <v>162</v>
      </c>
      <c r="DB9" s="535"/>
      <c r="DC9" s="515" t="s">
        <v>195</v>
      </c>
      <c r="DD9" s="515"/>
      <c r="DE9" s="520" t="s">
        <v>163</v>
      </c>
      <c r="DF9" s="520"/>
      <c r="DG9" s="520" t="s">
        <v>162</v>
      </c>
      <c r="DH9" s="520"/>
      <c r="DI9" s="515" t="s">
        <v>195</v>
      </c>
      <c r="DJ9" s="515"/>
      <c r="DK9" s="520" t="s">
        <v>163</v>
      </c>
      <c r="DL9" s="520"/>
      <c r="DM9" s="520" t="s">
        <v>162</v>
      </c>
      <c r="DN9" s="520"/>
      <c r="DO9" s="515" t="s">
        <v>195</v>
      </c>
      <c r="DP9" s="515"/>
      <c r="DQ9" s="520" t="s">
        <v>163</v>
      </c>
      <c r="DR9" s="520"/>
      <c r="DS9" s="520" t="s">
        <v>162</v>
      </c>
      <c r="DT9" s="520"/>
      <c r="DU9" s="515" t="s">
        <v>195</v>
      </c>
      <c r="DV9" s="515"/>
      <c r="DW9" s="520" t="s">
        <v>163</v>
      </c>
      <c r="DX9" s="520"/>
      <c r="DY9" s="529" t="s">
        <v>162</v>
      </c>
      <c r="DZ9" s="530"/>
      <c r="EA9" s="531" t="s">
        <v>195</v>
      </c>
      <c r="EB9" s="532"/>
      <c r="EC9" s="529" t="s">
        <v>163</v>
      </c>
      <c r="ED9" s="530"/>
      <c r="EE9" s="520" t="s">
        <v>162</v>
      </c>
      <c r="EF9" s="520"/>
      <c r="EG9" s="515" t="s">
        <v>195</v>
      </c>
      <c r="EH9" s="515"/>
      <c r="EI9" s="520" t="s">
        <v>163</v>
      </c>
      <c r="EJ9" s="520"/>
      <c r="EK9" s="520" t="s">
        <v>162</v>
      </c>
      <c r="EL9" s="520"/>
      <c r="EM9" s="515" t="s">
        <v>195</v>
      </c>
      <c r="EN9" s="515"/>
      <c r="EO9" s="520" t="s">
        <v>163</v>
      </c>
      <c r="EP9" s="520"/>
      <c r="EQ9" s="520" t="s">
        <v>162</v>
      </c>
      <c r="ER9" s="520"/>
      <c r="ES9" s="515" t="s">
        <v>195</v>
      </c>
      <c r="ET9" s="515"/>
      <c r="EU9" s="520" t="s">
        <v>163</v>
      </c>
      <c r="EV9" s="520"/>
      <c r="EW9" s="535" t="s">
        <v>162</v>
      </c>
      <c r="EX9" s="535"/>
      <c r="EY9" s="515" t="s">
        <v>195</v>
      </c>
      <c r="EZ9" s="515"/>
      <c r="FA9" s="520" t="s">
        <v>163</v>
      </c>
      <c r="FB9" s="520"/>
      <c r="FC9" s="520" t="s">
        <v>162</v>
      </c>
      <c r="FD9" s="520"/>
      <c r="FE9" s="515" t="s">
        <v>195</v>
      </c>
      <c r="FF9" s="515"/>
      <c r="FG9" s="520" t="s">
        <v>163</v>
      </c>
      <c r="FH9" s="520"/>
      <c r="FI9" s="520" t="s">
        <v>162</v>
      </c>
      <c r="FJ9" s="520"/>
      <c r="FK9" s="515" t="s">
        <v>291</v>
      </c>
      <c r="FL9" s="515"/>
      <c r="FM9" s="520" t="s">
        <v>163</v>
      </c>
      <c r="FN9" s="520"/>
      <c r="FO9" s="520" t="s">
        <v>162</v>
      </c>
      <c r="FP9" s="520"/>
      <c r="FQ9" s="515" t="s">
        <v>195</v>
      </c>
      <c r="FR9" s="515"/>
      <c r="FS9" s="520" t="s">
        <v>163</v>
      </c>
      <c r="FT9" s="520"/>
      <c r="FU9" s="520" t="s">
        <v>162</v>
      </c>
      <c r="FV9" s="520"/>
      <c r="FW9" s="515" t="s">
        <v>195</v>
      </c>
      <c r="FX9" s="515"/>
      <c r="FY9" s="520" t="s">
        <v>163</v>
      </c>
      <c r="FZ9" s="520"/>
      <c r="GA9" s="535" t="s">
        <v>162</v>
      </c>
      <c r="GB9" s="535"/>
      <c r="GC9" s="515" t="s">
        <v>195</v>
      </c>
      <c r="GD9" s="515"/>
      <c r="GE9" s="520" t="s">
        <v>163</v>
      </c>
      <c r="GF9" s="520"/>
      <c r="GG9" s="520" t="s">
        <v>162</v>
      </c>
      <c r="GH9" s="520"/>
      <c r="GI9" s="515" t="s">
        <v>195</v>
      </c>
      <c r="GJ9" s="515"/>
      <c r="GK9" s="520" t="s">
        <v>163</v>
      </c>
      <c r="GL9" s="520"/>
      <c r="GM9" s="520" t="s">
        <v>162</v>
      </c>
      <c r="GN9" s="520"/>
      <c r="GO9" s="515" t="s">
        <v>195</v>
      </c>
      <c r="GP9" s="515"/>
      <c r="GQ9" s="520" t="s">
        <v>163</v>
      </c>
      <c r="GR9" s="520"/>
      <c r="GS9" s="520" t="s">
        <v>162</v>
      </c>
      <c r="GT9" s="520"/>
      <c r="GU9" s="515" t="s">
        <v>195</v>
      </c>
      <c r="GV9" s="515"/>
      <c r="GW9" s="520" t="s">
        <v>163</v>
      </c>
      <c r="GX9" s="520"/>
      <c r="GY9" s="520" t="s">
        <v>162</v>
      </c>
      <c r="GZ9" s="520"/>
      <c r="HA9" s="515" t="s">
        <v>195</v>
      </c>
      <c r="HB9" s="515"/>
      <c r="HC9" s="520" t="s">
        <v>163</v>
      </c>
      <c r="HD9" s="520"/>
      <c r="HE9" s="520" t="s">
        <v>162</v>
      </c>
      <c r="HF9" s="520"/>
      <c r="HG9" s="515" t="s">
        <v>195</v>
      </c>
      <c r="HH9" s="515"/>
      <c r="HI9" s="520" t="s">
        <v>163</v>
      </c>
      <c r="HJ9" s="520"/>
      <c r="HK9" s="520" t="s">
        <v>162</v>
      </c>
      <c r="HL9" s="520"/>
      <c r="HM9" s="515" t="s">
        <v>195</v>
      </c>
      <c r="HN9" s="515"/>
      <c r="HO9" s="520" t="s">
        <v>163</v>
      </c>
      <c r="HP9" s="520"/>
      <c r="HQ9" s="520" t="s">
        <v>162</v>
      </c>
      <c r="HR9" s="520"/>
      <c r="HS9" s="515" t="s">
        <v>195</v>
      </c>
      <c r="HT9" s="515"/>
      <c r="HU9" s="520" t="s">
        <v>163</v>
      </c>
      <c r="HV9" s="520"/>
      <c r="HW9" s="520" t="s">
        <v>162</v>
      </c>
      <c r="HX9" s="520"/>
      <c r="HY9" s="515" t="s">
        <v>195</v>
      </c>
      <c r="HZ9" s="515"/>
      <c r="IA9" s="520" t="s">
        <v>163</v>
      </c>
      <c r="IB9" s="520"/>
      <c r="IC9" s="520" t="s">
        <v>162</v>
      </c>
      <c r="ID9" s="520"/>
      <c r="IE9" s="520" t="s">
        <v>163</v>
      </c>
      <c r="IF9" s="520"/>
      <c r="IG9" s="520" t="s">
        <v>162</v>
      </c>
      <c r="IH9" s="520"/>
      <c r="II9" s="520" t="s">
        <v>163</v>
      </c>
      <c r="IJ9" s="520"/>
      <c r="IK9" s="520" t="s">
        <v>162</v>
      </c>
      <c r="IL9" s="520"/>
      <c r="IM9" s="520" t="s">
        <v>163</v>
      </c>
      <c r="IN9" s="520"/>
      <c r="IO9" s="535" t="s">
        <v>162</v>
      </c>
      <c r="IP9" s="535"/>
      <c r="IQ9" s="520" t="s">
        <v>163</v>
      </c>
      <c r="IR9" s="520"/>
      <c r="IS9" s="520" t="s">
        <v>162</v>
      </c>
      <c r="IT9" s="520"/>
      <c r="IU9" s="520" t="s">
        <v>163</v>
      </c>
      <c r="IV9" s="520"/>
      <c r="IW9" s="520" t="s">
        <v>162</v>
      </c>
      <c r="IX9" s="520"/>
      <c r="IY9" s="520" t="s">
        <v>163</v>
      </c>
      <c r="IZ9" s="520"/>
      <c r="JA9" s="511" t="s">
        <v>162</v>
      </c>
      <c r="JB9" s="512"/>
      <c r="JC9" s="511" t="s">
        <v>163</v>
      </c>
      <c r="JD9" s="512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>
        <v>2.78</v>
      </c>
      <c r="P11" s="71"/>
      <c r="Q11" s="75"/>
      <c r="R11" s="71"/>
      <c r="S11" s="71">
        <f>O11+Q11</f>
        <v>2.78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/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4">
        <v>0</v>
      </c>
      <c r="BX11" s="113"/>
      <c r="BY11" s="79"/>
      <c r="BZ11" s="93"/>
      <c r="CA11" s="71">
        <f>BW11+BY11</f>
        <v>0</v>
      </c>
      <c r="CB11" s="71">
        <f>BX11+BZ11</f>
        <v>0</v>
      </c>
      <c r="CC11" s="114"/>
      <c r="CD11" s="75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/>
      <c r="DB11" s="113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17.53</v>
      </c>
      <c r="EX11" s="71"/>
      <c r="EY11" s="71"/>
      <c r="EZ11" s="71"/>
      <c r="FA11" s="71">
        <f>EW11+EY11</f>
        <v>17.53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>
        <v>2.78</v>
      </c>
      <c r="P12" s="71"/>
      <c r="Q12" s="75"/>
      <c r="R12" s="71"/>
      <c r="S12" s="71">
        <f t="shared" ref="S12:S43" si="4">O12+Q12</f>
        <v>2.78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/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4">
        <v>0</v>
      </c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/>
      <c r="CD12" s="75"/>
      <c r="CE12" s="95"/>
      <c r="CF12" s="95"/>
      <c r="CG12" s="71">
        <f t="shared" ref="CG12:CG75" si="26">CC12+CE12</f>
        <v>0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2.06</v>
      </c>
      <c r="CP12" s="71"/>
      <c r="CQ12" s="71"/>
      <c r="CR12" s="71"/>
      <c r="CS12" s="71">
        <f t="shared" ref="CS12:CS43" si="29">CO12+CQ12</f>
        <v>2.06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/>
      <c r="DB12" s="113"/>
      <c r="DC12" s="71"/>
      <c r="DD12" s="71"/>
      <c r="DE12" s="71">
        <f t="shared" ref="DE12:DE75" si="33">DA12+DC12</f>
        <v>0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17.53</v>
      </c>
      <c r="EX12" s="71"/>
      <c r="EY12" s="71"/>
      <c r="EZ12" s="71"/>
      <c r="FA12" s="71">
        <f t="shared" ref="FA12:FA75" si="49">EW12+EY12</f>
        <v>17.53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>
        <v>2.78</v>
      </c>
      <c r="P13" s="71"/>
      <c r="Q13" s="75"/>
      <c r="R13" s="71"/>
      <c r="S13" s="71">
        <f t="shared" si="4"/>
        <v>2.78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/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4">
        <v>0</v>
      </c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/>
      <c r="CD13" s="75"/>
      <c r="CE13" s="95"/>
      <c r="CF13" s="95"/>
      <c r="CG13" s="71">
        <f t="shared" si="26"/>
        <v>0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2.06</v>
      </c>
      <c r="CP13" s="71"/>
      <c r="CQ13" s="71"/>
      <c r="CR13" s="71"/>
      <c r="CS13" s="71">
        <f t="shared" si="29"/>
        <v>2.06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/>
      <c r="DB13" s="113"/>
      <c r="DC13" s="71"/>
      <c r="DD13" s="71"/>
      <c r="DE13" s="71">
        <f t="shared" si="33"/>
        <v>0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17.53</v>
      </c>
      <c r="EX13" s="71"/>
      <c r="EY13" s="71"/>
      <c r="EZ13" s="71"/>
      <c r="FA13" s="71">
        <f t="shared" si="49"/>
        <v>17.53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>
        <v>2.78</v>
      </c>
      <c r="P14" s="71"/>
      <c r="Q14" s="75"/>
      <c r="R14" s="71"/>
      <c r="S14" s="71">
        <f t="shared" si="4"/>
        <v>2.78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/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4">
        <v>0</v>
      </c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/>
      <c r="CD14" s="75"/>
      <c r="CE14" s="95"/>
      <c r="CF14" s="95"/>
      <c r="CG14" s="71">
        <f t="shared" si="26"/>
        <v>0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2.06</v>
      </c>
      <c r="CP14" s="71"/>
      <c r="CQ14" s="71"/>
      <c r="CR14" s="71"/>
      <c r="CS14" s="71">
        <f t="shared" si="29"/>
        <v>2.06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/>
      <c r="DB14" s="113"/>
      <c r="DC14" s="71"/>
      <c r="DD14" s="71"/>
      <c r="DE14" s="71">
        <f t="shared" si="33"/>
        <v>0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17.53</v>
      </c>
      <c r="EX14" s="71"/>
      <c r="EY14" s="71"/>
      <c r="EZ14" s="71"/>
      <c r="FA14" s="71">
        <f t="shared" si="49"/>
        <v>17.53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>
        <v>2.78</v>
      </c>
      <c r="P15" s="71"/>
      <c r="Q15" s="75"/>
      <c r="R15" s="71"/>
      <c r="S15" s="71">
        <f t="shared" si="4"/>
        <v>2.78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/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4">
        <v>0</v>
      </c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/>
      <c r="CD15" s="75"/>
      <c r="CE15" s="95"/>
      <c r="CF15" s="95"/>
      <c r="CG15" s="71">
        <f t="shared" si="26"/>
        <v>0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2.06</v>
      </c>
      <c r="CP15" s="71"/>
      <c r="CQ15" s="71"/>
      <c r="CR15" s="71"/>
      <c r="CS15" s="71">
        <f t="shared" si="29"/>
        <v>2.06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/>
      <c r="DB15" s="113"/>
      <c r="DC15" s="71"/>
      <c r="DD15" s="71"/>
      <c r="DE15" s="71">
        <f t="shared" si="33"/>
        <v>0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17.53</v>
      </c>
      <c r="EX15" s="71"/>
      <c r="EY15" s="71"/>
      <c r="EZ15" s="71"/>
      <c r="FA15" s="71">
        <f t="shared" si="49"/>
        <v>17.53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>
        <v>2.78</v>
      </c>
      <c r="P16" s="71"/>
      <c r="Q16" s="75"/>
      <c r="R16" s="71"/>
      <c r="S16" s="71">
        <f t="shared" si="4"/>
        <v>2.78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/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4">
        <v>0</v>
      </c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/>
      <c r="CD16" s="75"/>
      <c r="CE16" s="95"/>
      <c r="CF16" s="95"/>
      <c r="CG16" s="71">
        <f t="shared" si="26"/>
        <v>0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2.06</v>
      </c>
      <c r="CP16" s="71"/>
      <c r="CQ16" s="71"/>
      <c r="CR16" s="71"/>
      <c r="CS16" s="71">
        <f t="shared" si="29"/>
        <v>2.06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/>
      <c r="DB16" s="113"/>
      <c r="DC16" s="71"/>
      <c r="DD16" s="71"/>
      <c r="DE16" s="71">
        <f t="shared" si="33"/>
        <v>0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17.53</v>
      </c>
      <c r="EX16" s="71"/>
      <c r="EY16" s="71"/>
      <c r="EZ16" s="71"/>
      <c r="FA16" s="71">
        <f t="shared" si="49"/>
        <v>17.53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>
        <v>2.78</v>
      </c>
      <c r="P17" s="71"/>
      <c r="Q17" s="75"/>
      <c r="R17" s="71"/>
      <c r="S17" s="71">
        <f t="shared" si="4"/>
        <v>2.78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/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4">
        <v>0</v>
      </c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/>
      <c r="CD17" s="75"/>
      <c r="CE17" s="95"/>
      <c r="CF17" s="95"/>
      <c r="CG17" s="71">
        <f t="shared" si="26"/>
        <v>0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2.06</v>
      </c>
      <c r="CP17" s="71"/>
      <c r="CQ17" s="71"/>
      <c r="CR17" s="71"/>
      <c r="CS17" s="71">
        <f t="shared" si="29"/>
        <v>2.06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/>
      <c r="DB17" s="113"/>
      <c r="DC17" s="71"/>
      <c r="DD17" s="71"/>
      <c r="DE17" s="71">
        <f t="shared" si="33"/>
        <v>0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17.53</v>
      </c>
      <c r="EX17" s="71"/>
      <c r="EY17" s="71"/>
      <c r="EZ17" s="71"/>
      <c r="FA17" s="71">
        <f t="shared" si="49"/>
        <v>17.53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>
        <v>2.78</v>
      </c>
      <c r="P18" s="71"/>
      <c r="Q18" s="75"/>
      <c r="R18" s="71"/>
      <c r="S18" s="71">
        <f t="shared" si="4"/>
        <v>2.78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/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4">
        <v>0</v>
      </c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/>
      <c r="CD18" s="75"/>
      <c r="CE18" s="95"/>
      <c r="CF18" s="95"/>
      <c r="CG18" s="71">
        <f t="shared" si="26"/>
        <v>0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2.06</v>
      </c>
      <c r="CP18" s="71"/>
      <c r="CQ18" s="71"/>
      <c r="CR18" s="71"/>
      <c r="CS18" s="71">
        <f t="shared" si="29"/>
        <v>2.06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/>
      <c r="DB18" s="113"/>
      <c r="DC18" s="71"/>
      <c r="DD18" s="71"/>
      <c r="DE18" s="71">
        <f t="shared" si="33"/>
        <v>0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17.53</v>
      </c>
      <c r="EX18" s="71"/>
      <c r="EY18" s="71"/>
      <c r="EZ18" s="71"/>
      <c r="FA18" s="71">
        <f t="shared" si="49"/>
        <v>17.53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>
        <v>2.78</v>
      </c>
      <c r="P19" s="71"/>
      <c r="Q19" s="75"/>
      <c r="R19" s="71"/>
      <c r="S19" s="71">
        <f t="shared" si="4"/>
        <v>2.78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/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4">
        <v>0</v>
      </c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/>
      <c r="CD19" s="75"/>
      <c r="CE19" s="95"/>
      <c r="CF19" s="95"/>
      <c r="CG19" s="71">
        <f t="shared" si="26"/>
        <v>0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2.06</v>
      </c>
      <c r="CP19" s="71"/>
      <c r="CQ19" s="71"/>
      <c r="CR19" s="71"/>
      <c r="CS19" s="71">
        <f t="shared" si="29"/>
        <v>2.06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/>
      <c r="DB19" s="113"/>
      <c r="DC19" s="71"/>
      <c r="DD19" s="71"/>
      <c r="DE19" s="71">
        <f t="shared" si="33"/>
        <v>0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17.53</v>
      </c>
      <c r="EX19" s="71"/>
      <c r="EY19" s="71"/>
      <c r="EZ19" s="71"/>
      <c r="FA19" s="71">
        <f t="shared" si="49"/>
        <v>17.53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>
        <v>2.78</v>
      </c>
      <c r="P20" s="71"/>
      <c r="Q20" s="75"/>
      <c r="R20" s="71"/>
      <c r="S20" s="71">
        <f t="shared" si="4"/>
        <v>2.78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/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4">
        <v>0</v>
      </c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/>
      <c r="CD20" s="75"/>
      <c r="CE20" s="95"/>
      <c r="CF20" s="95"/>
      <c r="CG20" s="71">
        <f t="shared" si="26"/>
        <v>0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2.06</v>
      </c>
      <c r="CP20" s="71"/>
      <c r="CQ20" s="71"/>
      <c r="CR20" s="71"/>
      <c r="CS20" s="71">
        <f t="shared" si="29"/>
        <v>2.06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/>
      <c r="DB20" s="113"/>
      <c r="DC20" s="71"/>
      <c r="DD20" s="71"/>
      <c r="DE20" s="71">
        <f t="shared" si="33"/>
        <v>0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17.53</v>
      </c>
      <c r="EX20" s="71"/>
      <c r="EY20" s="71"/>
      <c r="EZ20" s="71"/>
      <c r="FA20" s="71">
        <f t="shared" si="49"/>
        <v>17.53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>
        <v>2.78</v>
      </c>
      <c r="P21" s="71"/>
      <c r="Q21" s="75"/>
      <c r="R21" s="71"/>
      <c r="S21" s="71">
        <f t="shared" si="4"/>
        <v>2.78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/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4">
        <v>0</v>
      </c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/>
      <c r="CD21" s="75"/>
      <c r="CE21" s="95"/>
      <c r="CF21" s="95"/>
      <c r="CG21" s="71">
        <f t="shared" si="26"/>
        <v>0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2.06</v>
      </c>
      <c r="CP21" s="71"/>
      <c r="CQ21" s="71"/>
      <c r="CR21" s="71"/>
      <c r="CS21" s="71">
        <f t="shared" si="29"/>
        <v>2.06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/>
      <c r="DB21" s="113"/>
      <c r="DC21" s="71"/>
      <c r="DD21" s="71"/>
      <c r="DE21" s="71">
        <f t="shared" si="33"/>
        <v>0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17.53</v>
      </c>
      <c r="EX21" s="71"/>
      <c r="EY21" s="71"/>
      <c r="EZ21" s="71"/>
      <c r="FA21" s="71">
        <f t="shared" si="49"/>
        <v>17.53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>
        <v>2.78</v>
      </c>
      <c r="P22" s="71"/>
      <c r="Q22" s="75"/>
      <c r="R22" s="71"/>
      <c r="S22" s="71">
        <f t="shared" si="4"/>
        <v>2.78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/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4">
        <v>0</v>
      </c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/>
      <c r="CD22" s="75"/>
      <c r="CE22" s="95"/>
      <c r="CF22" s="95"/>
      <c r="CG22" s="71">
        <f t="shared" si="26"/>
        <v>0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2.06</v>
      </c>
      <c r="CP22" s="71"/>
      <c r="CQ22" s="71"/>
      <c r="CR22" s="71"/>
      <c r="CS22" s="71">
        <f t="shared" si="29"/>
        <v>2.06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/>
      <c r="DB22" s="113"/>
      <c r="DC22" s="71"/>
      <c r="DD22" s="71"/>
      <c r="DE22" s="71">
        <f t="shared" si="33"/>
        <v>0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17.53</v>
      </c>
      <c r="EX22" s="71"/>
      <c r="EY22" s="71"/>
      <c r="EZ22" s="71"/>
      <c r="FA22" s="71">
        <f t="shared" si="49"/>
        <v>17.53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>
        <v>2.78</v>
      </c>
      <c r="P23" s="71"/>
      <c r="Q23" s="75"/>
      <c r="R23" s="71"/>
      <c r="S23" s="71">
        <f t="shared" si="4"/>
        <v>2.78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/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4">
        <v>0</v>
      </c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/>
      <c r="CD23" s="75"/>
      <c r="CE23" s="95"/>
      <c r="CF23" s="95"/>
      <c r="CG23" s="71">
        <f t="shared" si="26"/>
        <v>0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2.06</v>
      </c>
      <c r="CP23" s="71"/>
      <c r="CQ23" s="71"/>
      <c r="CR23" s="71"/>
      <c r="CS23" s="71">
        <f t="shared" si="29"/>
        <v>2.06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/>
      <c r="DB23" s="113"/>
      <c r="DC23" s="71"/>
      <c r="DD23" s="71"/>
      <c r="DE23" s="71">
        <f t="shared" si="33"/>
        <v>0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17.53</v>
      </c>
      <c r="EX23" s="71"/>
      <c r="EY23" s="71"/>
      <c r="EZ23" s="71"/>
      <c r="FA23" s="71">
        <f t="shared" si="49"/>
        <v>17.53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>
        <v>2.78</v>
      </c>
      <c r="P24" s="71"/>
      <c r="Q24" s="75"/>
      <c r="R24" s="71"/>
      <c r="S24" s="71">
        <f t="shared" si="4"/>
        <v>2.78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/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4">
        <v>0</v>
      </c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/>
      <c r="CD24" s="75"/>
      <c r="CE24" s="95"/>
      <c r="CF24" s="95"/>
      <c r="CG24" s="71">
        <f t="shared" si="26"/>
        <v>0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2.06</v>
      </c>
      <c r="CP24" s="71"/>
      <c r="CQ24" s="71"/>
      <c r="CR24" s="71"/>
      <c r="CS24" s="71">
        <f t="shared" si="29"/>
        <v>2.06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/>
      <c r="DB24" s="113"/>
      <c r="DC24" s="71"/>
      <c r="DD24" s="71"/>
      <c r="DE24" s="71">
        <f t="shared" si="33"/>
        <v>0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17.53</v>
      </c>
      <c r="EX24" s="71"/>
      <c r="EY24" s="71"/>
      <c r="EZ24" s="71"/>
      <c r="FA24" s="71">
        <f t="shared" si="49"/>
        <v>17.53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>
        <v>2.78</v>
      </c>
      <c r="P25" s="71"/>
      <c r="Q25" s="75"/>
      <c r="R25" s="71"/>
      <c r="S25" s="71">
        <f t="shared" si="4"/>
        <v>2.78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/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4">
        <v>0</v>
      </c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/>
      <c r="CD25" s="75"/>
      <c r="CE25" s="95"/>
      <c r="CF25" s="95"/>
      <c r="CG25" s="71">
        <f t="shared" si="26"/>
        <v>0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2.06</v>
      </c>
      <c r="CP25" s="71"/>
      <c r="CQ25" s="71"/>
      <c r="CR25" s="71"/>
      <c r="CS25" s="71">
        <f t="shared" si="29"/>
        <v>2.06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/>
      <c r="DB25" s="113"/>
      <c r="DC25" s="71"/>
      <c r="DD25" s="71"/>
      <c r="DE25" s="71">
        <f t="shared" si="33"/>
        <v>0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17.53</v>
      </c>
      <c r="EX25" s="71"/>
      <c r="EY25" s="71"/>
      <c r="EZ25" s="71"/>
      <c r="FA25" s="71">
        <f t="shared" si="49"/>
        <v>17.53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>
        <v>2.78</v>
      </c>
      <c r="P26" s="71"/>
      <c r="Q26" s="75"/>
      <c r="R26" s="71"/>
      <c r="S26" s="71">
        <f t="shared" si="4"/>
        <v>2.78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/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4">
        <v>0</v>
      </c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/>
      <c r="CD26" s="75"/>
      <c r="CE26" s="95"/>
      <c r="CF26" s="95"/>
      <c r="CG26" s="71">
        <f t="shared" si="26"/>
        <v>0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2.06</v>
      </c>
      <c r="CP26" s="71"/>
      <c r="CQ26" s="71"/>
      <c r="CR26" s="71"/>
      <c r="CS26" s="71">
        <f t="shared" si="29"/>
        <v>2.06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/>
      <c r="DB26" s="113"/>
      <c r="DC26" s="71"/>
      <c r="DD26" s="71"/>
      <c r="DE26" s="71">
        <f t="shared" si="33"/>
        <v>0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17.53</v>
      </c>
      <c r="EX26" s="71"/>
      <c r="EY26" s="71"/>
      <c r="EZ26" s="71"/>
      <c r="FA26" s="71">
        <f t="shared" si="49"/>
        <v>17.53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>
        <v>2.78</v>
      </c>
      <c r="P27" s="71"/>
      <c r="Q27" s="75"/>
      <c r="R27" s="71"/>
      <c r="S27" s="71">
        <f t="shared" si="4"/>
        <v>2.78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/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4">
        <v>0</v>
      </c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/>
      <c r="CD27" s="75"/>
      <c r="CE27" s="95"/>
      <c r="CF27" s="95"/>
      <c r="CG27" s="71">
        <f t="shared" si="26"/>
        <v>0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2.06</v>
      </c>
      <c r="CP27" s="71"/>
      <c r="CQ27" s="71"/>
      <c r="CR27" s="71"/>
      <c r="CS27" s="71">
        <f t="shared" si="29"/>
        <v>2.06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/>
      <c r="DB27" s="113"/>
      <c r="DC27" s="71"/>
      <c r="DD27" s="71"/>
      <c r="DE27" s="71">
        <f t="shared" si="33"/>
        <v>0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17.53</v>
      </c>
      <c r="EX27" s="71"/>
      <c r="EY27" s="71"/>
      <c r="EZ27" s="71"/>
      <c r="FA27" s="71">
        <f t="shared" si="49"/>
        <v>17.53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>
        <v>2.78</v>
      </c>
      <c r="P28" s="71"/>
      <c r="Q28" s="75"/>
      <c r="R28" s="71"/>
      <c r="S28" s="71">
        <f t="shared" si="4"/>
        <v>2.78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/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4">
        <v>0</v>
      </c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/>
      <c r="CD28" s="75"/>
      <c r="CE28" s="95"/>
      <c r="CF28" s="95"/>
      <c r="CG28" s="71">
        <f t="shared" si="26"/>
        <v>0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2.06</v>
      </c>
      <c r="CP28" s="71"/>
      <c r="CQ28" s="71"/>
      <c r="CR28" s="71"/>
      <c r="CS28" s="71">
        <f t="shared" si="29"/>
        <v>2.06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/>
      <c r="DB28" s="113"/>
      <c r="DC28" s="71"/>
      <c r="DD28" s="71"/>
      <c r="DE28" s="71">
        <f t="shared" si="33"/>
        <v>0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17.53</v>
      </c>
      <c r="EX28" s="71"/>
      <c r="EY28" s="71"/>
      <c r="EZ28" s="71"/>
      <c r="FA28" s="71">
        <f t="shared" si="49"/>
        <v>17.53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>
        <v>2.78</v>
      </c>
      <c r="P29" s="71"/>
      <c r="Q29" s="75"/>
      <c r="R29" s="71"/>
      <c r="S29" s="71">
        <f t="shared" si="4"/>
        <v>2.78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/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4">
        <v>0</v>
      </c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/>
      <c r="CD29" s="75"/>
      <c r="CE29" s="95"/>
      <c r="CF29" s="95"/>
      <c r="CG29" s="71">
        <f t="shared" si="26"/>
        <v>0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2.06</v>
      </c>
      <c r="CP29" s="71"/>
      <c r="CQ29" s="71"/>
      <c r="CR29" s="71"/>
      <c r="CS29" s="71">
        <f t="shared" si="29"/>
        <v>2.06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/>
      <c r="DB29" s="113"/>
      <c r="DC29" s="71"/>
      <c r="DD29" s="71"/>
      <c r="DE29" s="71">
        <f t="shared" si="33"/>
        <v>0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17.53</v>
      </c>
      <c r="EX29" s="71"/>
      <c r="EY29" s="71"/>
      <c r="EZ29" s="71"/>
      <c r="FA29" s="71">
        <f t="shared" si="49"/>
        <v>17.53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>
        <v>2.78</v>
      </c>
      <c r="P30" s="71"/>
      <c r="Q30" s="75"/>
      <c r="R30" s="71"/>
      <c r="S30" s="71">
        <f t="shared" si="4"/>
        <v>2.78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/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4">
        <v>0</v>
      </c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/>
      <c r="CD30" s="75"/>
      <c r="CE30" s="95"/>
      <c r="CF30" s="95"/>
      <c r="CG30" s="71">
        <f t="shared" si="26"/>
        <v>0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2.06</v>
      </c>
      <c r="CP30" s="71"/>
      <c r="CQ30" s="71"/>
      <c r="CR30" s="71"/>
      <c r="CS30" s="71">
        <f t="shared" si="29"/>
        <v>2.06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/>
      <c r="DB30" s="113"/>
      <c r="DC30" s="71"/>
      <c r="DD30" s="71"/>
      <c r="DE30" s="71">
        <f t="shared" si="33"/>
        <v>0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17.53</v>
      </c>
      <c r="EX30" s="71"/>
      <c r="EY30" s="71"/>
      <c r="EZ30" s="71"/>
      <c r="FA30" s="71">
        <f t="shared" si="49"/>
        <v>17.53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>
        <v>2.78</v>
      </c>
      <c r="P31" s="71"/>
      <c r="Q31" s="75"/>
      <c r="R31" s="71"/>
      <c r="S31" s="71">
        <f t="shared" si="4"/>
        <v>2.78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/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4">
        <v>0</v>
      </c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/>
      <c r="CD31" s="75"/>
      <c r="CE31" s="95"/>
      <c r="CF31" s="95"/>
      <c r="CG31" s="71">
        <f t="shared" si="26"/>
        <v>0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2.06</v>
      </c>
      <c r="CP31" s="71"/>
      <c r="CQ31" s="71"/>
      <c r="CR31" s="71"/>
      <c r="CS31" s="71">
        <f t="shared" si="29"/>
        <v>2.06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/>
      <c r="DB31" s="113"/>
      <c r="DC31" s="71"/>
      <c r="DD31" s="71"/>
      <c r="DE31" s="71">
        <f t="shared" si="33"/>
        <v>0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44.33</v>
      </c>
      <c r="EX31" s="71"/>
      <c r="EY31" s="71"/>
      <c r="EZ31" s="71"/>
      <c r="FA31" s="71">
        <f t="shared" si="49"/>
        <v>44.33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>
        <v>2.78</v>
      </c>
      <c r="P32" s="71"/>
      <c r="Q32" s="75"/>
      <c r="R32" s="71"/>
      <c r="S32" s="71">
        <f t="shared" si="4"/>
        <v>2.78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/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4">
        <v>0</v>
      </c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/>
      <c r="CD32" s="75"/>
      <c r="CE32" s="95"/>
      <c r="CF32" s="95"/>
      <c r="CG32" s="71">
        <f t="shared" si="26"/>
        <v>0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2.06</v>
      </c>
      <c r="CP32" s="71"/>
      <c r="CQ32" s="71"/>
      <c r="CR32" s="71"/>
      <c r="CS32" s="71">
        <f t="shared" si="29"/>
        <v>2.06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/>
      <c r="DB32" s="113"/>
      <c r="DC32" s="71"/>
      <c r="DD32" s="71"/>
      <c r="DE32" s="71">
        <f t="shared" si="33"/>
        <v>0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44.33</v>
      </c>
      <c r="EX32" s="71"/>
      <c r="EY32" s="71"/>
      <c r="EZ32" s="71"/>
      <c r="FA32" s="71">
        <f t="shared" si="49"/>
        <v>44.33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>
        <v>2.78</v>
      </c>
      <c r="P33" s="71"/>
      <c r="Q33" s="75"/>
      <c r="R33" s="71"/>
      <c r="S33" s="71">
        <f t="shared" si="4"/>
        <v>2.78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/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4">
        <v>0</v>
      </c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/>
      <c r="CD33" s="75"/>
      <c r="CE33" s="95"/>
      <c r="CF33" s="95"/>
      <c r="CG33" s="71">
        <f t="shared" si="26"/>
        <v>0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2.06</v>
      </c>
      <c r="CP33" s="71"/>
      <c r="CQ33" s="71"/>
      <c r="CR33" s="71"/>
      <c r="CS33" s="71">
        <f t="shared" si="29"/>
        <v>2.06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/>
      <c r="DB33" s="113"/>
      <c r="DC33" s="71"/>
      <c r="DD33" s="71"/>
      <c r="DE33" s="71">
        <f t="shared" si="33"/>
        <v>0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44.33</v>
      </c>
      <c r="EX33" s="71"/>
      <c r="EY33" s="71"/>
      <c r="EZ33" s="71"/>
      <c r="FA33" s="71">
        <f t="shared" si="49"/>
        <v>44.33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>
        <v>2.78</v>
      </c>
      <c r="P34" s="71"/>
      <c r="Q34" s="75"/>
      <c r="R34" s="71"/>
      <c r="S34" s="71">
        <f t="shared" si="4"/>
        <v>2.78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/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4">
        <v>0</v>
      </c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/>
      <c r="CD34" s="75"/>
      <c r="CE34" s="95"/>
      <c r="CF34" s="95"/>
      <c r="CG34" s="71">
        <f t="shared" si="26"/>
        <v>0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2.06</v>
      </c>
      <c r="CP34" s="71"/>
      <c r="CQ34" s="71"/>
      <c r="CR34" s="71"/>
      <c r="CS34" s="71">
        <f t="shared" si="29"/>
        <v>2.06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/>
      <c r="DB34" s="113"/>
      <c r="DC34" s="71"/>
      <c r="DD34" s="71"/>
      <c r="DE34" s="71">
        <f t="shared" si="33"/>
        <v>0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44.33</v>
      </c>
      <c r="EX34" s="71"/>
      <c r="EY34" s="71"/>
      <c r="EZ34" s="71"/>
      <c r="FA34" s="71">
        <f t="shared" si="49"/>
        <v>44.33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>
        <v>2.78</v>
      </c>
      <c r="P35" s="71"/>
      <c r="Q35" s="75"/>
      <c r="R35" s="71"/>
      <c r="S35" s="71">
        <f t="shared" si="4"/>
        <v>2.78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/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4">
        <v>0</v>
      </c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/>
      <c r="CD35" s="75"/>
      <c r="CE35" s="95"/>
      <c r="CF35" s="95"/>
      <c r="CG35" s="71">
        <f t="shared" si="26"/>
        <v>0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2.06</v>
      </c>
      <c r="CP35" s="71"/>
      <c r="CQ35" s="71"/>
      <c r="CR35" s="71"/>
      <c r="CS35" s="71">
        <f t="shared" si="29"/>
        <v>2.06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/>
      <c r="DB35" s="113"/>
      <c r="DC35" s="71"/>
      <c r="DD35" s="71"/>
      <c r="DE35" s="71">
        <f t="shared" si="33"/>
        <v>0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44.33</v>
      </c>
      <c r="EX35" s="71"/>
      <c r="EY35" s="71"/>
      <c r="EZ35" s="71"/>
      <c r="FA35" s="71">
        <f t="shared" si="49"/>
        <v>44.33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>
        <v>2.78</v>
      </c>
      <c r="P36" s="71"/>
      <c r="Q36" s="75"/>
      <c r="R36" s="71"/>
      <c r="S36" s="71">
        <f t="shared" si="4"/>
        <v>2.78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/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4">
        <v>0</v>
      </c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/>
      <c r="CD36" s="75"/>
      <c r="CE36" s="95"/>
      <c r="CF36" s="95"/>
      <c r="CG36" s="71">
        <f t="shared" si="26"/>
        <v>0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2.06</v>
      </c>
      <c r="CP36" s="71"/>
      <c r="CQ36" s="71"/>
      <c r="CR36" s="71"/>
      <c r="CS36" s="71">
        <f t="shared" si="29"/>
        <v>2.06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/>
      <c r="DB36" s="113"/>
      <c r="DC36" s="71"/>
      <c r="DD36" s="71"/>
      <c r="DE36" s="71">
        <f t="shared" si="33"/>
        <v>0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44.33</v>
      </c>
      <c r="EX36" s="71"/>
      <c r="EY36" s="71"/>
      <c r="EZ36" s="71"/>
      <c r="FA36" s="71">
        <f t="shared" si="49"/>
        <v>44.33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>
        <v>2.78</v>
      </c>
      <c r="P37" s="71"/>
      <c r="Q37" s="75"/>
      <c r="R37" s="71"/>
      <c r="S37" s="71">
        <f t="shared" si="4"/>
        <v>2.78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/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4">
        <v>0</v>
      </c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/>
      <c r="CD37" s="75"/>
      <c r="CE37" s="95"/>
      <c r="CF37" s="95"/>
      <c r="CG37" s="71">
        <f t="shared" si="26"/>
        <v>0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2.06</v>
      </c>
      <c r="CP37" s="71"/>
      <c r="CQ37" s="71"/>
      <c r="CR37" s="71"/>
      <c r="CS37" s="71">
        <f t="shared" si="29"/>
        <v>2.06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/>
      <c r="DB37" s="113"/>
      <c r="DC37" s="71"/>
      <c r="DD37" s="71"/>
      <c r="DE37" s="71">
        <f t="shared" si="33"/>
        <v>0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44.33</v>
      </c>
      <c r="EX37" s="71"/>
      <c r="EY37" s="71"/>
      <c r="EZ37" s="71"/>
      <c r="FA37" s="71">
        <f t="shared" si="49"/>
        <v>44.33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>
        <v>2.78</v>
      </c>
      <c r="P38" s="71"/>
      <c r="Q38" s="75"/>
      <c r="R38" s="71"/>
      <c r="S38" s="71">
        <f t="shared" si="4"/>
        <v>2.78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/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4">
        <v>0</v>
      </c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/>
      <c r="CD38" s="75"/>
      <c r="CE38" s="95"/>
      <c r="CF38" s="95"/>
      <c r="CG38" s="71">
        <f t="shared" si="26"/>
        <v>0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2.06</v>
      </c>
      <c r="CP38" s="71"/>
      <c r="CQ38" s="71"/>
      <c r="CR38" s="71"/>
      <c r="CS38" s="71">
        <f t="shared" si="29"/>
        <v>2.06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/>
      <c r="DB38" s="113"/>
      <c r="DC38" s="71"/>
      <c r="DD38" s="71"/>
      <c r="DE38" s="71">
        <f t="shared" si="33"/>
        <v>0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44.33</v>
      </c>
      <c r="EX38" s="71"/>
      <c r="EY38" s="71"/>
      <c r="EZ38" s="71"/>
      <c r="FA38" s="71">
        <f t="shared" si="49"/>
        <v>44.33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>
        <v>2.78</v>
      </c>
      <c r="P39" s="71"/>
      <c r="Q39" s="75"/>
      <c r="R39" s="71"/>
      <c r="S39" s="71">
        <f t="shared" si="4"/>
        <v>2.78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/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4">
        <v>0</v>
      </c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/>
      <c r="CD39" s="75"/>
      <c r="CE39" s="95"/>
      <c r="CF39" s="95"/>
      <c r="CG39" s="71">
        <f t="shared" si="26"/>
        <v>0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2.06</v>
      </c>
      <c r="CP39" s="71"/>
      <c r="CQ39" s="71"/>
      <c r="CR39" s="71"/>
      <c r="CS39" s="71">
        <f t="shared" si="29"/>
        <v>2.06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/>
      <c r="DB39" s="113"/>
      <c r="DC39" s="71"/>
      <c r="DD39" s="71"/>
      <c r="DE39" s="71">
        <f t="shared" si="33"/>
        <v>0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44.33</v>
      </c>
      <c r="EX39" s="71"/>
      <c r="EY39" s="71"/>
      <c r="EZ39" s="71"/>
      <c r="FA39" s="71">
        <f t="shared" si="49"/>
        <v>44.33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>
        <v>2.78</v>
      </c>
      <c r="P40" s="71"/>
      <c r="Q40" s="75"/>
      <c r="R40" s="71"/>
      <c r="S40" s="71">
        <f t="shared" si="4"/>
        <v>2.78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/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4">
        <v>0</v>
      </c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/>
      <c r="CD40" s="75"/>
      <c r="CE40" s="95"/>
      <c r="CF40" s="95"/>
      <c r="CG40" s="71">
        <f t="shared" si="26"/>
        <v>0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2.06</v>
      </c>
      <c r="CP40" s="71"/>
      <c r="CQ40" s="71"/>
      <c r="CR40" s="71"/>
      <c r="CS40" s="71">
        <f t="shared" si="29"/>
        <v>2.06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/>
      <c r="DB40" s="113"/>
      <c r="DC40" s="71"/>
      <c r="DD40" s="71"/>
      <c r="DE40" s="71">
        <f t="shared" si="33"/>
        <v>0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44.33</v>
      </c>
      <c r="EX40" s="71"/>
      <c r="EY40" s="71"/>
      <c r="EZ40" s="71"/>
      <c r="FA40" s="71">
        <f t="shared" si="49"/>
        <v>44.33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>
        <v>2.78</v>
      </c>
      <c r="P41" s="71"/>
      <c r="Q41" s="75"/>
      <c r="R41" s="71"/>
      <c r="S41" s="71">
        <f t="shared" si="4"/>
        <v>2.78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/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4">
        <v>0</v>
      </c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/>
      <c r="CD41" s="75"/>
      <c r="CE41" s="95"/>
      <c r="CF41" s="95"/>
      <c r="CG41" s="71">
        <f t="shared" si="26"/>
        <v>0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2.06</v>
      </c>
      <c r="CP41" s="71"/>
      <c r="CQ41" s="71"/>
      <c r="CR41" s="71"/>
      <c r="CS41" s="71">
        <f t="shared" si="29"/>
        <v>2.06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/>
      <c r="DB41" s="113"/>
      <c r="DC41" s="71"/>
      <c r="DD41" s="71"/>
      <c r="DE41" s="71">
        <f t="shared" si="33"/>
        <v>0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44.33</v>
      </c>
      <c r="EX41" s="71"/>
      <c r="EY41" s="71"/>
      <c r="EZ41" s="71"/>
      <c r="FA41" s="71">
        <f t="shared" si="49"/>
        <v>44.33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>
        <v>2.78</v>
      </c>
      <c r="P42" s="71"/>
      <c r="Q42" s="75"/>
      <c r="R42" s="71"/>
      <c r="S42" s="71">
        <f t="shared" si="4"/>
        <v>2.78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/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4">
        <v>0</v>
      </c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/>
      <c r="CD42" s="75"/>
      <c r="CE42" s="95"/>
      <c r="CF42" s="95"/>
      <c r="CG42" s="71">
        <f t="shared" si="26"/>
        <v>0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2.06</v>
      </c>
      <c r="CP42" s="71"/>
      <c r="CQ42" s="71"/>
      <c r="CR42" s="71"/>
      <c r="CS42" s="71">
        <f t="shared" si="29"/>
        <v>2.06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/>
      <c r="DB42" s="113"/>
      <c r="DC42" s="71"/>
      <c r="DD42" s="71"/>
      <c r="DE42" s="71">
        <f t="shared" si="33"/>
        <v>0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44.33</v>
      </c>
      <c r="EX42" s="71"/>
      <c r="EY42" s="71"/>
      <c r="EZ42" s="71"/>
      <c r="FA42" s="71">
        <f t="shared" si="49"/>
        <v>44.33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>
        <v>2.78</v>
      </c>
      <c r="P43" s="71"/>
      <c r="Q43" s="75"/>
      <c r="R43" s="71"/>
      <c r="S43" s="71">
        <f t="shared" si="4"/>
        <v>2.78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/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4">
        <v>0</v>
      </c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/>
      <c r="CD43" s="75"/>
      <c r="CE43" s="95"/>
      <c r="CF43" s="95"/>
      <c r="CG43" s="71">
        <f t="shared" si="26"/>
        <v>0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2.06</v>
      </c>
      <c r="CP43" s="71"/>
      <c r="CQ43" s="71"/>
      <c r="CR43" s="71"/>
      <c r="CS43" s="71">
        <f t="shared" si="29"/>
        <v>2.06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/>
      <c r="DB43" s="113"/>
      <c r="DC43" s="71"/>
      <c r="DD43" s="71"/>
      <c r="DE43" s="71">
        <f t="shared" si="33"/>
        <v>0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44.33</v>
      </c>
      <c r="EX43" s="71"/>
      <c r="EY43" s="71"/>
      <c r="EZ43" s="71"/>
      <c r="FA43" s="71">
        <f t="shared" si="49"/>
        <v>44.33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>
        <v>2.78</v>
      </c>
      <c r="P44" s="71"/>
      <c r="Q44" s="75"/>
      <c r="R44" s="71"/>
      <c r="S44" s="71">
        <f t="shared" ref="S44:S75" si="90">O44+Q44</f>
        <v>2.78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/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4">
        <v>0</v>
      </c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/>
      <c r="CD44" s="75"/>
      <c r="CE44" s="95"/>
      <c r="CF44" s="95"/>
      <c r="CG44" s="71">
        <f t="shared" si="26"/>
        <v>0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2.06</v>
      </c>
      <c r="CP44" s="71"/>
      <c r="CQ44" s="71"/>
      <c r="CR44" s="71"/>
      <c r="CS44" s="71">
        <f t="shared" ref="CS44:CS75" si="91">CO44+CQ44</f>
        <v>2.06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/>
      <c r="DB44" s="113"/>
      <c r="DC44" s="71"/>
      <c r="DD44" s="71"/>
      <c r="DE44" s="71">
        <f t="shared" si="33"/>
        <v>0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44.33</v>
      </c>
      <c r="EX44" s="71"/>
      <c r="EY44" s="71"/>
      <c r="EZ44" s="71"/>
      <c r="FA44" s="71">
        <f t="shared" si="49"/>
        <v>44.33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>
        <v>2.78</v>
      </c>
      <c r="P45" s="71"/>
      <c r="Q45" s="75"/>
      <c r="R45" s="71"/>
      <c r="S45" s="71">
        <f t="shared" si="90"/>
        <v>2.78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/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4">
        <v>0</v>
      </c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/>
      <c r="CD45" s="75"/>
      <c r="CE45" s="95"/>
      <c r="CF45" s="95"/>
      <c r="CG45" s="71">
        <f t="shared" si="26"/>
        <v>0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2.06</v>
      </c>
      <c r="CP45" s="71"/>
      <c r="CQ45" s="71"/>
      <c r="CR45" s="71"/>
      <c r="CS45" s="71">
        <f t="shared" si="91"/>
        <v>2.06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/>
      <c r="DB45" s="113"/>
      <c r="DC45" s="71"/>
      <c r="DD45" s="71"/>
      <c r="DE45" s="71">
        <f t="shared" si="33"/>
        <v>0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44.33</v>
      </c>
      <c r="EX45" s="71"/>
      <c r="EY45" s="71"/>
      <c r="EZ45" s="71"/>
      <c r="FA45" s="71">
        <f t="shared" si="49"/>
        <v>44.33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>
        <v>2.78</v>
      </c>
      <c r="P46" s="71"/>
      <c r="Q46" s="75"/>
      <c r="R46" s="71"/>
      <c r="S46" s="71">
        <f t="shared" si="90"/>
        <v>2.78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/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4">
        <v>0</v>
      </c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/>
      <c r="CD46" s="75"/>
      <c r="CE46" s="95"/>
      <c r="CF46" s="95"/>
      <c r="CG46" s="71">
        <f t="shared" si="26"/>
        <v>0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2.06</v>
      </c>
      <c r="CP46" s="71"/>
      <c r="CQ46" s="71"/>
      <c r="CR46" s="71"/>
      <c r="CS46" s="71">
        <f t="shared" si="91"/>
        <v>2.06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/>
      <c r="DB46" s="113"/>
      <c r="DC46" s="71"/>
      <c r="DD46" s="71"/>
      <c r="DE46" s="71">
        <f t="shared" si="33"/>
        <v>0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44.33</v>
      </c>
      <c r="EX46" s="71"/>
      <c r="EY46" s="71"/>
      <c r="EZ46" s="71"/>
      <c r="FA46" s="71">
        <f t="shared" si="49"/>
        <v>44.33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>
        <v>2.78</v>
      </c>
      <c r="P47" s="71"/>
      <c r="Q47" s="75"/>
      <c r="R47" s="71"/>
      <c r="S47" s="71">
        <f t="shared" si="90"/>
        <v>2.78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/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4">
        <v>0</v>
      </c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/>
      <c r="CD47" s="75"/>
      <c r="CE47" s="95"/>
      <c r="CF47" s="95"/>
      <c r="CG47" s="71">
        <f t="shared" si="26"/>
        <v>0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2.06</v>
      </c>
      <c r="CP47" s="71"/>
      <c r="CQ47" s="71"/>
      <c r="CR47" s="71"/>
      <c r="CS47" s="71">
        <f t="shared" si="91"/>
        <v>2.06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/>
      <c r="DB47" s="113"/>
      <c r="DC47" s="71"/>
      <c r="DD47" s="71"/>
      <c r="DE47" s="71">
        <f t="shared" si="33"/>
        <v>0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44.33</v>
      </c>
      <c r="EX47" s="71"/>
      <c r="EY47" s="71"/>
      <c r="EZ47" s="71"/>
      <c r="FA47" s="71">
        <f t="shared" si="49"/>
        <v>44.33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>
        <v>2.78</v>
      </c>
      <c r="P48" s="71"/>
      <c r="Q48" s="75"/>
      <c r="R48" s="71"/>
      <c r="S48" s="71">
        <f t="shared" si="90"/>
        <v>2.78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/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4">
        <v>0</v>
      </c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/>
      <c r="CD48" s="75"/>
      <c r="CE48" s="95"/>
      <c r="CF48" s="95"/>
      <c r="CG48" s="71">
        <f t="shared" si="26"/>
        <v>0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2.06</v>
      </c>
      <c r="CP48" s="71"/>
      <c r="CQ48" s="71"/>
      <c r="CR48" s="71"/>
      <c r="CS48" s="71">
        <f t="shared" si="91"/>
        <v>2.06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/>
      <c r="DB48" s="113"/>
      <c r="DC48" s="71"/>
      <c r="DD48" s="71"/>
      <c r="DE48" s="71">
        <f t="shared" si="33"/>
        <v>0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44.33</v>
      </c>
      <c r="EX48" s="71"/>
      <c r="EY48" s="71"/>
      <c r="EZ48" s="71"/>
      <c r="FA48" s="71">
        <f t="shared" si="49"/>
        <v>44.33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6.19</v>
      </c>
      <c r="IP48" s="140"/>
      <c r="IQ48" s="136">
        <f t="shared" si="79"/>
        <v>6.19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>
        <v>2.78</v>
      </c>
      <c r="P49" s="71"/>
      <c r="Q49" s="75"/>
      <c r="R49" s="71"/>
      <c r="S49" s="71">
        <f t="shared" si="90"/>
        <v>2.78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/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4">
        <v>0</v>
      </c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/>
      <c r="CD49" s="75"/>
      <c r="CE49" s="95"/>
      <c r="CF49" s="95"/>
      <c r="CG49" s="71">
        <f t="shared" si="26"/>
        <v>0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2.06</v>
      </c>
      <c r="CP49" s="71"/>
      <c r="CQ49" s="71"/>
      <c r="CR49" s="71"/>
      <c r="CS49" s="71">
        <f t="shared" si="91"/>
        <v>2.06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/>
      <c r="DB49" s="113"/>
      <c r="DC49" s="71"/>
      <c r="DD49" s="71"/>
      <c r="DE49" s="71">
        <f t="shared" si="33"/>
        <v>0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44.33</v>
      </c>
      <c r="EX49" s="71"/>
      <c r="EY49" s="71"/>
      <c r="EZ49" s="71"/>
      <c r="FA49" s="71">
        <f t="shared" si="49"/>
        <v>44.33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6.19</v>
      </c>
      <c r="IP49" s="140"/>
      <c r="IQ49" s="136">
        <f t="shared" si="79"/>
        <v>6.19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>
        <v>2.78</v>
      </c>
      <c r="P50" s="71"/>
      <c r="Q50" s="75"/>
      <c r="R50" s="71"/>
      <c r="S50" s="71">
        <f t="shared" si="90"/>
        <v>2.78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/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4">
        <v>0</v>
      </c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/>
      <c r="CD50" s="75"/>
      <c r="CE50" s="95"/>
      <c r="CF50" s="95"/>
      <c r="CG50" s="71">
        <f t="shared" si="26"/>
        <v>0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2.06</v>
      </c>
      <c r="CP50" s="71"/>
      <c r="CQ50" s="71"/>
      <c r="CR50" s="71"/>
      <c r="CS50" s="71">
        <f t="shared" si="91"/>
        <v>2.06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/>
      <c r="DB50" s="113"/>
      <c r="DC50" s="71"/>
      <c r="DD50" s="71"/>
      <c r="DE50" s="71">
        <f t="shared" si="33"/>
        <v>0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44.33</v>
      </c>
      <c r="EX50" s="71"/>
      <c r="EY50" s="71"/>
      <c r="EZ50" s="71"/>
      <c r="FA50" s="71">
        <f t="shared" si="49"/>
        <v>44.33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6.19</v>
      </c>
      <c r="IP50" s="140"/>
      <c r="IQ50" s="136">
        <f t="shared" si="79"/>
        <v>6.19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>
        <v>2.78</v>
      </c>
      <c r="P51" s="71"/>
      <c r="Q51" s="75"/>
      <c r="R51" s="71"/>
      <c r="S51" s="71">
        <f t="shared" si="90"/>
        <v>2.78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/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4">
        <v>0</v>
      </c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/>
      <c r="CD51" s="75"/>
      <c r="CE51" s="95"/>
      <c r="CF51" s="95"/>
      <c r="CG51" s="71">
        <f t="shared" si="26"/>
        <v>0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/>
      <c r="DB51" s="113"/>
      <c r="DC51" s="71"/>
      <c r="DD51" s="71"/>
      <c r="DE51" s="71">
        <f t="shared" si="33"/>
        <v>0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18.559999999999999</v>
      </c>
      <c r="EX51" s="71"/>
      <c r="EY51" s="71"/>
      <c r="EZ51" s="71"/>
      <c r="FA51" s="71">
        <f t="shared" si="49"/>
        <v>18.559999999999999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6.19</v>
      </c>
      <c r="IP51" s="140"/>
      <c r="IQ51" s="136">
        <f t="shared" si="79"/>
        <v>6.19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>
        <v>2.78</v>
      </c>
      <c r="P52" s="71"/>
      <c r="Q52" s="75"/>
      <c r="R52" s="71"/>
      <c r="S52" s="71">
        <f t="shared" si="90"/>
        <v>2.78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/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4">
        <v>0</v>
      </c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/>
      <c r="CD52" s="75"/>
      <c r="CE52" s="95"/>
      <c r="CF52" s="95"/>
      <c r="CG52" s="71">
        <f t="shared" si="26"/>
        <v>0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/>
      <c r="DB52" s="113"/>
      <c r="DC52" s="71"/>
      <c r="DD52" s="71"/>
      <c r="DE52" s="71">
        <f t="shared" si="33"/>
        <v>0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18.559999999999999</v>
      </c>
      <c r="EX52" s="71"/>
      <c r="EY52" s="71"/>
      <c r="EZ52" s="71"/>
      <c r="FA52" s="71">
        <f t="shared" si="49"/>
        <v>18.559999999999999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6.19</v>
      </c>
      <c r="IP52" s="140"/>
      <c r="IQ52" s="136">
        <f t="shared" si="79"/>
        <v>6.19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>
        <v>2.78</v>
      </c>
      <c r="P53" s="71"/>
      <c r="Q53" s="75"/>
      <c r="R53" s="71"/>
      <c r="S53" s="71">
        <f t="shared" si="90"/>
        <v>2.78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/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4">
        <v>0</v>
      </c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/>
      <c r="CD53" s="75"/>
      <c r="CE53" s="95"/>
      <c r="CF53" s="95"/>
      <c r="CG53" s="71">
        <f t="shared" si="26"/>
        <v>0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/>
      <c r="DB53" s="113"/>
      <c r="DC53" s="71"/>
      <c r="DD53" s="71"/>
      <c r="DE53" s="71">
        <f t="shared" si="33"/>
        <v>0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18.559999999999999</v>
      </c>
      <c r="EX53" s="71"/>
      <c r="EY53" s="71"/>
      <c r="EZ53" s="71"/>
      <c r="FA53" s="71">
        <f t="shared" si="49"/>
        <v>18.559999999999999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6.19</v>
      </c>
      <c r="IP53" s="140"/>
      <c r="IQ53" s="136">
        <f t="shared" si="79"/>
        <v>6.19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>
        <v>2.78</v>
      </c>
      <c r="P54" s="71"/>
      <c r="Q54" s="75"/>
      <c r="R54" s="71"/>
      <c r="S54" s="71">
        <f t="shared" si="90"/>
        <v>2.78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/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4">
        <v>0</v>
      </c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/>
      <c r="CD54" s="75"/>
      <c r="CE54" s="95"/>
      <c r="CF54" s="95"/>
      <c r="CG54" s="71">
        <f t="shared" si="26"/>
        <v>0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/>
      <c r="DB54" s="113"/>
      <c r="DC54" s="71"/>
      <c r="DD54" s="71"/>
      <c r="DE54" s="71">
        <f t="shared" si="33"/>
        <v>0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18.559999999999999</v>
      </c>
      <c r="EX54" s="71"/>
      <c r="EY54" s="71"/>
      <c r="EZ54" s="71"/>
      <c r="FA54" s="71">
        <f t="shared" si="49"/>
        <v>18.559999999999999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6.19</v>
      </c>
      <c r="IP54" s="140"/>
      <c r="IQ54" s="136">
        <f t="shared" si="79"/>
        <v>6.19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>
        <v>2.78</v>
      </c>
      <c r="P55" s="71"/>
      <c r="Q55" s="75"/>
      <c r="R55" s="71"/>
      <c r="S55" s="71">
        <f t="shared" si="90"/>
        <v>2.78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/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4">
        <v>0</v>
      </c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/>
      <c r="CD55" s="75"/>
      <c r="CE55" s="95"/>
      <c r="CF55" s="95"/>
      <c r="CG55" s="71">
        <f t="shared" si="26"/>
        <v>0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/>
      <c r="DB55" s="113"/>
      <c r="DC55" s="71"/>
      <c r="DD55" s="71"/>
      <c r="DE55" s="71">
        <f t="shared" si="33"/>
        <v>0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18.559999999999999</v>
      </c>
      <c r="EX55" s="71"/>
      <c r="EY55" s="71"/>
      <c r="EZ55" s="71"/>
      <c r="FA55" s="71">
        <f t="shared" si="49"/>
        <v>18.559999999999999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6.19</v>
      </c>
      <c r="IP55" s="140"/>
      <c r="IQ55" s="136">
        <f t="shared" si="79"/>
        <v>6.19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>
        <v>2.78</v>
      </c>
      <c r="P56" s="71"/>
      <c r="Q56" s="75"/>
      <c r="R56" s="71"/>
      <c r="S56" s="71">
        <f t="shared" si="90"/>
        <v>2.78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/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4">
        <v>0</v>
      </c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/>
      <c r="CD56" s="75"/>
      <c r="CE56" s="95"/>
      <c r="CF56" s="95"/>
      <c r="CG56" s="71">
        <f t="shared" si="26"/>
        <v>0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/>
      <c r="DB56" s="113"/>
      <c r="DC56" s="71"/>
      <c r="DD56" s="71"/>
      <c r="DE56" s="71">
        <f t="shared" si="33"/>
        <v>0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18.559999999999999</v>
      </c>
      <c r="EX56" s="71"/>
      <c r="EY56" s="71"/>
      <c r="EZ56" s="71"/>
      <c r="FA56" s="71">
        <f t="shared" si="49"/>
        <v>18.559999999999999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6.19</v>
      </c>
      <c r="IP56" s="140"/>
      <c r="IQ56" s="136">
        <f t="shared" si="79"/>
        <v>6.19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>
        <v>2.78</v>
      </c>
      <c r="P57" s="71"/>
      <c r="Q57" s="75"/>
      <c r="R57" s="71"/>
      <c r="S57" s="71">
        <f t="shared" si="90"/>
        <v>2.78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/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4">
        <v>0</v>
      </c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/>
      <c r="CD57" s="75"/>
      <c r="CE57" s="95"/>
      <c r="CF57" s="95"/>
      <c r="CG57" s="71">
        <f t="shared" si="26"/>
        <v>0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/>
      <c r="DB57" s="113"/>
      <c r="DC57" s="71"/>
      <c r="DD57" s="71"/>
      <c r="DE57" s="71">
        <f t="shared" si="33"/>
        <v>0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18.559999999999999</v>
      </c>
      <c r="EX57" s="71"/>
      <c r="EY57" s="71"/>
      <c r="EZ57" s="71"/>
      <c r="FA57" s="71">
        <f t="shared" si="49"/>
        <v>18.559999999999999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6.19</v>
      </c>
      <c r="IP57" s="140"/>
      <c r="IQ57" s="136">
        <f t="shared" si="79"/>
        <v>6.19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>
        <v>2.78</v>
      </c>
      <c r="P58" s="71"/>
      <c r="Q58" s="75"/>
      <c r="R58" s="71"/>
      <c r="S58" s="71">
        <f t="shared" si="90"/>
        <v>2.78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/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4">
        <v>0</v>
      </c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/>
      <c r="CD58" s="75"/>
      <c r="CE58" s="95"/>
      <c r="CF58" s="95"/>
      <c r="CG58" s="71">
        <f t="shared" si="26"/>
        <v>0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/>
      <c r="DB58" s="113"/>
      <c r="DC58" s="71"/>
      <c r="DD58" s="71"/>
      <c r="DE58" s="71">
        <f t="shared" si="33"/>
        <v>0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18.559999999999999</v>
      </c>
      <c r="EX58" s="71"/>
      <c r="EY58" s="71"/>
      <c r="EZ58" s="71"/>
      <c r="FA58" s="71">
        <f t="shared" si="49"/>
        <v>18.559999999999999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6.19</v>
      </c>
      <c r="IP58" s="140"/>
      <c r="IQ58" s="136">
        <f t="shared" si="79"/>
        <v>6.19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>
        <v>2.78</v>
      </c>
      <c r="P59" s="71"/>
      <c r="Q59" s="75"/>
      <c r="R59" s="71"/>
      <c r="S59" s="71">
        <f t="shared" si="90"/>
        <v>2.78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/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4">
        <v>0</v>
      </c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/>
      <c r="CD59" s="75"/>
      <c r="CE59" s="95"/>
      <c r="CF59" s="95"/>
      <c r="CG59" s="71">
        <f t="shared" si="26"/>
        <v>0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/>
      <c r="DB59" s="113"/>
      <c r="DC59" s="71"/>
      <c r="DD59" s="71"/>
      <c r="DE59" s="71">
        <f t="shared" si="33"/>
        <v>0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18.559999999999999</v>
      </c>
      <c r="EX59" s="71"/>
      <c r="EY59" s="71"/>
      <c r="EZ59" s="71"/>
      <c r="FA59" s="71">
        <f t="shared" si="49"/>
        <v>18.559999999999999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6.19</v>
      </c>
      <c r="IP59" s="140"/>
      <c r="IQ59" s="136">
        <f t="shared" si="79"/>
        <v>6.19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>
        <v>2.78</v>
      </c>
      <c r="P60" s="71"/>
      <c r="Q60" s="75"/>
      <c r="R60" s="71"/>
      <c r="S60" s="71">
        <f t="shared" si="90"/>
        <v>2.78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/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4">
        <v>0</v>
      </c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/>
      <c r="CD60" s="75"/>
      <c r="CE60" s="95"/>
      <c r="CF60" s="95"/>
      <c r="CG60" s="71">
        <f t="shared" si="26"/>
        <v>0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/>
      <c r="DB60" s="113"/>
      <c r="DC60" s="71"/>
      <c r="DD60" s="71"/>
      <c r="DE60" s="71">
        <f t="shared" si="33"/>
        <v>0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18.559999999999999</v>
      </c>
      <c r="EX60" s="71"/>
      <c r="EY60" s="71"/>
      <c r="EZ60" s="71"/>
      <c r="FA60" s="71">
        <f t="shared" si="49"/>
        <v>18.559999999999999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6.19</v>
      </c>
      <c r="IP60" s="140"/>
      <c r="IQ60" s="136">
        <f t="shared" si="79"/>
        <v>6.19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>
        <v>2.78</v>
      </c>
      <c r="P61" s="71"/>
      <c r="Q61" s="75"/>
      <c r="R61" s="71"/>
      <c r="S61" s="71">
        <f t="shared" si="90"/>
        <v>2.78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/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4">
        <v>0</v>
      </c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/>
      <c r="CD61" s="75"/>
      <c r="CE61" s="95"/>
      <c r="CF61" s="95"/>
      <c r="CG61" s="71">
        <f t="shared" si="26"/>
        <v>0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/>
      <c r="DB61" s="113"/>
      <c r="DC61" s="71"/>
      <c r="DD61" s="71"/>
      <c r="DE61" s="71">
        <f t="shared" si="33"/>
        <v>0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18.559999999999999</v>
      </c>
      <c r="EX61" s="71"/>
      <c r="EY61" s="71"/>
      <c r="EZ61" s="71"/>
      <c r="FA61" s="71">
        <f t="shared" si="49"/>
        <v>18.559999999999999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6.19</v>
      </c>
      <c r="IP61" s="140"/>
      <c r="IQ61" s="136">
        <f t="shared" si="79"/>
        <v>6.19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>
        <v>2.78</v>
      </c>
      <c r="P62" s="71"/>
      <c r="Q62" s="75"/>
      <c r="R62" s="71"/>
      <c r="S62" s="71">
        <f t="shared" si="90"/>
        <v>2.78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/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4">
        <v>0</v>
      </c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/>
      <c r="CD62" s="75"/>
      <c r="CE62" s="95"/>
      <c r="CF62" s="95"/>
      <c r="CG62" s="71">
        <f t="shared" si="26"/>
        <v>0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/>
      <c r="DB62" s="113"/>
      <c r="DC62" s="71"/>
      <c r="DD62" s="71"/>
      <c r="DE62" s="71">
        <f t="shared" si="33"/>
        <v>0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18.559999999999999</v>
      </c>
      <c r="EX62" s="71"/>
      <c r="EY62" s="71"/>
      <c r="EZ62" s="71"/>
      <c r="FA62" s="71">
        <f t="shared" si="49"/>
        <v>18.559999999999999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6.19</v>
      </c>
      <c r="IP62" s="140"/>
      <c r="IQ62" s="136">
        <f t="shared" si="79"/>
        <v>6.19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>
        <v>2.78</v>
      </c>
      <c r="P63" s="71"/>
      <c r="Q63" s="75"/>
      <c r="R63" s="71"/>
      <c r="S63" s="71">
        <f t="shared" si="90"/>
        <v>2.78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/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4">
        <v>0</v>
      </c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/>
      <c r="CD63" s="75"/>
      <c r="CE63" s="95"/>
      <c r="CF63" s="95"/>
      <c r="CG63" s="71">
        <f t="shared" si="26"/>
        <v>0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/>
      <c r="DB63" s="113"/>
      <c r="DC63" s="71"/>
      <c r="DD63" s="71"/>
      <c r="DE63" s="71">
        <f t="shared" si="33"/>
        <v>0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18.559999999999999</v>
      </c>
      <c r="EX63" s="71"/>
      <c r="EY63" s="71"/>
      <c r="EZ63" s="71"/>
      <c r="FA63" s="71">
        <f t="shared" si="49"/>
        <v>18.559999999999999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6.19</v>
      </c>
      <c r="IP63" s="140"/>
      <c r="IQ63" s="136">
        <f t="shared" si="79"/>
        <v>6.19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>
        <v>2.78</v>
      </c>
      <c r="P64" s="71"/>
      <c r="Q64" s="75"/>
      <c r="R64" s="71"/>
      <c r="S64" s="71">
        <f t="shared" si="90"/>
        <v>2.78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/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4">
        <v>0</v>
      </c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/>
      <c r="CD64" s="75"/>
      <c r="CE64" s="95"/>
      <c r="CF64" s="95"/>
      <c r="CG64" s="71">
        <f t="shared" si="26"/>
        <v>0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/>
      <c r="DB64" s="113"/>
      <c r="DC64" s="71"/>
      <c r="DD64" s="71"/>
      <c r="DE64" s="71">
        <f t="shared" si="33"/>
        <v>0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18.559999999999999</v>
      </c>
      <c r="EX64" s="71"/>
      <c r="EY64" s="71"/>
      <c r="EZ64" s="71"/>
      <c r="FA64" s="71">
        <f t="shared" si="49"/>
        <v>18.559999999999999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6.19</v>
      </c>
      <c r="IP64" s="140"/>
      <c r="IQ64" s="136">
        <f t="shared" si="79"/>
        <v>6.19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>
        <v>2.78</v>
      </c>
      <c r="P65" s="71"/>
      <c r="Q65" s="75"/>
      <c r="R65" s="71"/>
      <c r="S65" s="71">
        <f t="shared" si="90"/>
        <v>2.78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/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4">
        <v>0</v>
      </c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/>
      <c r="CD65" s="75"/>
      <c r="CE65" s="95"/>
      <c r="CF65" s="95"/>
      <c r="CG65" s="71">
        <f t="shared" si="26"/>
        <v>0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/>
      <c r="DB65" s="113"/>
      <c r="DC65" s="71"/>
      <c r="DD65" s="71"/>
      <c r="DE65" s="71">
        <f t="shared" si="33"/>
        <v>0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18.559999999999999</v>
      </c>
      <c r="EX65" s="71"/>
      <c r="EY65" s="71"/>
      <c r="EZ65" s="71"/>
      <c r="FA65" s="71">
        <f t="shared" si="49"/>
        <v>18.559999999999999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6.19</v>
      </c>
      <c r="IP65" s="140"/>
      <c r="IQ65" s="136">
        <f t="shared" si="79"/>
        <v>6.19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>
        <v>2.78</v>
      </c>
      <c r="P66" s="71"/>
      <c r="Q66" s="75"/>
      <c r="R66" s="71"/>
      <c r="S66" s="71">
        <f t="shared" si="90"/>
        <v>2.78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/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4">
        <v>0</v>
      </c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/>
      <c r="CD66" s="75"/>
      <c r="CE66" s="95"/>
      <c r="CF66" s="95"/>
      <c r="CG66" s="71">
        <f t="shared" si="26"/>
        <v>0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/>
      <c r="DB66" s="113"/>
      <c r="DC66" s="71"/>
      <c r="DD66" s="71"/>
      <c r="DE66" s="71">
        <f t="shared" si="33"/>
        <v>0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18.559999999999999</v>
      </c>
      <c r="EX66" s="71"/>
      <c r="EY66" s="71"/>
      <c r="EZ66" s="71"/>
      <c r="FA66" s="71">
        <f t="shared" si="49"/>
        <v>18.559999999999999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6.19</v>
      </c>
      <c r="IP66" s="140"/>
      <c r="IQ66" s="136">
        <f t="shared" si="79"/>
        <v>6.19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>
        <v>2.78</v>
      </c>
      <c r="P67" s="71"/>
      <c r="Q67" s="75"/>
      <c r="R67" s="71"/>
      <c r="S67" s="71">
        <f t="shared" si="90"/>
        <v>2.78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/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4">
        <v>0</v>
      </c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/>
      <c r="CD67" s="75"/>
      <c r="CE67" s="95"/>
      <c r="CF67" s="95"/>
      <c r="CG67" s="71">
        <f t="shared" si="26"/>
        <v>0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/>
      <c r="DB67" s="113"/>
      <c r="DC67" s="71"/>
      <c r="DD67" s="71"/>
      <c r="DE67" s="71">
        <f t="shared" si="33"/>
        <v>0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18.559999999999999</v>
      </c>
      <c r="EX67" s="71"/>
      <c r="EY67" s="71"/>
      <c r="EZ67" s="71"/>
      <c r="FA67" s="71">
        <f t="shared" si="49"/>
        <v>18.559999999999999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6.19</v>
      </c>
      <c r="IP67" s="140"/>
      <c r="IQ67" s="136">
        <f t="shared" si="79"/>
        <v>6.19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>
        <v>2.78</v>
      </c>
      <c r="P68" s="71"/>
      <c r="Q68" s="75"/>
      <c r="R68" s="71"/>
      <c r="S68" s="71">
        <f t="shared" si="90"/>
        <v>2.78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/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4">
        <v>0</v>
      </c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/>
      <c r="CD68" s="75"/>
      <c r="CE68" s="95"/>
      <c r="CF68" s="95"/>
      <c r="CG68" s="71">
        <f t="shared" si="26"/>
        <v>0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/>
      <c r="DB68" s="113"/>
      <c r="DC68" s="71"/>
      <c r="DD68" s="71"/>
      <c r="DE68" s="71">
        <f t="shared" si="33"/>
        <v>0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18.559999999999999</v>
      </c>
      <c r="EX68" s="71"/>
      <c r="EY68" s="71"/>
      <c r="EZ68" s="71"/>
      <c r="FA68" s="71">
        <f t="shared" si="49"/>
        <v>18.559999999999999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6.19</v>
      </c>
      <c r="IP68" s="140"/>
      <c r="IQ68" s="136">
        <f t="shared" si="79"/>
        <v>6.19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>
        <v>2.78</v>
      </c>
      <c r="P69" s="71"/>
      <c r="Q69" s="75"/>
      <c r="R69" s="71"/>
      <c r="S69" s="71">
        <f t="shared" si="90"/>
        <v>2.78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/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4">
        <v>0</v>
      </c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/>
      <c r="CD69" s="75"/>
      <c r="CE69" s="95"/>
      <c r="CF69" s="95"/>
      <c r="CG69" s="71">
        <f t="shared" si="26"/>
        <v>0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/>
      <c r="DB69" s="113"/>
      <c r="DC69" s="71"/>
      <c r="DD69" s="71"/>
      <c r="DE69" s="71">
        <f t="shared" si="33"/>
        <v>0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18.559999999999999</v>
      </c>
      <c r="EX69" s="71"/>
      <c r="EY69" s="71"/>
      <c r="EZ69" s="71"/>
      <c r="FA69" s="71">
        <f t="shared" si="49"/>
        <v>18.559999999999999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6.19</v>
      </c>
      <c r="IP69" s="140"/>
      <c r="IQ69" s="136">
        <f t="shared" si="79"/>
        <v>6.19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>
        <v>2.78</v>
      </c>
      <c r="P70" s="71"/>
      <c r="Q70" s="75"/>
      <c r="R70" s="71"/>
      <c r="S70" s="71">
        <f t="shared" si="90"/>
        <v>2.78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/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4">
        <v>0</v>
      </c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/>
      <c r="CD70" s="75"/>
      <c r="CE70" s="95"/>
      <c r="CF70" s="95"/>
      <c r="CG70" s="71">
        <f t="shared" si="26"/>
        <v>0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/>
      <c r="DB70" s="113"/>
      <c r="DC70" s="71"/>
      <c r="DD70" s="71"/>
      <c r="DE70" s="71">
        <f t="shared" si="33"/>
        <v>0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18.559999999999999</v>
      </c>
      <c r="EX70" s="71"/>
      <c r="EY70" s="71"/>
      <c r="EZ70" s="71"/>
      <c r="FA70" s="71">
        <f t="shared" si="49"/>
        <v>18.559999999999999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6.19</v>
      </c>
      <c r="IP70" s="140"/>
      <c r="IQ70" s="136">
        <f t="shared" si="79"/>
        <v>6.19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>
        <v>2.78</v>
      </c>
      <c r="P71" s="71"/>
      <c r="Q71" s="75"/>
      <c r="R71" s="71"/>
      <c r="S71" s="71">
        <f t="shared" si="90"/>
        <v>2.78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/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4">
        <v>0</v>
      </c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/>
      <c r="CD71" s="75"/>
      <c r="CE71" s="95"/>
      <c r="CF71" s="95"/>
      <c r="CG71" s="71">
        <f t="shared" si="26"/>
        <v>0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2.06</v>
      </c>
      <c r="CP71" s="71"/>
      <c r="CQ71" s="71"/>
      <c r="CR71" s="71"/>
      <c r="CS71" s="71">
        <f t="shared" si="91"/>
        <v>2.06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/>
      <c r="DB71" s="113"/>
      <c r="DC71" s="71"/>
      <c r="DD71" s="71"/>
      <c r="DE71" s="71">
        <f t="shared" si="33"/>
        <v>0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44.33</v>
      </c>
      <c r="EX71" s="71"/>
      <c r="EY71" s="71"/>
      <c r="EZ71" s="71"/>
      <c r="FA71" s="71">
        <f t="shared" si="49"/>
        <v>44.33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6.19</v>
      </c>
      <c r="IP71" s="140"/>
      <c r="IQ71" s="136">
        <f t="shared" si="79"/>
        <v>6.19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>
        <v>2.78</v>
      </c>
      <c r="P72" s="71"/>
      <c r="Q72" s="75"/>
      <c r="R72" s="71"/>
      <c r="S72" s="71">
        <f t="shared" si="90"/>
        <v>2.78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/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4">
        <v>0</v>
      </c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/>
      <c r="CD72" s="75"/>
      <c r="CE72" s="95"/>
      <c r="CF72" s="95"/>
      <c r="CG72" s="71">
        <f t="shared" si="26"/>
        <v>0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2.06</v>
      </c>
      <c r="CP72" s="71"/>
      <c r="CQ72" s="71"/>
      <c r="CR72" s="71"/>
      <c r="CS72" s="71">
        <f t="shared" si="91"/>
        <v>2.06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/>
      <c r="DB72" s="113"/>
      <c r="DC72" s="71"/>
      <c r="DD72" s="71"/>
      <c r="DE72" s="71">
        <f t="shared" si="33"/>
        <v>0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44.33</v>
      </c>
      <c r="EX72" s="71"/>
      <c r="EY72" s="71"/>
      <c r="EZ72" s="71"/>
      <c r="FA72" s="71">
        <f t="shared" si="49"/>
        <v>44.33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6.19</v>
      </c>
      <c r="IP72" s="140"/>
      <c r="IQ72" s="136">
        <f t="shared" si="79"/>
        <v>6.19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>
        <v>2.78</v>
      </c>
      <c r="P73" s="71"/>
      <c r="Q73" s="75"/>
      <c r="R73" s="71"/>
      <c r="S73" s="71">
        <f t="shared" si="90"/>
        <v>2.78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/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4">
        <v>0</v>
      </c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/>
      <c r="CD73" s="75"/>
      <c r="CE73" s="95"/>
      <c r="CF73" s="95"/>
      <c r="CG73" s="71">
        <f t="shared" si="26"/>
        <v>0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2.06</v>
      </c>
      <c r="CP73" s="71"/>
      <c r="CQ73" s="71"/>
      <c r="CR73" s="71"/>
      <c r="CS73" s="71">
        <f t="shared" si="91"/>
        <v>2.06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/>
      <c r="DB73" s="113"/>
      <c r="DC73" s="71"/>
      <c r="DD73" s="71"/>
      <c r="DE73" s="71">
        <f t="shared" si="33"/>
        <v>0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44.33</v>
      </c>
      <c r="EX73" s="71"/>
      <c r="EY73" s="71"/>
      <c r="EZ73" s="71"/>
      <c r="FA73" s="71">
        <f t="shared" si="49"/>
        <v>44.33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>
        <v>2.78</v>
      </c>
      <c r="P74" s="71"/>
      <c r="Q74" s="75"/>
      <c r="R74" s="71"/>
      <c r="S74" s="71">
        <f t="shared" si="90"/>
        <v>2.78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/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4">
        <v>0</v>
      </c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/>
      <c r="CD74" s="75"/>
      <c r="CE74" s="95"/>
      <c r="CF74" s="95"/>
      <c r="CG74" s="71">
        <f t="shared" si="26"/>
        <v>0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2.06</v>
      </c>
      <c r="CP74" s="71"/>
      <c r="CQ74" s="71"/>
      <c r="CR74" s="71"/>
      <c r="CS74" s="71">
        <f t="shared" si="91"/>
        <v>2.06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/>
      <c r="DB74" s="113"/>
      <c r="DC74" s="71"/>
      <c r="DD74" s="71"/>
      <c r="DE74" s="71">
        <f t="shared" si="33"/>
        <v>0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44.33</v>
      </c>
      <c r="EX74" s="71"/>
      <c r="EY74" s="71"/>
      <c r="EZ74" s="71"/>
      <c r="FA74" s="71">
        <f t="shared" si="49"/>
        <v>44.33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>
        <v>2.78</v>
      </c>
      <c r="P75" s="71"/>
      <c r="Q75" s="75"/>
      <c r="R75" s="71"/>
      <c r="S75" s="71">
        <f t="shared" si="90"/>
        <v>2.78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/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4">
        <v>0</v>
      </c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/>
      <c r="CD75" s="75"/>
      <c r="CE75" s="95"/>
      <c r="CF75" s="95"/>
      <c r="CG75" s="71">
        <f t="shared" si="26"/>
        <v>0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2.06</v>
      </c>
      <c r="CP75" s="71"/>
      <c r="CQ75" s="71"/>
      <c r="CR75" s="71"/>
      <c r="CS75" s="71">
        <f t="shared" si="91"/>
        <v>2.06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/>
      <c r="DB75" s="113"/>
      <c r="DC75" s="71"/>
      <c r="DD75" s="71"/>
      <c r="DE75" s="71">
        <f t="shared" si="33"/>
        <v>0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44.33</v>
      </c>
      <c r="EX75" s="71"/>
      <c r="EY75" s="71"/>
      <c r="EZ75" s="71"/>
      <c r="FA75" s="71">
        <f t="shared" si="49"/>
        <v>44.33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>
        <v>2.78</v>
      </c>
      <c r="P76" s="71"/>
      <c r="Q76" s="75"/>
      <c r="R76" s="71"/>
      <c r="S76" s="71">
        <f t="shared" ref="S76:S106" si="98">O76+Q76</f>
        <v>2.78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/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4">
        <v>0</v>
      </c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/>
      <c r="CD76" s="75"/>
      <c r="CE76" s="95"/>
      <c r="CF76" s="95"/>
      <c r="CG76" s="71">
        <f t="shared" ref="CG76:CG106" si="120">CC76+CE76</f>
        <v>0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2.06</v>
      </c>
      <c r="CP76" s="71"/>
      <c r="CQ76" s="71"/>
      <c r="CR76" s="71"/>
      <c r="CS76" s="71">
        <f t="shared" ref="CS76:CS106" si="124">CO76+CQ76</f>
        <v>2.06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/>
      <c r="DB76" s="113"/>
      <c r="DC76" s="71"/>
      <c r="DD76" s="71"/>
      <c r="DE76" s="71">
        <f t="shared" ref="DE76:DE106" si="128">DA76+DC76</f>
        <v>0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44.33</v>
      </c>
      <c r="EX76" s="71"/>
      <c r="EY76" s="71"/>
      <c r="EZ76" s="71"/>
      <c r="FA76" s="71">
        <f t="shared" ref="FA76:FA106" si="144">EW76+EY76</f>
        <v>44.33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>
        <v>2.78</v>
      </c>
      <c r="P77" s="71"/>
      <c r="Q77" s="75"/>
      <c r="R77" s="71"/>
      <c r="S77" s="71">
        <f t="shared" si="98"/>
        <v>2.78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/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4">
        <v>0</v>
      </c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/>
      <c r="CD77" s="75"/>
      <c r="CE77" s="95"/>
      <c r="CF77" s="95"/>
      <c r="CG77" s="71">
        <f t="shared" si="120"/>
        <v>0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2.06</v>
      </c>
      <c r="CP77" s="71"/>
      <c r="CQ77" s="71"/>
      <c r="CR77" s="71"/>
      <c r="CS77" s="71">
        <f t="shared" si="124"/>
        <v>2.06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/>
      <c r="DB77" s="113"/>
      <c r="DC77" s="71"/>
      <c r="DD77" s="71"/>
      <c r="DE77" s="71">
        <f t="shared" si="128"/>
        <v>0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44.33</v>
      </c>
      <c r="EX77" s="71"/>
      <c r="EY77" s="71"/>
      <c r="EZ77" s="71"/>
      <c r="FA77" s="71">
        <f t="shared" si="144"/>
        <v>44.33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>
        <v>2.78</v>
      </c>
      <c r="P78" s="71"/>
      <c r="Q78" s="75"/>
      <c r="R78" s="71"/>
      <c r="S78" s="71">
        <f t="shared" si="98"/>
        <v>2.78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/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4">
        <v>0</v>
      </c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/>
      <c r="CD78" s="75"/>
      <c r="CE78" s="95"/>
      <c r="CF78" s="95"/>
      <c r="CG78" s="71">
        <f t="shared" si="120"/>
        <v>0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2.06</v>
      </c>
      <c r="CP78" s="71"/>
      <c r="CQ78" s="71"/>
      <c r="CR78" s="71"/>
      <c r="CS78" s="71">
        <f t="shared" si="124"/>
        <v>2.06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/>
      <c r="DB78" s="113"/>
      <c r="DC78" s="71"/>
      <c r="DD78" s="71"/>
      <c r="DE78" s="71">
        <f t="shared" si="128"/>
        <v>0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44.33</v>
      </c>
      <c r="EX78" s="71"/>
      <c r="EY78" s="71"/>
      <c r="EZ78" s="71"/>
      <c r="FA78" s="71">
        <f t="shared" si="144"/>
        <v>44.33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>
        <v>2.78</v>
      </c>
      <c r="P79" s="71"/>
      <c r="Q79" s="75"/>
      <c r="R79" s="71"/>
      <c r="S79" s="71">
        <f t="shared" si="98"/>
        <v>2.78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/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4">
        <v>0</v>
      </c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/>
      <c r="CD79" s="75"/>
      <c r="CE79" s="95"/>
      <c r="CF79" s="95"/>
      <c r="CG79" s="71">
        <f t="shared" si="120"/>
        <v>0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2.06</v>
      </c>
      <c r="CP79" s="71"/>
      <c r="CQ79" s="71"/>
      <c r="CR79" s="71"/>
      <c r="CS79" s="71">
        <f t="shared" si="124"/>
        <v>2.06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/>
      <c r="DB79" s="113"/>
      <c r="DC79" s="71"/>
      <c r="DD79" s="71"/>
      <c r="DE79" s="71">
        <f t="shared" si="128"/>
        <v>0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44.33</v>
      </c>
      <c r="EX79" s="71"/>
      <c r="EY79" s="71"/>
      <c r="EZ79" s="71"/>
      <c r="FA79" s="71">
        <f t="shared" si="144"/>
        <v>44.33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>
        <v>2.78</v>
      </c>
      <c r="P80" s="71"/>
      <c r="Q80" s="75"/>
      <c r="R80" s="71"/>
      <c r="S80" s="71">
        <f t="shared" si="98"/>
        <v>2.78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/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4">
        <v>0</v>
      </c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/>
      <c r="CD80" s="75"/>
      <c r="CE80" s="95"/>
      <c r="CF80" s="95"/>
      <c r="CG80" s="71">
        <f t="shared" si="120"/>
        <v>0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2.06</v>
      </c>
      <c r="CP80" s="71"/>
      <c r="CQ80" s="71"/>
      <c r="CR80" s="71"/>
      <c r="CS80" s="71">
        <f t="shared" si="124"/>
        <v>2.06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/>
      <c r="DB80" s="113"/>
      <c r="DC80" s="71"/>
      <c r="DD80" s="71"/>
      <c r="DE80" s="71">
        <f t="shared" si="128"/>
        <v>0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44.33</v>
      </c>
      <c r="EX80" s="71"/>
      <c r="EY80" s="71"/>
      <c r="EZ80" s="71"/>
      <c r="FA80" s="71">
        <f t="shared" si="144"/>
        <v>44.33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>
        <v>2.78</v>
      </c>
      <c r="P81" s="71"/>
      <c r="Q81" s="75"/>
      <c r="R81" s="71"/>
      <c r="S81" s="71">
        <f t="shared" si="98"/>
        <v>2.78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/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4">
        <v>0</v>
      </c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/>
      <c r="CD81" s="75"/>
      <c r="CE81" s="95"/>
      <c r="CF81" s="95"/>
      <c r="CG81" s="71">
        <f t="shared" si="120"/>
        <v>0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2.06</v>
      </c>
      <c r="CP81" s="71"/>
      <c r="CQ81" s="71"/>
      <c r="CR81" s="71"/>
      <c r="CS81" s="71">
        <f t="shared" si="124"/>
        <v>2.06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/>
      <c r="DB81" s="113"/>
      <c r="DC81" s="71"/>
      <c r="DD81" s="71"/>
      <c r="DE81" s="71">
        <f t="shared" si="128"/>
        <v>0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44.33</v>
      </c>
      <c r="EX81" s="71"/>
      <c r="EY81" s="71"/>
      <c r="EZ81" s="71"/>
      <c r="FA81" s="71">
        <f t="shared" si="144"/>
        <v>44.33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>
        <v>2.78</v>
      </c>
      <c r="P82" s="71"/>
      <c r="Q82" s="75"/>
      <c r="R82" s="71"/>
      <c r="S82" s="71">
        <f t="shared" si="98"/>
        <v>2.78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/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4">
        <v>0</v>
      </c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/>
      <c r="CD82" s="75"/>
      <c r="CE82" s="95"/>
      <c r="CF82" s="95"/>
      <c r="CG82" s="71">
        <f t="shared" si="120"/>
        <v>0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2.06</v>
      </c>
      <c r="CP82" s="71"/>
      <c r="CQ82" s="71"/>
      <c r="CR82" s="71"/>
      <c r="CS82" s="71">
        <f t="shared" si="124"/>
        <v>2.06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/>
      <c r="DB82" s="113"/>
      <c r="DC82" s="71"/>
      <c r="DD82" s="71"/>
      <c r="DE82" s="71">
        <f t="shared" si="128"/>
        <v>0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44.33</v>
      </c>
      <c r="EX82" s="71"/>
      <c r="EY82" s="71"/>
      <c r="EZ82" s="71"/>
      <c r="FA82" s="71">
        <f t="shared" si="144"/>
        <v>44.33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>
        <v>2.78</v>
      </c>
      <c r="P83" s="71"/>
      <c r="Q83" s="75"/>
      <c r="R83" s="71"/>
      <c r="S83" s="71">
        <f t="shared" si="98"/>
        <v>2.78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/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4">
        <v>0</v>
      </c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/>
      <c r="CD83" s="75"/>
      <c r="CE83" s="95"/>
      <c r="CF83" s="95"/>
      <c r="CG83" s="71">
        <f t="shared" si="120"/>
        <v>0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2.06</v>
      </c>
      <c r="CP83" s="71"/>
      <c r="CQ83" s="71"/>
      <c r="CR83" s="71"/>
      <c r="CS83" s="71">
        <f t="shared" si="124"/>
        <v>2.06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/>
      <c r="DB83" s="113"/>
      <c r="DC83" s="71"/>
      <c r="DD83" s="71"/>
      <c r="DE83" s="71">
        <f t="shared" si="128"/>
        <v>0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44.33</v>
      </c>
      <c r="EX83" s="71"/>
      <c r="EY83" s="71"/>
      <c r="EZ83" s="71"/>
      <c r="FA83" s="71">
        <f t="shared" si="144"/>
        <v>44.33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>
        <v>2.78</v>
      </c>
      <c r="P84" s="71"/>
      <c r="Q84" s="75"/>
      <c r="R84" s="71"/>
      <c r="S84" s="71">
        <f t="shared" si="98"/>
        <v>2.78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/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4">
        <v>51.55</v>
      </c>
      <c r="BX84" s="113"/>
      <c r="BY84" s="79"/>
      <c r="BZ84" s="93"/>
      <c r="CA84" s="71">
        <f t="shared" si="118"/>
        <v>51.55</v>
      </c>
      <c r="CB84" s="71">
        <f t="shared" si="119"/>
        <v>0</v>
      </c>
      <c r="CC84" s="114"/>
      <c r="CD84" s="75"/>
      <c r="CE84" s="95"/>
      <c r="CF84" s="95"/>
      <c r="CG84" s="71">
        <f t="shared" si="120"/>
        <v>0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2.06</v>
      </c>
      <c r="CP84" s="71"/>
      <c r="CQ84" s="71"/>
      <c r="CR84" s="71"/>
      <c r="CS84" s="71">
        <f t="shared" si="124"/>
        <v>2.06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/>
      <c r="DB84" s="113"/>
      <c r="DC84" s="71"/>
      <c r="DD84" s="71"/>
      <c r="DE84" s="71">
        <f t="shared" si="128"/>
        <v>0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44.33</v>
      </c>
      <c r="EX84" s="71"/>
      <c r="EY84" s="71"/>
      <c r="EZ84" s="71"/>
      <c r="FA84" s="71">
        <f t="shared" si="144"/>
        <v>44.33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>
        <v>2.78</v>
      </c>
      <c r="P85" s="71"/>
      <c r="Q85" s="75"/>
      <c r="R85" s="71"/>
      <c r="S85" s="71">
        <f t="shared" si="98"/>
        <v>2.78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/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4">
        <v>103.09</v>
      </c>
      <c r="BX85" s="113"/>
      <c r="BY85" s="79"/>
      <c r="BZ85" s="93"/>
      <c r="CA85" s="71">
        <f t="shared" si="118"/>
        <v>103.09</v>
      </c>
      <c r="CB85" s="71">
        <f t="shared" si="119"/>
        <v>0</v>
      </c>
      <c r="CC85" s="114"/>
      <c r="CD85" s="75"/>
      <c r="CE85" s="95"/>
      <c r="CF85" s="95"/>
      <c r="CG85" s="71">
        <f t="shared" si="120"/>
        <v>0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2.06</v>
      </c>
      <c r="CP85" s="71"/>
      <c r="CQ85" s="71"/>
      <c r="CR85" s="71"/>
      <c r="CS85" s="71">
        <f t="shared" si="124"/>
        <v>2.06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/>
      <c r="DB85" s="113"/>
      <c r="DC85" s="71"/>
      <c r="DD85" s="71"/>
      <c r="DE85" s="71">
        <f t="shared" si="128"/>
        <v>0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44.33</v>
      </c>
      <c r="EX85" s="71"/>
      <c r="EY85" s="71"/>
      <c r="EZ85" s="71"/>
      <c r="FA85" s="71">
        <f t="shared" si="144"/>
        <v>44.33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>
        <v>2.78</v>
      </c>
      <c r="P86" s="71"/>
      <c r="Q86" s="75"/>
      <c r="R86" s="71"/>
      <c r="S86" s="71">
        <f t="shared" si="98"/>
        <v>2.78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/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4">
        <v>154.63999999999999</v>
      </c>
      <c r="BX86" s="113"/>
      <c r="BY86" s="79"/>
      <c r="BZ86" s="93"/>
      <c r="CA86" s="71">
        <f t="shared" si="118"/>
        <v>154.63999999999999</v>
      </c>
      <c r="CB86" s="71">
        <f t="shared" si="119"/>
        <v>0</v>
      </c>
      <c r="CC86" s="114"/>
      <c r="CD86" s="75"/>
      <c r="CE86" s="95"/>
      <c r="CF86" s="95"/>
      <c r="CG86" s="71">
        <f t="shared" si="120"/>
        <v>0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2.06</v>
      </c>
      <c r="CP86" s="71"/>
      <c r="CQ86" s="71"/>
      <c r="CR86" s="71"/>
      <c r="CS86" s="71">
        <f t="shared" si="124"/>
        <v>2.06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/>
      <c r="DB86" s="113"/>
      <c r="DC86" s="71"/>
      <c r="DD86" s="71"/>
      <c r="DE86" s="71">
        <f t="shared" si="128"/>
        <v>0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44.33</v>
      </c>
      <c r="EX86" s="71"/>
      <c r="EY86" s="71"/>
      <c r="EZ86" s="71"/>
      <c r="FA86" s="71">
        <f t="shared" si="144"/>
        <v>44.33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>
        <v>2.78</v>
      </c>
      <c r="P87" s="71"/>
      <c r="Q87" s="75"/>
      <c r="R87" s="71"/>
      <c r="S87" s="71">
        <f t="shared" si="98"/>
        <v>2.78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/>
      <c r="AT87" s="136"/>
      <c r="AU87" s="75"/>
      <c r="AV87" s="71"/>
      <c r="AW87" s="71">
        <f t="shared" si="108"/>
        <v>0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4">
        <v>206.19</v>
      </c>
      <c r="BX87" s="113"/>
      <c r="BY87" s="79"/>
      <c r="BZ87" s="93"/>
      <c r="CA87" s="71">
        <f t="shared" si="118"/>
        <v>206.19</v>
      </c>
      <c r="CB87" s="71">
        <f t="shared" si="119"/>
        <v>0</v>
      </c>
      <c r="CC87" s="114"/>
      <c r="CD87" s="75"/>
      <c r="CE87" s="95"/>
      <c r="CF87" s="95"/>
      <c r="CG87" s="71">
        <f t="shared" si="120"/>
        <v>0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2.06</v>
      </c>
      <c r="CP87" s="71"/>
      <c r="CQ87" s="71"/>
      <c r="CR87" s="71"/>
      <c r="CS87" s="71">
        <f t="shared" si="124"/>
        <v>2.06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/>
      <c r="DB87" s="113"/>
      <c r="DC87" s="71"/>
      <c r="DD87" s="71"/>
      <c r="DE87" s="71">
        <f t="shared" si="128"/>
        <v>0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>
        <v>2.78</v>
      </c>
      <c r="P88" s="71"/>
      <c r="Q88" s="75"/>
      <c r="R88" s="71"/>
      <c r="S88" s="71">
        <f t="shared" si="98"/>
        <v>2.78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/>
      <c r="AT88" s="136"/>
      <c r="AU88" s="75"/>
      <c r="AV88" s="71"/>
      <c r="AW88" s="71">
        <f t="shared" si="108"/>
        <v>0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4">
        <v>206.19</v>
      </c>
      <c r="BX88" s="113"/>
      <c r="BY88" s="79"/>
      <c r="BZ88" s="93"/>
      <c r="CA88" s="71">
        <f t="shared" si="118"/>
        <v>206.19</v>
      </c>
      <c r="CB88" s="71">
        <f t="shared" si="119"/>
        <v>0</v>
      </c>
      <c r="CC88" s="114"/>
      <c r="CD88" s="75"/>
      <c r="CE88" s="95"/>
      <c r="CF88" s="95"/>
      <c r="CG88" s="71">
        <f t="shared" si="120"/>
        <v>0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2.06</v>
      </c>
      <c r="CP88" s="71"/>
      <c r="CQ88" s="71"/>
      <c r="CR88" s="71"/>
      <c r="CS88" s="71">
        <f t="shared" si="124"/>
        <v>2.06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/>
      <c r="DB88" s="113"/>
      <c r="DC88" s="71"/>
      <c r="DD88" s="71"/>
      <c r="DE88" s="71">
        <f t="shared" si="128"/>
        <v>0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>
        <v>2.78</v>
      </c>
      <c r="P89" s="71"/>
      <c r="Q89" s="75"/>
      <c r="R89" s="71"/>
      <c r="S89" s="71">
        <f t="shared" si="98"/>
        <v>2.78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/>
      <c r="AT89" s="136"/>
      <c r="AU89" s="75"/>
      <c r="AV89" s="71"/>
      <c r="AW89" s="71">
        <f t="shared" si="108"/>
        <v>0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4">
        <v>206.19</v>
      </c>
      <c r="BX89" s="113"/>
      <c r="BY89" s="79"/>
      <c r="BZ89" s="93"/>
      <c r="CA89" s="71">
        <f t="shared" si="118"/>
        <v>206.19</v>
      </c>
      <c r="CB89" s="71">
        <f t="shared" si="119"/>
        <v>0</v>
      </c>
      <c r="CC89" s="114"/>
      <c r="CD89" s="75"/>
      <c r="CE89" s="95"/>
      <c r="CF89" s="95"/>
      <c r="CG89" s="71">
        <f t="shared" si="120"/>
        <v>0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2.06</v>
      </c>
      <c r="CP89" s="71"/>
      <c r="CQ89" s="71"/>
      <c r="CR89" s="71"/>
      <c r="CS89" s="71">
        <f t="shared" si="124"/>
        <v>2.06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/>
      <c r="DB89" s="113"/>
      <c r="DC89" s="71"/>
      <c r="DD89" s="71"/>
      <c r="DE89" s="71">
        <f t="shared" si="128"/>
        <v>0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>
        <v>2.78</v>
      </c>
      <c r="P90" s="71"/>
      <c r="Q90" s="75"/>
      <c r="R90" s="71"/>
      <c r="S90" s="71">
        <f t="shared" si="98"/>
        <v>2.78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/>
      <c r="AT90" s="136"/>
      <c r="AU90" s="75"/>
      <c r="AV90" s="71"/>
      <c r="AW90" s="71">
        <f t="shared" si="108"/>
        <v>0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4">
        <v>206.19</v>
      </c>
      <c r="BX90" s="113"/>
      <c r="BY90" s="79"/>
      <c r="BZ90" s="93"/>
      <c r="CA90" s="71">
        <f t="shared" si="118"/>
        <v>206.19</v>
      </c>
      <c r="CB90" s="71">
        <f t="shared" si="119"/>
        <v>0</v>
      </c>
      <c r="CC90" s="114"/>
      <c r="CD90" s="75"/>
      <c r="CE90" s="95"/>
      <c r="CF90" s="95"/>
      <c r="CG90" s="71">
        <f t="shared" si="120"/>
        <v>0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2.06</v>
      </c>
      <c r="CP90" s="71"/>
      <c r="CQ90" s="71"/>
      <c r="CR90" s="71"/>
      <c r="CS90" s="71">
        <f t="shared" si="124"/>
        <v>2.06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/>
      <c r="DB90" s="113"/>
      <c r="DC90" s="71"/>
      <c r="DD90" s="71"/>
      <c r="DE90" s="71">
        <f t="shared" si="128"/>
        <v>0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>
        <v>2.78</v>
      </c>
      <c r="P91" s="71"/>
      <c r="Q91" s="75"/>
      <c r="R91" s="71"/>
      <c r="S91" s="71">
        <f t="shared" si="98"/>
        <v>2.78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/>
      <c r="AT91" s="136"/>
      <c r="AU91" s="75"/>
      <c r="AV91" s="71"/>
      <c r="AW91" s="71">
        <f t="shared" si="108"/>
        <v>0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4">
        <v>206.19</v>
      </c>
      <c r="BX91" s="113"/>
      <c r="BY91" s="79"/>
      <c r="BZ91" s="93"/>
      <c r="CA91" s="71">
        <f t="shared" si="118"/>
        <v>206.19</v>
      </c>
      <c r="CB91" s="71">
        <f t="shared" si="119"/>
        <v>0</v>
      </c>
      <c r="CC91" s="114"/>
      <c r="CD91" s="75"/>
      <c r="CE91" s="95"/>
      <c r="CF91" s="95"/>
      <c r="CG91" s="71">
        <f t="shared" si="120"/>
        <v>0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2.06</v>
      </c>
      <c r="CP91" s="71"/>
      <c r="CQ91" s="71"/>
      <c r="CR91" s="71"/>
      <c r="CS91" s="71">
        <f t="shared" si="124"/>
        <v>2.06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/>
      <c r="DB91" s="113"/>
      <c r="DC91" s="71"/>
      <c r="DD91" s="71"/>
      <c r="DE91" s="71">
        <f t="shared" si="128"/>
        <v>0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>
        <v>2.78</v>
      </c>
      <c r="P92" s="71"/>
      <c r="Q92" s="75"/>
      <c r="R92" s="71"/>
      <c r="S92" s="71">
        <f t="shared" si="98"/>
        <v>2.78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/>
      <c r="AT92" s="136"/>
      <c r="AU92" s="75"/>
      <c r="AV92" s="71"/>
      <c r="AW92" s="71">
        <f t="shared" si="108"/>
        <v>0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4">
        <v>206.19</v>
      </c>
      <c r="BX92" s="113"/>
      <c r="BY92" s="79"/>
      <c r="BZ92" s="93"/>
      <c r="CA92" s="71">
        <f t="shared" si="118"/>
        <v>206.19</v>
      </c>
      <c r="CB92" s="71">
        <f t="shared" si="119"/>
        <v>0</v>
      </c>
      <c r="CC92" s="114"/>
      <c r="CD92" s="75"/>
      <c r="CE92" s="95"/>
      <c r="CF92" s="95"/>
      <c r="CG92" s="71">
        <f t="shared" si="120"/>
        <v>0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2.06</v>
      </c>
      <c r="CP92" s="71"/>
      <c r="CQ92" s="71"/>
      <c r="CR92" s="71"/>
      <c r="CS92" s="71">
        <f t="shared" si="124"/>
        <v>2.06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/>
      <c r="DB92" s="113"/>
      <c r="DC92" s="71"/>
      <c r="DD92" s="71"/>
      <c r="DE92" s="71">
        <f t="shared" si="128"/>
        <v>0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>
        <v>2.78</v>
      </c>
      <c r="P93" s="71"/>
      <c r="Q93" s="75"/>
      <c r="R93" s="71"/>
      <c r="S93" s="71">
        <f t="shared" si="98"/>
        <v>2.78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/>
      <c r="AT93" s="136"/>
      <c r="AU93" s="75"/>
      <c r="AV93" s="71"/>
      <c r="AW93" s="71">
        <f t="shared" si="108"/>
        <v>0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4">
        <v>206.19</v>
      </c>
      <c r="BX93" s="113"/>
      <c r="BY93" s="79"/>
      <c r="BZ93" s="93"/>
      <c r="CA93" s="71">
        <f t="shared" si="118"/>
        <v>206.19</v>
      </c>
      <c r="CB93" s="71">
        <f t="shared" si="119"/>
        <v>0</v>
      </c>
      <c r="CC93" s="114"/>
      <c r="CD93" s="75"/>
      <c r="CE93" s="95"/>
      <c r="CF93" s="95"/>
      <c r="CG93" s="71">
        <f t="shared" si="120"/>
        <v>0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2.06</v>
      </c>
      <c r="CP93" s="71"/>
      <c r="CQ93" s="71"/>
      <c r="CR93" s="71"/>
      <c r="CS93" s="71">
        <f t="shared" si="124"/>
        <v>2.06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/>
      <c r="DB93" s="113"/>
      <c r="DC93" s="71"/>
      <c r="DD93" s="71"/>
      <c r="DE93" s="71">
        <f t="shared" si="128"/>
        <v>0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>
        <v>2.78</v>
      </c>
      <c r="P94" s="71"/>
      <c r="Q94" s="75"/>
      <c r="R94" s="71"/>
      <c r="S94" s="71">
        <f t="shared" si="98"/>
        <v>2.78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/>
      <c r="AT94" s="136"/>
      <c r="AU94" s="75"/>
      <c r="AV94" s="71"/>
      <c r="AW94" s="71">
        <f t="shared" si="108"/>
        <v>0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4">
        <v>206.19</v>
      </c>
      <c r="BX94" s="113"/>
      <c r="BY94" s="79"/>
      <c r="BZ94" s="93"/>
      <c r="CA94" s="71">
        <f t="shared" si="118"/>
        <v>206.19</v>
      </c>
      <c r="CB94" s="71">
        <f t="shared" si="119"/>
        <v>0</v>
      </c>
      <c r="CC94" s="114"/>
      <c r="CD94" s="75"/>
      <c r="CE94" s="95"/>
      <c r="CF94" s="95"/>
      <c r="CG94" s="71">
        <f t="shared" si="120"/>
        <v>0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2.06</v>
      </c>
      <c r="CP94" s="71"/>
      <c r="CQ94" s="71"/>
      <c r="CR94" s="71"/>
      <c r="CS94" s="71">
        <f t="shared" si="124"/>
        <v>2.06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/>
      <c r="DB94" s="113"/>
      <c r="DC94" s="71"/>
      <c r="DD94" s="71"/>
      <c r="DE94" s="71">
        <f t="shared" si="128"/>
        <v>0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>
        <v>2.78</v>
      </c>
      <c r="P95" s="71"/>
      <c r="Q95" s="75"/>
      <c r="R95" s="71"/>
      <c r="S95" s="71">
        <f t="shared" si="98"/>
        <v>2.78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/>
      <c r="AT95" s="136"/>
      <c r="AU95" s="75"/>
      <c r="AV95" s="71"/>
      <c r="AW95" s="71">
        <f t="shared" si="108"/>
        <v>0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4">
        <v>206.19</v>
      </c>
      <c r="BX95" s="113"/>
      <c r="BY95" s="79"/>
      <c r="BZ95" s="93"/>
      <c r="CA95" s="71">
        <f t="shared" si="118"/>
        <v>206.19</v>
      </c>
      <c r="CB95" s="71">
        <f t="shared" si="119"/>
        <v>0</v>
      </c>
      <c r="CC95" s="114"/>
      <c r="CD95" s="75"/>
      <c r="CE95" s="95"/>
      <c r="CF95" s="95"/>
      <c r="CG95" s="71">
        <f t="shared" si="120"/>
        <v>0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2.06</v>
      </c>
      <c r="CP95" s="71"/>
      <c r="CQ95" s="71"/>
      <c r="CR95" s="71"/>
      <c r="CS95" s="71">
        <f t="shared" si="124"/>
        <v>2.06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/>
      <c r="DB95" s="113"/>
      <c r="DC95" s="71"/>
      <c r="DD95" s="71"/>
      <c r="DE95" s="71">
        <f t="shared" si="128"/>
        <v>0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>
        <v>2.78</v>
      </c>
      <c r="P96" s="71"/>
      <c r="Q96" s="75"/>
      <c r="R96" s="71"/>
      <c r="S96" s="71">
        <f t="shared" si="98"/>
        <v>2.78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/>
      <c r="AT96" s="136"/>
      <c r="AU96" s="75"/>
      <c r="AV96" s="71"/>
      <c r="AW96" s="71">
        <f t="shared" si="108"/>
        <v>0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4">
        <v>206.19</v>
      </c>
      <c r="BX96" s="113"/>
      <c r="BY96" s="79"/>
      <c r="BZ96" s="93"/>
      <c r="CA96" s="71">
        <f t="shared" si="118"/>
        <v>206.19</v>
      </c>
      <c r="CB96" s="71">
        <f t="shared" si="119"/>
        <v>0</v>
      </c>
      <c r="CC96" s="114"/>
      <c r="CD96" s="75"/>
      <c r="CE96" s="95"/>
      <c r="CF96" s="95"/>
      <c r="CG96" s="71">
        <f t="shared" si="120"/>
        <v>0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2.06</v>
      </c>
      <c r="CP96" s="71"/>
      <c r="CQ96" s="71"/>
      <c r="CR96" s="71"/>
      <c r="CS96" s="71">
        <f t="shared" si="124"/>
        <v>2.06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/>
      <c r="DB96" s="113"/>
      <c r="DC96" s="71"/>
      <c r="DD96" s="71"/>
      <c r="DE96" s="71">
        <f t="shared" si="128"/>
        <v>0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>
        <v>2.78</v>
      </c>
      <c r="P97" s="71"/>
      <c r="Q97" s="75"/>
      <c r="R97" s="71"/>
      <c r="S97" s="71">
        <f t="shared" si="98"/>
        <v>2.78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/>
      <c r="AT97" s="136"/>
      <c r="AU97" s="75"/>
      <c r="AV97" s="71"/>
      <c r="AW97" s="71">
        <f t="shared" si="108"/>
        <v>0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4">
        <v>206.19</v>
      </c>
      <c r="BX97" s="113"/>
      <c r="BY97" s="79"/>
      <c r="BZ97" s="93"/>
      <c r="CA97" s="71">
        <f t="shared" si="118"/>
        <v>206.19</v>
      </c>
      <c r="CB97" s="71">
        <f t="shared" si="119"/>
        <v>0</v>
      </c>
      <c r="CC97" s="114"/>
      <c r="CD97" s="75"/>
      <c r="CE97" s="95"/>
      <c r="CF97" s="95"/>
      <c r="CG97" s="71">
        <f t="shared" si="120"/>
        <v>0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2.06</v>
      </c>
      <c r="CP97" s="71"/>
      <c r="CQ97" s="71"/>
      <c r="CR97" s="71"/>
      <c r="CS97" s="71">
        <f t="shared" si="124"/>
        <v>2.06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/>
      <c r="DB97" s="113"/>
      <c r="DC97" s="71"/>
      <c r="DD97" s="71"/>
      <c r="DE97" s="71">
        <f t="shared" si="128"/>
        <v>0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>
        <v>2.78</v>
      </c>
      <c r="P98" s="71"/>
      <c r="Q98" s="75"/>
      <c r="R98" s="71"/>
      <c r="S98" s="71">
        <f t="shared" si="98"/>
        <v>2.78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/>
      <c r="AT98" s="136"/>
      <c r="AU98" s="75"/>
      <c r="AV98" s="71"/>
      <c r="AW98" s="71">
        <f t="shared" si="108"/>
        <v>0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4">
        <v>206.19</v>
      </c>
      <c r="BX98" s="113"/>
      <c r="BY98" s="79"/>
      <c r="BZ98" s="93"/>
      <c r="CA98" s="71">
        <f t="shared" si="118"/>
        <v>206.19</v>
      </c>
      <c r="CB98" s="71">
        <f t="shared" si="119"/>
        <v>0</v>
      </c>
      <c r="CC98" s="114"/>
      <c r="CD98" s="75"/>
      <c r="CE98" s="95"/>
      <c r="CF98" s="95"/>
      <c r="CG98" s="71">
        <f t="shared" si="120"/>
        <v>0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2.06</v>
      </c>
      <c r="CP98" s="71"/>
      <c r="CQ98" s="71"/>
      <c r="CR98" s="71"/>
      <c r="CS98" s="71">
        <f t="shared" si="124"/>
        <v>2.06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/>
      <c r="DB98" s="113"/>
      <c r="DC98" s="71"/>
      <c r="DD98" s="71"/>
      <c r="DE98" s="71">
        <f t="shared" si="128"/>
        <v>0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>
        <v>2.78</v>
      </c>
      <c r="P99" s="71"/>
      <c r="Q99" s="75"/>
      <c r="R99" s="71"/>
      <c r="S99" s="71">
        <f t="shared" si="98"/>
        <v>2.78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/>
      <c r="AT99" s="136"/>
      <c r="AU99" s="75"/>
      <c r="AV99" s="71"/>
      <c r="AW99" s="71">
        <f t="shared" si="108"/>
        <v>0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4">
        <v>206.19</v>
      </c>
      <c r="BX99" s="113"/>
      <c r="BY99" s="79"/>
      <c r="BZ99" s="93"/>
      <c r="CA99" s="71">
        <f t="shared" si="118"/>
        <v>206.19</v>
      </c>
      <c r="CB99" s="71">
        <f t="shared" si="119"/>
        <v>0</v>
      </c>
      <c r="CC99" s="114"/>
      <c r="CD99" s="75"/>
      <c r="CE99" s="95"/>
      <c r="CF99" s="95"/>
      <c r="CG99" s="71">
        <f t="shared" si="120"/>
        <v>0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2.06</v>
      </c>
      <c r="CP99" s="71"/>
      <c r="CQ99" s="71"/>
      <c r="CR99" s="71"/>
      <c r="CS99" s="71">
        <f t="shared" si="124"/>
        <v>2.06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/>
      <c r="DB99" s="113"/>
      <c r="DC99" s="71"/>
      <c r="DD99" s="71"/>
      <c r="DE99" s="71">
        <f t="shared" si="128"/>
        <v>0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>
        <v>2.78</v>
      </c>
      <c r="P100" s="71"/>
      <c r="Q100" s="75"/>
      <c r="R100" s="71"/>
      <c r="S100" s="71">
        <f t="shared" si="98"/>
        <v>2.78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/>
      <c r="AT100" s="136"/>
      <c r="AU100" s="75"/>
      <c r="AV100" s="71"/>
      <c r="AW100" s="71">
        <f t="shared" si="108"/>
        <v>0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4">
        <v>206.19</v>
      </c>
      <c r="BX100" s="113"/>
      <c r="BY100" s="79"/>
      <c r="BZ100" s="93"/>
      <c r="CA100" s="71">
        <f t="shared" si="118"/>
        <v>206.19</v>
      </c>
      <c r="CB100" s="71">
        <f t="shared" si="119"/>
        <v>0</v>
      </c>
      <c r="CC100" s="114"/>
      <c r="CD100" s="75"/>
      <c r="CE100" s="95"/>
      <c r="CF100" s="95"/>
      <c r="CG100" s="71">
        <f t="shared" si="120"/>
        <v>0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2.06</v>
      </c>
      <c r="CP100" s="71"/>
      <c r="CQ100" s="71"/>
      <c r="CR100" s="71"/>
      <c r="CS100" s="71">
        <f t="shared" si="124"/>
        <v>2.06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/>
      <c r="DB100" s="113"/>
      <c r="DC100" s="71"/>
      <c r="DD100" s="71"/>
      <c r="DE100" s="71">
        <f t="shared" si="128"/>
        <v>0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>
        <v>2.78</v>
      </c>
      <c r="P101" s="71"/>
      <c r="Q101" s="75"/>
      <c r="R101" s="71"/>
      <c r="S101" s="71">
        <f t="shared" si="98"/>
        <v>2.78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/>
      <c r="AT101" s="136"/>
      <c r="AU101" s="75"/>
      <c r="AV101" s="71"/>
      <c r="AW101" s="71">
        <f t="shared" si="108"/>
        <v>0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4">
        <v>206.19</v>
      </c>
      <c r="BX101" s="113"/>
      <c r="BY101" s="79"/>
      <c r="BZ101" s="93"/>
      <c r="CA101" s="71">
        <f t="shared" si="118"/>
        <v>206.19</v>
      </c>
      <c r="CB101" s="71">
        <f t="shared" si="119"/>
        <v>0</v>
      </c>
      <c r="CC101" s="114"/>
      <c r="CD101" s="75"/>
      <c r="CE101" s="95"/>
      <c r="CF101" s="95"/>
      <c r="CG101" s="71">
        <f t="shared" si="120"/>
        <v>0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2.06</v>
      </c>
      <c r="CP101" s="71"/>
      <c r="CQ101" s="71"/>
      <c r="CR101" s="71"/>
      <c r="CS101" s="71">
        <f t="shared" si="124"/>
        <v>2.06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/>
      <c r="DB101" s="113"/>
      <c r="DC101" s="71"/>
      <c r="DD101" s="71"/>
      <c r="DE101" s="71">
        <f t="shared" si="128"/>
        <v>0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>
        <v>2.78</v>
      </c>
      <c r="P102" s="71"/>
      <c r="Q102" s="75"/>
      <c r="R102" s="71"/>
      <c r="S102" s="71">
        <f t="shared" si="98"/>
        <v>2.78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/>
      <c r="AT102" s="136"/>
      <c r="AU102" s="75"/>
      <c r="AV102" s="71"/>
      <c r="AW102" s="71">
        <f t="shared" si="108"/>
        <v>0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4">
        <v>206.19</v>
      </c>
      <c r="BX102" s="113"/>
      <c r="BY102" s="79"/>
      <c r="BZ102" s="93"/>
      <c r="CA102" s="71">
        <f t="shared" si="118"/>
        <v>206.19</v>
      </c>
      <c r="CB102" s="71">
        <f t="shared" si="119"/>
        <v>0</v>
      </c>
      <c r="CC102" s="114"/>
      <c r="CD102" s="75"/>
      <c r="CE102" s="95"/>
      <c r="CF102" s="95"/>
      <c r="CG102" s="71">
        <f t="shared" si="120"/>
        <v>0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2.06</v>
      </c>
      <c r="CP102" s="71"/>
      <c r="CQ102" s="71"/>
      <c r="CR102" s="71"/>
      <c r="CS102" s="71">
        <f t="shared" si="124"/>
        <v>2.06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/>
      <c r="DB102" s="113"/>
      <c r="DC102" s="71"/>
      <c r="DD102" s="71"/>
      <c r="DE102" s="71">
        <f t="shared" si="128"/>
        <v>0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>
        <v>2.78</v>
      </c>
      <c r="P103" s="71"/>
      <c r="Q103" s="75"/>
      <c r="R103" s="71"/>
      <c r="S103" s="71">
        <f t="shared" si="98"/>
        <v>2.78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/>
      <c r="AT103" s="136"/>
      <c r="AU103" s="75"/>
      <c r="AV103" s="71"/>
      <c r="AW103" s="71">
        <f t="shared" si="108"/>
        <v>0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4">
        <v>206.19</v>
      </c>
      <c r="BX103" s="113"/>
      <c r="BY103" s="79"/>
      <c r="BZ103" s="93"/>
      <c r="CA103" s="71">
        <f t="shared" si="118"/>
        <v>206.19</v>
      </c>
      <c r="CB103" s="71">
        <f t="shared" si="119"/>
        <v>0</v>
      </c>
      <c r="CC103" s="114"/>
      <c r="CD103" s="75"/>
      <c r="CE103" s="95"/>
      <c r="CF103" s="95"/>
      <c r="CG103" s="71">
        <f t="shared" si="120"/>
        <v>0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2.06</v>
      </c>
      <c r="CP103" s="71"/>
      <c r="CQ103" s="71"/>
      <c r="CR103" s="71"/>
      <c r="CS103" s="71">
        <f t="shared" si="124"/>
        <v>2.06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/>
      <c r="DB103" s="113"/>
      <c r="DC103" s="71"/>
      <c r="DD103" s="71"/>
      <c r="DE103" s="71">
        <f t="shared" si="128"/>
        <v>0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>
        <v>2.78</v>
      </c>
      <c r="P104" s="71"/>
      <c r="Q104" s="75"/>
      <c r="R104" s="71"/>
      <c r="S104" s="71">
        <f t="shared" si="98"/>
        <v>2.78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/>
      <c r="AT104" s="136"/>
      <c r="AU104" s="75"/>
      <c r="AV104" s="71"/>
      <c r="AW104" s="71">
        <f t="shared" si="108"/>
        <v>0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4">
        <v>206.19</v>
      </c>
      <c r="BX104" s="113"/>
      <c r="BY104" s="79"/>
      <c r="BZ104" s="93"/>
      <c r="CA104" s="71">
        <f t="shared" si="118"/>
        <v>206.19</v>
      </c>
      <c r="CB104" s="71">
        <f t="shared" si="119"/>
        <v>0</v>
      </c>
      <c r="CC104" s="114"/>
      <c r="CD104" s="75"/>
      <c r="CE104" s="95"/>
      <c r="CF104" s="95"/>
      <c r="CG104" s="71">
        <f t="shared" si="120"/>
        <v>0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2.06</v>
      </c>
      <c r="CP104" s="71"/>
      <c r="CQ104" s="71"/>
      <c r="CR104" s="71"/>
      <c r="CS104" s="71">
        <f t="shared" si="124"/>
        <v>2.06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/>
      <c r="DB104" s="113"/>
      <c r="DC104" s="71"/>
      <c r="DD104" s="71"/>
      <c r="DE104" s="71">
        <f t="shared" si="128"/>
        <v>0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>
        <v>2.78</v>
      </c>
      <c r="P105" s="71"/>
      <c r="Q105" s="75"/>
      <c r="R105" s="71"/>
      <c r="S105" s="71">
        <f t="shared" si="98"/>
        <v>2.78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/>
      <c r="AT105" s="136"/>
      <c r="AU105" s="75"/>
      <c r="AV105" s="71"/>
      <c r="AW105" s="71">
        <f t="shared" si="108"/>
        <v>0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4">
        <v>206.19</v>
      </c>
      <c r="BX105" s="113"/>
      <c r="BY105" s="79"/>
      <c r="BZ105" s="93"/>
      <c r="CA105" s="71">
        <f t="shared" si="118"/>
        <v>206.19</v>
      </c>
      <c r="CB105" s="71">
        <f t="shared" si="119"/>
        <v>0</v>
      </c>
      <c r="CC105" s="114"/>
      <c r="CD105" s="75"/>
      <c r="CE105" s="95"/>
      <c r="CF105" s="95"/>
      <c r="CG105" s="71">
        <f t="shared" si="120"/>
        <v>0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2.06</v>
      </c>
      <c r="CP105" s="71"/>
      <c r="CQ105" s="71"/>
      <c r="CR105" s="71"/>
      <c r="CS105" s="71">
        <f t="shared" si="124"/>
        <v>2.06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/>
      <c r="DB105" s="113"/>
      <c r="DC105" s="71"/>
      <c r="DD105" s="71"/>
      <c r="DE105" s="71">
        <f t="shared" si="128"/>
        <v>0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>
        <v>2.78</v>
      </c>
      <c r="P106" s="71"/>
      <c r="Q106" s="75"/>
      <c r="R106" s="71"/>
      <c r="S106" s="71">
        <f t="shared" si="98"/>
        <v>2.78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/>
      <c r="AT106" s="136"/>
      <c r="AU106" s="75"/>
      <c r="AV106" s="71"/>
      <c r="AW106" s="71">
        <f t="shared" si="108"/>
        <v>0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4">
        <v>206.19</v>
      </c>
      <c r="BX106" s="113"/>
      <c r="BY106" s="79"/>
      <c r="BZ106" s="93"/>
      <c r="CA106" s="71">
        <f t="shared" si="118"/>
        <v>206.19</v>
      </c>
      <c r="CB106" s="71">
        <f t="shared" si="119"/>
        <v>0</v>
      </c>
      <c r="CC106" s="114"/>
      <c r="CD106" s="75"/>
      <c r="CE106" s="95"/>
      <c r="CF106" s="95"/>
      <c r="CG106" s="71">
        <f t="shared" si="120"/>
        <v>0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2.06</v>
      </c>
      <c r="CP106" s="71"/>
      <c r="CQ106" s="71"/>
      <c r="CR106" s="71"/>
      <c r="CS106" s="71">
        <f t="shared" si="124"/>
        <v>2.06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/>
      <c r="DB106" s="113"/>
      <c r="DC106" s="71"/>
      <c r="DD106" s="71"/>
      <c r="DE106" s="71">
        <f t="shared" si="128"/>
        <v>0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2.78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2.78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0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0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206.19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206.19</v>
      </c>
      <c r="CB107" s="143">
        <f t="shared" si="184"/>
        <v>0</v>
      </c>
      <c r="CC107" s="143">
        <f t="shared" si="184"/>
        <v>0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0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2.06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2.06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0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0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44.33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44.33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2.78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2.78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0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0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0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0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>
        <f t="shared" si="197"/>
        <v>2.78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2.78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 t="e">
        <f t="shared" si="197"/>
        <v>#DIV/0!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0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46.177916666666668</v>
      </c>
      <c r="CB109" s="143">
        <f t="shared" si="198"/>
        <v>0</v>
      </c>
      <c r="CC109" s="143" t="e">
        <f t="shared" si="198"/>
        <v>#DIV/0!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0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1.845416666666668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1.845416666666668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 t="e">
        <f t="shared" ref="DA109" si="199">AVERAGE(DA11:DA106)</f>
        <v>#DIV/0!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0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24.142499999999981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24.142499999999981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3.0949999999999993</v>
      </c>
      <c r="IP109" s="143" t="e">
        <f t="shared" si="201"/>
        <v>#DIV/0!</v>
      </c>
      <c r="IQ109" s="143">
        <f t="shared" si="201"/>
        <v>3.0949999999999993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34" t="s">
        <v>136</v>
      </c>
      <c r="J112" s="534"/>
      <c r="K112" s="534"/>
      <c r="L112" s="534"/>
      <c r="M112" s="534"/>
      <c r="N112" s="534"/>
      <c r="O112" s="534"/>
      <c r="P112" s="534"/>
      <c r="Q112" s="534"/>
      <c r="R112" s="534"/>
      <c r="S112" s="534"/>
      <c r="T112" s="534"/>
      <c r="U112" s="120"/>
      <c r="V112" s="120"/>
    </row>
    <row r="113" spans="9:22" ht="21.75" customHeight="1">
      <c r="I113" s="533" t="s">
        <v>179</v>
      </c>
      <c r="J113" s="533"/>
      <c r="K113" s="534"/>
      <c r="L113" s="534"/>
      <c r="M113" s="533" t="s">
        <v>180</v>
      </c>
      <c r="N113" s="533"/>
      <c r="O113" s="533"/>
      <c r="P113" s="533"/>
      <c r="Q113" s="533"/>
      <c r="R113" s="533"/>
      <c r="S113" s="533"/>
      <c r="T113" s="533"/>
      <c r="U113" s="121"/>
      <c r="V113" s="121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X113"/>
  <sheetViews>
    <sheetView zoomScale="120" zoomScaleNormal="12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EM20" sqref="EM20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3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24.08.2026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4" t="str">
        <f>'CGP SCHEDULE'!$AG$5</f>
        <v>23:30</v>
      </c>
      <c r="S4" s="544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5" t="str">
        <f>'CGP SCHEDULE'!AG7</f>
        <v>Revision-4</v>
      </c>
      <c r="U6" s="546"/>
      <c r="V6" s="546"/>
      <c r="W6" s="546"/>
      <c r="X6" s="546"/>
      <c r="Y6" s="546"/>
      <c r="Z6" s="546"/>
      <c r="AA6" s="546"/>
      <c r="AB6" s="546"/>
      <c r="AC6" s="546"/>
      <c r="AD6" s="546"/>
      <c r="AE6" s="547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24.08.2026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531" t="s">
        <v>246</v>
      </c>
      <c r="D8" s="548"/>
      <c r="E8" s="548"/>
      <c r="F8" s="548"/>
      <c r="G8" s="548"/>
      <c r="H8" s="549"/>
      <c r="I8" s="403" t="s">
        <v>172</v>
      </c>
      <c r="J8" s="439"/>
      <c r="K8" s="439"/>
      <c r="L8" s="439"/>
      <c r="M8" s="439"/>
      <c r="N8" s="440"/>
      <c r="O8" s="550" t="s">
        <v>0</v>
      </c>
      <c r="P8" s="551"/>
      <c r="Q8" s="551"/>
      <c r="R8" s="551"/>
      <c r="S8" s="551"/>
      <c r="T8" s="552"/>
      <c r="U8" s="553" t="s">
        <v>177</v>
      </c>
      <c r="V8" s="554"/>
      <c r="W8" s="554"/>
      <c r="X8" s="554"/>
      <c r="Y8" s="554"/>
      <c r="Z8" s="555"/>
      <c r="AA8" s="531" t="s">
        <v>1</v>
      </c>
      <c r="AB8" s="548"/>
      <c r="AC8" s="548"/>
      <c r="AD8" s="548"/>
      <c r="AE8" s="548"/>
      <c r="AF8" s="549"/>
      <c r="AG8" s="438" t="s">
        <v>184</v>
      </c>
      <c r="AH8" s="439"/>
      <c r="AI8" s="439"/>
      <c r="AJ8" s="439"/>
      <c r="AK8" s="439"/>
      <c r="AL8" s="440"/>
      <c r="AM8" s="531" t="s">
        <v>191</v>
      </c>
      <c r="AN8" s="542"/>
      <c r="AO8" s="542"/>
      <c r="AP8" s="542"/>
      <c r="AQ8" s="542"/>
      <c r="AR8" s="532"/>
      <c r="AS8" s="403" t="s">
        <v>2</v>
      </c>
      <c r="AT8" s="439"/>
      <c r="AU8" s="439"/>
      <c r="AV8" s="439"/>
      <c r="AW8" s="439"/>
      <c r="AX8" s="440"/>
      <c r="AY8" s="531" t="s">
        <v>18</v>
      </c>
      <c r="AZ8" s="548"/>
      <c r="BA8" s="548"/>
      <c r="BB8" s="548"/>
      <c r="BC8" s="548"/>
      <c r="BD8" s="549"/>
      <c r="BE8" s="531" t="s">
        <v>3</v>
      </c>
      <c r="BF8" s="548"/>
      <c r="BG8" s="548"/>
      <c r="BH8" s="548"/>
      <c r="BI8" s="548"/>
      <c r="BJ8" s="549"/>
      <c r="BK8" s="531" t="s">
        <v>4</v>
      </c>
      <c r="BL8" s="548"/>
      <c r="BM8" s="548"/>
      <c r="BN8" s="548"/>
      <c r="BO8" s="548"/>
      <c r="BP8" s="549"/>
      <c r="BQ8" s="531" t="s">
        <v>6</v>
      </c>
      <c r="BR8" s="548"/>
      <c r="BS8" s="548"/>
      <c r="BT8" s="548"/>
      <c r="BU8" s="548"/>
      <c r="BV8" s="549"/>
      <c r="BW8" s="448" t="s">
        <v>170</v>
      </c>
      <c r="BX8" s="448"/>
      <c r="BY8" s="448"/>
      <c r="BZ8" s="448"/>
      <c r="CA8" s="448"/>
      <c r="CB8" s="448"/>
      <c r="CC8" s="556" t="s">
        <v>176</v>
      </c>
      <c r="CD8" s="557"/>
      <c r="CE8" s="557"/>
      <c r="CF8" s="557"/>
      <c r="CG8" s="557"/>
      <c r="CH8" s="557"/>
      <c r="CI8" s="531" t="s">
        <v>9</v>
      </c>
      <c r="CJ8" s="548"/>
      <c r="CK8" s="548"/>
      <c r="CL8" s="548"/>
      <c r="CM8" s="548"/>
      <c r="CN8" s="549"/>
      <c r="CO8" s="531" t="s">
        <v>12</v>
      </c>
      <c r="CP8" s="548"/>
      <c r="CQ8" s="548"/>
      <c r="CR8" s="548"/>
      <c r="CS8" s="548"/>
      <c r="CT8" s="549"/>
      <c r="CU8" s="403" t="s">
        <v>183</v>
      </c>
      <c r="CV8" s="439"/>
      <c r="CW8" s="439"/>
      <c r="CX8" s="439"/>
      <c r="CY8" s="439"/>
      <c r="CZ8" s="440"/>
      <c r="DA8" s="531" t="s">
        <v>192</v>
      </c>
      <c r="DB8" s="548"/>
      <c r="DC8" s="548"/>
      <c r="DD8" s="548"/>
      <c r="DE8" s="548"/>
      <c r="DF8" s="549"/>
      <c r="DG8" s="531" t="s">
        <v>15</v>
      </c>
      <c r="DH8" s="548"/>
      <c r="DI8" s="548"/>
      <c r="DJ8" s="548"/>
      <c r="DK8" s="548"/>
      <c r="DL8" s="549"/>
      <c r="DM8" s="403" t="s">
        <v>143</v>
      </c>
      <c r="DN8" s="462"/>
      <c r="DO8" s="462"/>
      <c r="DP8" s="462"/>
      <c r="DQ8" s="462"/>
      <c r="DR8" s="462"/>
      <c r="DS8" s="531" t="s">
        <v>185</v>
      </c>
      <c r="DT8" s="548"/>
      <c r="DU8" s="548"/>
      <c r="DV8" s="548"/>
      <c r="DW8" s="548"/>
      <c r="DX8" s="548"/>
      <c r="DY8" s="531" t="s">
        <v>189</v>
      </c>
      <c r="DZ8" s="548"/>
      <c r="EA8" s="548"/>
      <c r="EB8" s="548"/>
      <c r="EC8" s="548"/>
      <c r="ED8" s="549"/>
      <c r="EE8" s="529" t="s">
        <v>175</v>
      </c>
      <c r="EF8" s="558"/>
      <c r="EG8" s="558"/>
      <c r="EH8" s="558"/>
      <c r="EI8" s="558"/>
      <c r="EJ8" s="559"/>
      <c r="EK8" s="403" t="s">
        <v>19</v>
      </c>
      <c r="EL8" s="439"/>
      <c r="EM8" s="439"/>
      <c r="EN8" s="439"/>
      <c r="EO8" s="439"/>
      <c r="EP8" s="440"/>
      <c r="EQ8" s="403" t="s">
        <v>200</v>
      </c>
      <c r="ER8" s="439"/>
      <c r="ES8" s="439"/>
      <c r="ET8" s="439"/>
      <c r="EU8" s="439"/>
      <c r="EV8" s="440"/>
      <c r="EW8" s="515" t="s">
        <v>219</v>
      </c>
      <c r="EX8" s="543"/>
      <c r="EY8" s="543"/>
      <c r="EZ8" s="543"/>
      <c r="FA8" s="543"/>
      <c r="FB8" s="543"/>
      <c r="FC8" s="515" t="s">
        <v>220</v>
      </c>
      <c r="FD8" s="543"/>
      <c r="FE8" s="543"/>
      <c r="FF8" s="543"/>
      <c r="FG8" s="543"/>
      <c r="FH8" s="543"/>
      <c r="FI8" s="515" t="s">
        <v>221</v>
      </c>
      <c r="FJ8" s="543"/>
      <c r="FK8" s="543"/>
      <c r="FL8" s="543"/>
      <c r="FM8" s="543"/>
      <c r="FN8" s="543"/>
      <c r="FO8" s="515" t="s">
        <v>222</v>
      </c>
      <c r="FP8" s="543"/>
      <c r="FQ8" s="543"/>
      <c r="FR8" s="543"/>
      <c r="FS8" s="543"/>
      <c r="FT8" s="543"/>
      <c r="FU8" s="515" t="s">
        <v>223</v>
      </c>
      <c r="FV8" s="543"/>
      <c r="FW8" s="543"/>
      <c r="FX8" s="543"/>
      <c r="FY8" s="543"/>
      <c r="FZ8" s="543"/>
      <c r="GA8" s="515" t="s">
        <v>224</v>
      </c>
      <c r="GB8" s="543"/>
      <c r="GC8" s="543"/>
      <c r="GD8" s="543"/>
      <c r="GE8" s="543"/>
      <c r="GF8" s="543"/>
      <c r="GG8" s="451" t="s">
        <v>230</v>
      </c>
      <c r="GH8" s="448"/>
      <c r="GI8" s="448"/>
      <c r="GJ8" s="448"/>
      <c r="GK8" s="451" t="s">
        <v>231</v>
      </c>
      <c r="GL8" s="448"/>
      <c r="GM8" s="448"/>
      <c r="GN8" s="448"/>
      <c r="GO8" s="403" t="s">
        <v>247</v>
      </c>
      <c r="GP8" s="462"/>
      <c r="GQ8" s="462"/>
      <c r="GR8" s="404"/>
      <c r="GS8" s="561" t="s">
        <v>252</v>
      </c>
      <c r="GT8" s="561"/>
      <c r="GU8" s="561"/>
      <c r="GV8" s="561"/>
      <c r="GW8" s="451" t="s">
        <v>237</v>
      </c>
      <c r="GX8" s="448"/>
      <c r="GY8" s="448"/>
      <c r="GZ8" s="448"/>
      <c r="HA8" s="562" t="s">
        <v>321</v>
      </c>
      <c r="HB8" s="448"/>
      <c r="HC8" s="448"/>
      <c r="HD8" s="448"/>
      <c r="HE8" s="451" t="s">
        <v>270</v>
      </c>
      <c r="HF8" s="448"/>
      <c r="HG8" s="448"/>
      <c r="HH8" s="448"/>
      <c r="HI8" s="451" t="s">
        <v>271</v>
      </c>
      <c r="HJ8" s="448"/>
      <c r="HK8" s="448"/>
      <c r="HL8" s="448"/>
      <c r="HM8" s="515" t="s">
        <v>272</v>
      </c>
      <c r="HN8" s="543"/>
      <c r="HO8" s="543"/>
      <c r="HP8" s="543"/>
      <c r="HQ8" s="515" t="s">
        <v>273</v>
      </c>
      <c r="HR8" s="543"/>
      <c r="HS8" s="543"/>
      <c r="HT8" s="543"/>
      <c r="HU8" s="515" t="s">
        <v>274</v>
      </c>
      <c r="HV8" s="543"/>
      <c r="HW8" s="543"/>
      <c r="HX8" s="543"/>
      <c r="HY8" s="515" t="s">
        <v>264</v>
      </c>
      <c r="HZ8" s="543"/>
      <c r="IA8" s="543"/>
      <c r="IB8" s="543"/>
      <c r="IC8" s="515" t="s">
        <v>276</v>
      </c>
      <c r="ID8" s="543"/>
      <c r="IE8" s="543"/>
      <c r="IF8" s="563"/>
      <c r="IG8" s="451" t="s">
        <v>284</v>
      </c>
      <c r="IH8" s="448"/>
      <c r="II8" s="448"/>
      <c r="IJ8" s="448"/>
      <c r="IK8" s="531" t="s">
        <v>286</v>
      </c>
      <c r="IL8" s="542"/>
      <c r="IM8" s="542"/>
      <c r="IN8" s="532"/>
      <c r="IO8" s="531" t="s">
        <v>299</v>
      </c>
      <c r="IP8" s="542"/>
      <c r="IQ8" s="542"/>
      <c r="IR8" s="532"/>
      <c r="IS8" s="531" t="s">
        <v>300</v>
      </c>
      <c r="IT8" s="542"/>
      <c r="IU8" s="542"/>
      <c r="IV8" s="532"/>
      <c r="IW8" s="531" t="s">
        <v>301</v>
      </c>
      <c r="IX8" s="542"/>
      <c r="IY8" s="542"/>
      <c r="IZ8" s="532"/>
      <c r="JA8" s="531" t="s">
        <v>311</v>
      </c>
      <c r="JB8" s="542"/>
      <c r="JC8" s="542"/>
      <c r="JD8" s="532"/>
      <c r="JE8" s="403" t="s">
        <v>316</v>
      </c>
      <c r="JF8" s="462"/>
      <c r="JG8" s="462"/>
      <c r="JH8" s="404"/>
      <c r="JI8" s="403" t="s">
        <v>326</v>
      </c>
      <c r="JJ8" s="462"/>
      <c r="JK8" s="462"/>
      <c r="JL8" s="404"/>
      <c r="JM8" s="536" t="s">
        <v>334</v>
      </c>
      <c r="JN8" s="542"/>
      <c r="JO8" s="542"/>
      <c r="JP8" s="537"/>
      <c r="JQ8" s="536" t="s">
        <v>335</v>
      </c>
      <c r="JR8" s="542"/>
      <c r="JS8" s="542"/>
      <c r="JT8" s="537"/>
      <c r="JU8" s="536" t="s">
        <v>356</v>
      </c>
      <c r="JV8" s="542"/>
      <c r="JW8" s="542"/>
      <c r="JX8" s="537"/>
    </row>
    <row r="9" spans="1:284" s="202" customFormat="1" ht="55.5" customHeight="1">
      <c r="A9" s="178"/>
      <c r="B9" s="178"/>
      <c r="C9" s="529" t="s">
        <v>162</v>
      </c>
      <c r="D9" s="530"/>
      <c r="E9" s="531" t="s">
        <v>195</v>
      </c>
      <c r="F9" s="532"/>
      <c r="G9" s="529" t="s">
        <v>163</v>
      </c>
      <c r="H9" s="530"/>
      <c r="I9" s="529" t="s">
        <v>162</v>
      </c>
      <c r="J9" s="530"/>
      <c r="K9" s="531" t="s">
        <v>195</v>
      </c>
      <c r="L9" s="532"/>
      <c r="M9" s="529" t="s">
        <v>163</v>
      </c>
      <c r="N9" s="530"/>
      <c r="O9" s="529" t="s">
        <v>162</v>
      </c>
      <c r="P9" s="530"/>
      <c r="Q9" s="531" t="s">
        <v>195</v>
      </c>
      <c r="R9" s="532"/>
      <c r="S9" s="529" t="s">
        <v>163</v>
      </c>
      <c r="T9" s="530"/>
      <c r="U9" s="529" t="s">
        <v>162</v>
      </c>
      <c r="V9" s="530"/>
      <c r="W9" s="531" t="s">
        <v>195</v>
      </c>
      <c r="X9" s="532"/>
      <c r="Y9" s="529" t="s">
        <v>163</v>
      </c>
      <c r="Z9" s="530"/>
      <c r="AA9" s="529" t="s">
        <v>162</v>
      </c>
      <c r="AB9" s="530"/>
      <c r="AC9" s="531" t="s">
        <v>195</v>
      </c>
      <c r="AD9" s="532"/>
      <c r="AE9" s="529" t="s">
        <v>163</v>
      </c>
      <c r="AF9" s="530"/>
      <c r="AG9" s="529" t="s">
        <v>162</v>
      </c>
      <c r="AH9" s="530"/>
      <c r="AI9" s="531" t="s">
        <v>195</v>
      </c>
      <c r="AJ9" s="532"/>
      <c r="AK9" s="529" t="s">
        <v>163</v>
      </c>
      <c r="AL9" s="530"/>
      <c r="AM9" s="529" t="s">
        <v>162</v>
      </c>
      <c r="AN9" s="530"/>
      <c r="AO9" s="531" t="s">
        <v>195</v>
      </c>
      <c r="AP9" s="532"/>
      <c r="AQ9" s="520" t="s">
        <v>163</v>
      </c>
      <c r="AR9" s="520"/>
      <c r="AS9" s="529" t="s">
        <v>162</v>
      </c>
      <c r="AT9" s="530"/>
      <c r="AU9" s="531" t="s">
        <v>195</v>
      </c>
      <c r="AV9" s="532"/>
      <c r="AW9" s="529" t="s">
        <v>163</v>
      </c>
      <c r="AX9" s="530"/>
      <c r="AY9" s="529" t="s">
        <v>162</v>
      </c>
      <c r="AZ9" s="530"/>
      <c r="BA9" s="531" t="s">
        <v>195</v>
      </c>
      <c r="BB9" s="532"/>
      <c r="BC9" s="520" t="s">
        <v>163</v>
      </c>
      <c r="BD9" s="520"/>
      <c r="BE9" s="529" t="s">
        <v>162</v>
      </c>
      <c r="BF9" s="530"/>
      <c r="BG9" s="531" t="s">
        <v>195</v>
      </c>
      <c r="BH9" s="532"/>
      <c r="BI9" s="529" t="s">
        <v>163</v>
      </c>
      <c r="BJ9" s="530"/>
      <c r="BK9" s="529" t="s">
        <v>162</v>
      </c>
      <c r="BL9" s="530"/>
      <c r="BM9" s="531" t="s">
        <v>195</v>
      </c>
      <c r="BN9" s="532"/>
      <c r="BO9" s="529" t="s">
        <v>163</v>
      </c>
      <c r="BP9" s="530"/>
      <c r="BQ9" s="529" t="s">
        <v>162</v>
      </c>
      <c r="BR9" s="530"/>
      <c r="BS9" s="531" t="s">
        <v>195</v>
      </c>
      <c r="BT9" s="532"/>
      <c r="BU9" s="529" t="s">
        <v>163</v>
      </c>
      <c r="BV9" s="530"/>
      <c r="BW9" s="529" t="s">
        <v>162</v>
      </c>
      <c r="BX9" s="530"/>
      <c r="BY9" s="531" t="s">
        <v>195</v>
      </c>
      <c r="BZ9" s="532"/>
      <c r="CA9" s="529" t="s">
        <v>163</v>
      </c>
      <c r="CB9" s="530"/>
      <c r="CC9" s="529" t="s">
        <v>162</v>
      </c>
      <c r="CD9" s="530"/>
      <c r="CE9" s="531" t="s">
        <v>195</v>
      </c>
      <c r="CF9" s="532"/>
      <c r="CG9" s="529" t="s">
        <v>163</v>
      </c>
      <c r="CH9" s="530"/>
      <c r="CI9" s="529" t="s">
        <v>162</v>
      </c>
      <c r="CJ9" s="530"/>
      <c r="CK9" s="531" t="s">
        <v>195</v>
      </c>
      <c r="CL9" s="532"/>
      <c r="CM9" s="529" t="s">
        <v>163</v>
      </c>
      <c r="CN9" s="530"/>
      <c r="CO9" s="529" t="s">
        <v>162</v>
      </c>
      <c r="CP9" s="530"/>
      <c r="CQ9" s="531" t="s">
        <v>195</v>
      </c>
      <c r="CR9" s="532"/>
      <c r="CS9" s="529" t="s">
        <v>163</v>
      </c>
      <c r="CT9" s="530"/>
      <c r="CU9" s="529" t="s">
        <v>162</v>
      </c>
      <c r="CV9" s="530"/>
      <c r="CW9" s="531" t="s">
        <v>195</v>
      </c>
      <c r="CX9" s="532"/>
      <c r="CY9" s="529" t="s">
        <v>163</v>
      </c>
      <c r="CZ9" s="530"/>
      <c r="DA9" s="529" t="s">
        <v>162</v>
      </c>
      <c r="DB9" s="530"/>
      <c r="DC9" s="531" t="s">
        <v>195</v>
      </c>
      <c r="DD9" s="532"/>
      <c r="DE9" s="529" t="s">
        <v>163</v>
      </c>
      <c r="DF9" s="530"/>
      <c r="DG9" s="529" t="s">
        <v>162</v>
      </c>
      <c r="DH9" s="530"/>
      <c r="DI9" s="531" t="s">
        <v>195</v>
      </c>
      <c r="DJ9" s="532"/>
      <c r="DK9" s="520" t="s">
        <v>163</v>
      </c>
      <c r="DL9" s="520"/>
      <c r="DM9" s="529" t="s">
        <v>162</v>
      </c>
      <c r="DN9" s="530"/>
      <c r="DO9" s="531" t="s">
        <v>195</v>
      </c>
      <c r="DP9" s="532"/>
      <c r="DQ9" s="529" t="s">
        <v>163</v>
      </c>
      <c r="DR9" s="530"/>
      <c r="DS9" s="529" t="s">
        <v>162</v>
      </c>
      <c r="DT9" s="530"/>
      <c r="DU9" s="531" t="s">
        <v>195</v>
      </c>
      <c r="DV9" s="532"/>
      <c r="DW9" s="529" t="s">
        <v>163</v>
      </c>
      <c r="DX9" s="530"/>
      <c r="DY9" s="529" t="s">
        <v>162</v>
      </c>
      <c r="DZ9" s="530"/>
      <c r="EA9" s="531" t="s">
        <v>195</v>
      </c>
      <c r="EB9" s="532"/>
      <c r="EC9" s="529" t="s">
        <v>163</v>
      </c>
      <c r="ED9" s="530"/>
      <c r="EE9" s="529" t="s">
        <v>162</v>
      </c>
      <c r="EF9" s="530"/>
      <c r="EG9" s="531" t="s">
        <v>195</v>
      </c>
      <c r="EH9" s="532"/>
      <c r="EI9" s="529" t="s">
        <v>163</v>
      </c>
      <c r="EJ9" s="530"/>
      <c r="EK9" s="529" t="s">
        <v>162</v>
      </c>
      <c r="EL9" s="530"/>
      <c r="EM9" s="531" t="s">
        <v>195</v>
      </c>
      <c r="EN9" s="532"/>
      <c r="EO9" s="529" t="s">
        <v>163</v>
      </c>
      <c r="EP9" s="530"/>
      <c r="EQ9" s="529" t="s">
        <v>162</v>
      </c>
      <c r="ER9" s="530"/>
      <c r="ES9" s="531" t="s">
        <v>195</v>
      </c>
      <c r="ET9" s="532"/>
      <c r="EU9" s="529" t="s">
        <v>163</v>
      </c>
      <c r="EV9" s="530"/>
      <c r="EW9" s="529" t="s">
        <v>162</v>
      </c>
      <c r="EX9" s="530"/>
      <c r="EY9" s="531" t="s">
        <v>195</v>
      </c>
      <c r="EZ9" s="532"/>
      <c r="FA9" s="529" t="s">
        <v>163</v>
      </c>
      <c r="FB9" s="530"/>
      <c r="FC9" s="529" t="s">
        <v>162</v>
      </c>
      <c r="FD9" s="530"/>
      <c r="FE9" s="531" t="s">
        <v>195</v>
      </c>
      <c r="FF9" s="532"/>
      <c r="FG9" s="529" t="s">
        <v>163</v>
      </c>
      <c r="FH9" s="530"/>
      <c r="FI9" s="529" t="s">
        <v>162</v>
      </c>
      <c r="FJ9" s="530"/>
      <c r="FK9" s="531" t="s">
        <v>195</v>
      </c>
      <c r="FL9" s="532"/>
      <c r="FM9" s="529" t="s">
        <v>163</v>
      </c>
      <c r="FN9" s="530"/>
      <c r="FO9" s="529" t="s">
        <v>162</v>
      </c>
      <c r="FP9" s="530"/>
      <c r="FQ9" s="531" t="s">
        <v>195</v>
      </c>
      <c r="FR9" s="532"/>
      <c r="FS9" s="529" t="s">
        <v>163</v>
      </c>
      <c r="FT9" s="530"/>
      <c r="FU9" s="529" t="s">
        <v>162</v>
      </c>
      <c r="FV9" s="530"/>
      <c r="FW9" s="531" t="s">
        <v>195</v>
      </c>
      <c r="FX9" s="532"/>
      <c r="FY9" s="529" t="s">
        <v>163</v>
      </c>
      <c r="FZ9" s="530"/>
      <c r="GA9" s="529" t="s">
        <v>162</v>
      </c>
      <c r="GB9" s="530"/>
      <c r="GC9" s="531" t="s">
        <v>195</v>
      </c>
      <c r="GD9" s="532"/>
      <c r="GE9" s="529" t="s">
        <v>163</v>
      </c>
      <c r="GF9" s="530"/>
      <c r="GG9" s="529" t="s">
        <v>162</v>
      </c>
      <c r="GH9" s="530"/>
      <c r="GI9" s="529" t="s">
        <v>163</v>
      </c>
      <c r="GJ9" s="530"/>
      <c r="GK9" s="529" t="s">
        <v>162</v>
      </c>
      <c r="GL9" s="530"/>
      <c r="GM9" s="529" t="s">
        <v>163</v>
      </c>
      <c r="GN9" s="530"/>
      <c r="GO9" s="529" t="s">
        <v>162</v>
      </c>
      <c r="GP9" s="530"/>
      <c r="GQ9" s="529" t="s">
        <v>163</v>
      </c>
      <c r="GR9" s="530"/>
      <c r="GS9" s="529" t="s">
        <v>162</v>
      </c>
      <c r="GT9" s="530"/>
      <c r="GU9" s="529" t="s">
        <v>163</v>
      </c>
      <c r="GV9" s="530"/>
      <c r="GW9" s="529" t="s">
        <v>162</v>
      </c>
      <c r="GX9" s="530"/>
      <c r="GY9" s="529" t="s">
        <v>163</v>
      </c>
      <c r="GZ9" s="530"/>
      <c r="HA9" s="529" t="s">
        <v>162</v>
      </c>
      <c r="HB9" s="530"/>
      <c r="HC9" s="529" t="s">
        <v>163</v>
      </c>
      <c r="HD9" s="530"/>
      <c r="HE9" s="529" t="s">
        <v>162</v>
      </c>
      <c r="HF9" s="530"/>
      <c r="HG9" s="529" t="s">
        <v>163</v>
      </c>
      <c r="HH9" s="530"/>
      <c r="HI9" s="529" t="s">
        <v>162</v>
      </c>
      <c r="HJ9" s="530"/>
      <c r="HK9" s="529" t="s">
        <v>163</v>
      </c>
      <c r="HL9" s="530"/>
      <c r="HM9" s="529" t="s">
        <v>162</v>
      </c>
      <c r="HN9" s="530"/>
      <c r="HO9" s="529" t="s">
        <v>163</v>
      </c>
      <c r="HP9" s="530"/>
      <c r="HQ9" s="529" t="s">
        <v>162</v>
      </c>
      <c r="HR9" s="530"/>
      <c r="HS9" s="529" t="s">
        <v>163</v>
      </c>
      <c r="HT9" s="530"/>
      <c r="HU9" s="529" t="s">
        <v>162</v>
      </c>
      <c r="HV9" s="530"/>
      <c r="HW9" s="529" t="s">
        <v>163</v>
      </c>
      <c r="HX9" s="530"/>
      <c r="HY9" s="529" t="s">
        <v>162</v>
      </c>
      <c r="HZ9" s="530"/>
      <c r="IA9" s="529" t="s">
        <v>163</v>
      </c>
      <c r="IB9" s="530"/>
      <c r="IC9" s="529" t="s">
        <v>162</v>
      </c>
      <c r="ID9" s="530"/>
      <c r="IE9" s="529" t="s">
        <v>163</v>
      </c>
      <c r="IF9" s="564"/>
      <c r="IG9" s="430" t="s">
        <v>162</v>
      </c>
      <c r="IH9" s="430"/>
      <c r="II9" s="430" t="s">
        <v>163</v>
      </c>
      <c r="IJ9" s="430"/>
      <c r="IK9" s="529" t="s">
        <v>162</v>
      </c>
      <c r="IL9" s="530"/>
      <c r="IM9" s="529" t="s">
        <v>163</v>
      </c>
      <c r="IN9" s="530"/>
      <c r="IO9" s="529" t="s">
        <v>162</v>
      </c>
      <c r="IP9" s="530"/>
      <c r="IQ9" s="529" t="s">
        <v>163</v>
      </c>
      <c r="IR9" s="530"/>
      <c r="IS9" s="529" t="s">
        <v>162</v>
      </c>
      <c r="IT9" s="530"/>
      <c r="IU9" s="529" t="s">
        <v>163</v>
      </c>
      <c r="IV9" s="530"/>
      <c r="IW9" s="529" t="s">
        <v>162</v>
      </c>
      <c r="IX9" s="530"/>
      <c r="IY9" s="529" t="s">
        <v>163</v>
      </c>
      <c r="IZ9" s="530"/>
      <c r="JA9" s="529" t="s">
        <v>162</v>
      </c>
      <c r="JB9" s="530"/>
      <c r="JC9" s="529" t="s">
        <v>163</v>
      </c>
      <c r="JD9" s="530"/>
      <c r="JE9" s="529" t="s">
        <v>162</v>
      </c>
      <c r="JF9" s="530"/>
      <c r="JG9" s="529" t="s">
        <v>163</v>
      </c>
      <c r="JH9" s="530"/>
      <c r="JI9" s="529" t="s">
        <v>162</v>
      </c>
      <c r="JJ9" s="530"/>
      <c r="JK9" s="529" t="s">
        <v>163</v>
      </c>
      <c r="JL9" s="530"/>
      <c r="JM9" s="538" t="s">
        <v>162</v>
      </c>
      <c r="JN9" s="539"/>
      <c r="JO9" s="538" t="s">
        <v>163</v>
      </c>
      <c r="JP9" s="539"/>
      <c r="JQ9" s="538" t="s">
        <v>162</v>
      </c>
      <c r="JR9" s="539"/>
      <c r="JS9" s="538" t="s">
        <v>163</v>
      </c>
      <c r="JT9" s="539"/>
      <c r="JU9" s="538" t="s">
        <v>162</v>
      </c>
      <c r="JV9" s="539"/>
      <c r="JW9" s="538" t="s">
        <v>163</v>
      </c>
      <c r="JX9" s="539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5.15</v>
      </c>
      <c r="J11" s="71"/>
      <c r="K11" s="71"/>
      <c r="L11" s="71"/>
      <c r="M11" s="71">
        <f>I11+K11</f>
        <v>5.15</v>
      </c>
      <c r="N11" s="71">
        <f>J11+L11</f>
        <v>0</v>
      </c>
      <c r="O11" s="71">
        <v>0.21</v>
      </c>
      <c r="P11" s="71"/>
      <c r="Q11" s="74"/>
      <c r="R11" s="71"/>
      <c r="S11" s="71">
        <f>O11+Q11</f>
        <v>0.21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30.93</v>
      </c>
      <c r="AH11" s="71"/>
      <c r="AI11" s="71"/>
      <c r="AJ11" s="71"/>
      <c r="AK11" s="71">
        <f>AG11+AI11</f>
        <v>30.93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>
        <v>0</v>
      </c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>
        <v>61.86</v>
      </c>
      <c r="BX11" s="74"/>
      <c r="BY11" s="79"/>
      <c r="BZ11" s="93"/>
      <c r="CA11" s="71">
        <f>BW11+BY11</f>
        <v>61.86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0</v>
      </c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>
        <v>0</v>
      </c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96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/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/>
      <c r="GB11" s="196"/>
      <c r="GC11" s="196"/>
      <c r="GD11" s="196"/>
      <c r="GE11" s="74">
        <f>GA11+GC11</f>
        <v>0</v>
      </c>
      <c r="GF11" s="74">
        <f>GB11+GD11</f>
        <v>0</v>
      </c>
      <c r="GG11" s="196">
        <v>0</v>
      </c>
      <c r="GH11" s="196"/>
      <c r="GI11" s="74">
        <f t="shared" ref="GI11:GI42" si="1">GG11</f>
        <v>0</v>
      </c>
      <c r="GJ11" s="74">
        <f>GH11</f>
        <v>0</v>
      </c>
      <c r="GK11" s="196">
        <v>9.2799999999999994</v>
      </c>
      <c r="GL11" s="196"/>
      <c r="GM11" s="74">
        <f>GK11</f>
        <v>9.2799999999999994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>
        <v>10.31</v>
      </c>
      <c r="GX11" s="196"/>
      <c r="GY11" s="74">
        <f>GW11</f>
        <v>10.31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1.77</v>
      </c>
      <c r="HF11" s="196"/>
      <c r="HG11" s="74">
        <f>HE11</f>
        <v>1.77</v>
      </c>
      <c r="HH11" s="74">
        <f>HF11</f>
        <v>0</v>
      </c>
      <c r="HI11" s="196">
        <v>0</v>
      </c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09">
        <f>ID11</f>
        <v>0</v>
      </c>
      <c r="IG11" s="210">
        <v>0</v>
      </c>
      <c r="IH11" s="210"/>
      <c r="II11" s="210">
        <f>IG11</f>
        <v>0</v>
      </c>
      <c r="IJ11" s="210">
        <f>IH11</f>
        <v>0</v>
      </c>
      <c r="IK11" s="210"/>
      <c r="IL11" s="210"/>
      <c r="IM11" s="210">
        <f>IK11</f>
        <v>0</v>
      </c>
      <c r="IN11" s="210">
        <f>IL11</f>
        <v>0</v>
      </c>
      <c r="IO11" s="196"/>
      <c r="IP11" s="210"/>
      <c r="IQ11" s="210">
        <f>IO11</f>
        <v>0</v>
      </c>
      <c r="IR11" s="210">
        <f>IP11</f>
        <v>0</v>
      </c>
      <c r="IS11" s="210"/>
      <c r="IT11" s="210"/>
      <c r="IU11" s="210">
        <f>IS11</f>
        <v>0</v>
      </c>
      <c r="IV11" s="210">
        <f>IT11</f>
        <v>0</v>
      </c>
      <c r="IW11" s="210"/>
      <c r="IX11" s="210"/>
      <c r="IY11" s="210">
        <f>IW11</f>
        <v>0</v>
      </c>
      <c r="IZ11" s="210">
        <f>IX11</f>
        <v>0</v>
      </c>
      <c r="JA11" s="210"/>
      <c r="JB11" s="210"/>
      <c r="JC11" s="210">
        <f>JA11</f>
        <v>0</v>
      </c>
      <c r="JD11" s="210">
        <f>JB11</f>
        <v>0</v>
      </c>
      <c r="JE11" s="210">
        <v>1.55</v>
      </c>
      <c r="JF11" s="210"/>
      <c r="JG11" s="210">
        <f>JE11</f>
        <v>1.55</v>
      </c>
      <c r="JH11" s="210">
        <f>JF11</f>
        <v>0</v>
      </c>
      <c r="JI11" s="210">
        <v>0</v>
      </c>
      <c r="JJ11" s="210"/>
      <c r="JK11" s="210">
        <f>JI11</f>
        <v>0</v>
      </c>
      <c r="JL11" s="210">
        <f>JJ11</f>
        <v>0</v>
      </c>
      <c r="JM11" s="210"/>
      <c r="JN11" s="210"/>
      <c r="JO11" s="210">
        <f>JM11</f>
        <v>0</v>
      </c>
      <c r="JP11" s="210">
        <f>JN11</f>
        <v>0</v>
      </c>
      <c r="JQ11" s="210"/>
      <c r="JR11" s="210"/>
      <c r="JS11" s="210">
        <f>JQ11</f>
        <v>0</v>
      </c>
      <c r="JT11" s="210">
        <f>JR11</f>
        <v>0</v>
      </c>
      <c r="JU11" s="210"/>
      <c r="JV11" s="210"/>
      <c r="JW11" s="210">
        <f>JU11</f>
        <v>0</v>
      </c>
      <c r="JX11" s="210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1">
        <v>9.2799999999999994</v>
      </c>
      <c r="J12" s="71"/>
      <c r="K12" s="71"/>
      <c r="L12" s="71"/>
      <c r="M12" s="71">
        <f t="shared" ref="M12:N75" si="2">I12+K12</f>
        <v>9.2799999999999994</v>
      </c>
      <c r="N12" s="71">
        <f t="shared" si="2"/>
        <v>0</v>
      </c>
      <c r="O12" s="71">
        <v>0.21</v>
      </c>
      <c r="P12" s="71"/>
      <c r="Q12" s="74"/>
      <c r="R12" s="71"/>
      <c r="S12" s="71">
        <f t="shared" ref="S12:T75" si="3">O12+Q12</f>
        <v>0.21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>
        <v>0</v>
      </c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>
        <v>61.86</v>
      </c>
      <c r="BX12" s="74"/>
      <c r="BY12" s="79"/>
      <c r="BZ12" s="93"/>
      <c r="CA12" s="71">
        <f t="shared" ref="CA12:CB75" si="13">BW12+BY12</f>
        <v>61.86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0</v>
      </c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>
        <v>0</v>
      </c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96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/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/>
      <c r="GB12" s="196"/>
      <c r="GC12" s="196"/>
      <c r="GD12" s="196"/>
      <c r="GE12" s="74">
        <f t="shared" ref="GE12:GE75" si="35">GA12+GC12</f>
        <v>0</v>
      </c>
      <c r="GF12" s="74">
        <f t="shared" ref="GF12:GF75" si="36">GB12+GD12</f>
        <v>0</v>
      </c>
      <c r="GG12" s="196">
        <v>0</v>
      </c>
      <c r="GH12" s="196"/>
      <c r="GI12" s="74">
        <f t="shared" si="1"/>
        <v>0</v>
      </c>
      <c r="GJ12" s="74">
        <f t="shared" ref="GJ12:GJ75" si="37">GH12</f>
        <v>0</v>
      </c>
      <c r="GK12" s="196">
        <v>9.2799999999999994</v>
      </c>
      <c r="GL12" s="196"/>
      <c r="GM12" s="74">
        <f t="shared" ref="GM12:GM75" si="38">GK12</f>
        <v>9.2799999999999994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>
        <v>10.31</v>
      </c>
      <c r="GX12" s="196"/>
      <c r="GY12" s="74">
        <f t="shared" ref="GY12:GY75" si="44">GW12</f>
        <v>10.31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1.77</v>
      </c>
      <c r="HF12" s="196"/>
      <c r="HG12" s="74">
        <f t="shared" ref="HG12:HH75" si="48">HE12</f>
        <v>1.77</v>
      </c>
      <c r="HH12" s="74">
        <f t="shared" si="48"/>
        <v>0</v>
      </c>
      <c r="HI12" s="196">
        <v>0</v>
      </c>
      <c r="HJ12" s="196"/>
      <c r="HK12" s="74">
        <f t="shared" ref="HK12:HL75" si="49">HI12</f>
        <v>0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09">
        <f t="shared" ref="IF12:IF75" si="55">ID12</f>
        <v>0</v>
      </c>
      <c r="IG12" s="210">
        <v>0</v>
      </c>
      <c r="IH12" s="210"/>
      <c r="II12" s="210">
        <f t="shared" ref="II12:IJ75" si="56">IG12</f>
        <v>0</v>
      </c>
      <c r="IJ12" s="210">
        <f t="shared" si="56"/>
        <v>0</v>
      </c>
      <c r="IK12" s="210"/>
      <c r="IL12" s="210"/>
      <c r="IM12" s="210">
        <f t="shared" ref="IM12:IN75" si="57">IK12</f>
        <v>0</v>
      </c>
      <c r="IN12" s="210">
        <f t="shared" si="57"/>
        <v>0</v>
      </c>
      <c r="IO12" s="196"/>
      <c r="IP12" s="210"/>
      <c r="IQ12" s="210">
        <f t="shared" ref="IQ12:IR75" si="58">IO12</f>
        <v>0</v>
      </c>
      <c r="IR12" s="210">
        <f t="shared" si="58"/>
        <v>0</v>
      </c>
      <c r="IS12" s="210"/>
      <c r="IT12" s="210"/>
      <c r="IU12" s="210">
        <f t="shared" ref="IU12:IV75" si="59">IS12</f>
        <v>0</v>
      </c>
      <c r="IV12" s="210">
        <f t="shared" si="59"/>
        <v>0</v>
      </c>
      <c r="IW12" s="210"/>
      <c r="IX12" s="210"/>
      <c r="IY12" s="210">
        <f t="shared" ref="IY12:IY75" si="60">IW12</f>
        <v>0</v>
      </c>
      <c r="IZ12" s="210">
        <f t="shared" ref="IZ12:IZ75" si="61">IX12</f>
        <v>0</v>
      </c>
      <c r="JA12" s="210"/>
      <c r="JB12" s="210"/>
      <c r="JC12" s="210">
        <f t="shared" ref="JC12:JD75" si="62">JA12</f>
        <v>0</v>
      </c>
      <c r="JD12" s="210">
        <f t="shared" si="62"/>
        <v>0</v>
      </c>
      <c r="JE12" s="210">
        <v>1.55</v>
      </c>
      <c r="JF12" s="210"/>
      <c r="JG12" s="210">
        <f t="shared" ref="JG12:JH75" si="63">JE12</f>
        <v>1.55</v>
      </c>
      <c r="JH12" s="210">
        <f t="shared" si="63"/>
        <v>0</v>
      </c>
      <c r="JI12" s="210">
        <v>0</v>
      </c>
      <c r="JJ12" s="210"/>
      <c r="JK12" s="210">
        <f t="shared" ref="JK12:JL75" si="64">JI12</f>
        <v>0</v>
      </c>
      <c r="JL12" s="210">
        <f t="shared" si="64"/>
        <v>0</v>
      </c>
      <c r="JM12" s="210"/>
      <c r="JN12" s="210"/>
      <c r="JO12" s="210">
        <f t="shared" ref="JO12:JP75" si="65">JM12</f>
        <v>0</v>
      </c>
      <c r="JP12" s="210">
        <f t="shared" si="65"/>
        <v>0</v>
      </c>
      <c r="JQ12" s="210"/>
      <c r="JR12" s="210"/>
      <c r="JS12" s="210">
        <f t="shared" ref="JS12:JT75" si="66">JQ12</f>
        <v>0</v>
      </c>
      <c r="JT12" s="210">
        <f t="shared" si="66"/>
        <v>0</v>
      </c>
      <c r="JU12" s="210"/>
      <c r="JV12" s="210"/>
      <c r="JW12" s="210">
        <f t="shared" ref="JW12:JX75" si="67">JU12</f>
        <v>0</v>
      </c>
      <c r="JX12" s="210">
        <f t="shared" si="67"/>
        <v>0</v>
      </c>
    </row>
    <row r="13" spans="1:284" ht="12.75" customHeight="1">
      <c r="A13" s="180"/>
      <c r="B13" s="155">
        <v>3</v>
      </c>
      <c r="C13" s="212"/>
      <c r="D13" s="212"/>
      <c r="E13" s="213"/>
      <c r="F13" s="213"/>
      <c r="G13" s="214">
        <f t="shared" si="0"/>
        <v>0</v>
      </c>
      <c r="H13" s="214">
        <f t="shared" si="0"/>
        <v>0</v>
      </c>
      <c r="I13" s="215">
        <v>5.15</v>
      </c>
      <c r="J13" s="71"/>
      <c r="K13" s="71"/>
      <c r="L13" s="71"/>
      <c r="M13" s="214">
        <f t="shared" si="2"/>
        <v>5.15</v>
      </c>
      <c r="N13" s="214">
        <f t="shared" si="2"/>
        <v>0</v>
      </c>
      <c r="O13" s="212">
        <v>0.21</v>
      </c>
      <c r="P13" s="215"/>
      <c r="Q13" s="213"/>
      <c r="R13" s="214"/>
      <c r="S13" s="214">
        <f t="shared" si="3"/>
        <v>0.21</v>
      </c>
      <c r="T13" s="214">
        <f t="shared" si="3"/>
        <v>0</v>
      </c>
      <c r="U13" s="214"/>
      <c r="V13" s="214"/>
      <c r="W13" s="213"/>
      <c r="X13" s="213"/>
      <c r="Y13" s="214">
        <f t="shared" si="4"/>
        <v>0</v>
      </c>
      <c r="Z13" s="214">
        <f t="shared" si="4"/>
        <v>0</v>
      </c>
      <c r="AA13" s="212"/>
      <c r="AB13" s="212"/>
      <c r="AC13" s="216"/>
      <c r="AD13" s="216"/>
      <c r="AE13" s="214">
        <f t="shared" si="5"/>
        <v>0</v>
      </c>
      <c r="AF13" s="214">
        <f t="shared" si="5"/>
        <v>0</v>
      </c>
      <c r="AG13" s="214">
        <v>30.93</v>
      </c>
      <c r="AH13" s="214"/>
      <c r="AI13" s="214"/>
      <c r="AJ13" s="214"/>
      <c r="AK13" s="214">
        <f t="shared" si="6"/>
        <v>30.93</v>
      </c>
      <c r="AL13" s="214">
        <f t="shared" si="6"/>
        <v>0</v>
      </c>
      <c r="AM13" s="214"/>
      <c r="AN13" s="214"/>
      <c r="AO13" s="217"/>
      <c r="AP13" s="217"/>
      <c r="AQ13" s="214">
        <f t="shared" si="7"/>
        <v>0</v>
      </c>
      <c r="AR13" s="214">
        <f t="shared" si="7"/>
        <v>0</v>
      </c>
      <c r="AS13" s="213">
        <v>0</v>
      </c>
      <c r="AT13" s="213"/>
      <c r="AU13" s="213"/>
      <c r="AV13" s="214"/>
      <c r="AW13" s="214">
        <f t="shared" si="8"/>
        <v>0</v>
      </c>
      <c r="AX13" s="214">
        <f t="shared" si="8"/>
        <v>0</v>
      </c>
      <c r="AY13" s="218"/>
      <c r="AZ13" s="219"/>
      <c r="BA13" s="219"/>
      <c r="BB13" s="219"/>
      <c r="BC13" s="214">
        <f t="shared" si="9"/>
        <v>0</v>
      </c>
      <c r="BD13" s="214">
        <f t="shared" si="9"/>
        <v>0</v>
      </c>
      <c r="BE13" s="212"/>
      <c r="BF13" s="212"/>
      <c r="BG13" s="217"/>
      <c r="BH13" s="220"/>
      <c r="BI13" s="214">
        <f t="shared" si="10"/>
        <v>0</v>
      </c>
      <c r="BJ13" s="214">
        <f t="shared" si="10"/>
        <v>0</v>
      </c>
      <c r="BK13" s="221"/>
      <c r="BL13" s="221"/>
      <c r="BM13" s="214"/>
      <c r="BN13" s="214"/>
      <c r="BO13" s="214">
        <f t="shared" si="11"/>
        <v>0</v>
      </c>
      <c r="BP13" s="214">
        <f t="shared" si="11"/>
        <v>0</v>
      </c>
      <c r="BQ13" s="222"/>
      <c r="BR13" s="212"/>
      <c r="BS13" s="223"/>
      <c r="BT13" s="223"/>
      <c r="BU13" s="214">
        <f t="shared" si="12"/>
        <v>0</v>
      </c>
      <c r="BV13" s="214">
        <f t="shared" si="12"/>
        <v>0</v>
      </c>
      <c r="BW13" s="213">
        <v>0</v>
      </c>
      <c r="BX13" s="213"/>
      <c r="BY13" s="224"/>
      <c r="BZ13" s="225"/>
      <c r="CA13" s="214">
        <f t="shared" si="13"/>
        <v>0</v>
      </c>
      <c r="CB13" s="214">
        <f t="shared" si="13"/>
        <v>0</v>
      </c>
      <c r="CC13" s="213"/>
      <c r="CD13" s="213"/>
      <c r="CE13" s="226"/>
      <c r="CF13" s="226"/>
      <c r="CG13" s="214">
        <f t="shared" si="14"/>
        <v>0</v>
      </c>
      <c r="CH13" s="214">
        <f t="shared" si="14"/>
        <v>0</v>
      </c>
      <c r="CI13" s="212"/>
      <c r="CJ13" s="212"/>
      <c r="CK13" s="212"/>
      <c r="CL13" s="214"/>
      <c r="CM13" s="214">
        <f t="shared" si="15"/>
        <v>0</v>
      </c>
      <c r="CN13" s="214">
        <f t="shared" si="15"/>
        <v>0</v>
      </c>
      <c r="CO13" s="212"/>
      <c r="CP13" s="212"/>
      <c r="CQ13" s="214"/>
      <c r="CR13" s="214"/>
      <c r="CS13" s="214">
        <f t="shared" si="16"/>
        <v>0</v>
      </c>
      <c r="CT13" s="214">
        <f t="shared" si="16"/>
        <v>0</v>
      </c>
      <c r="CU13" s="213">
        <v>0</v>
      </c>
      <c r="CV13" s="213"/>
      <c r="CW13" s="212"/>
      <c r="CX13" s="212"/>
      <c r="CY13" s="214">
        <f t="shared" si="17"/>
        <v>0</v>
      </c>
      <c r="CZ13" s="214">
        <f t="shared" si="17"/>
        <v>0</v>
      </c>
      <c r="DA13" s="212"/>
      <c r="DB13" s="215"/>
      <c r="DC13" s="221"/>
      <c r="DD13" s="214"/>
      <c r="DE13" s="214">
        <f t="shared" si="18"/>
        <v>0</v>
      </c>
      <c r="DF13" s="214">
        <f t="shared" si="18"/>
        <v>0</v>
      </c>
      <c r="DG13" s="213"/>
      <c r="DH13" s="213"/>
      <c r="DI13" s="213"/>
      <c r="DJ13" s="213"/>
      <c r="DK13" s="214">
        <f t="shared" si="19"/>
        <v>0</v>
      </c>
      <c r="DL13" s="214">
        <f t="shared" si="19"/>
        <v>0</v>
      </c>
      <c r="DM13" s="212">
        <v>0</v>
      </c>
      <c r="DN13" s="212"/>
      <c r="DO13" s="227"/>
      <c r="DP13" s="228"/>
      <c r="DQ13" s="214">
        <f t="shared" si="20"/>
        <v>0</v>
      </c>
      <c r="DR13" s="214">
        <f t="shared" si="20"/>
        <v>0</v>
      </c>
      <c r="DS13" s="229"/>
      <c r="DT13" s="214"/>
      <c r="DU13" s="212"/>
      <c r="DV13" s="212"/>
      <c r="DW13" s="214">
        <f t="shared" si="21"/>
        <v>0</v>
      </c>
      <c r="DX13" s="214">
        <f t="shared" si="21"/>
        <v>0</v>
      </c>
      <c r="DY13" s="212"/>
      <c r="DZ13" s="215"/>
      <c r="EA13" s="230"/>
      <c r="EB13" s="214"/>
      <c r="EC13" s="214">
        <f t="shared" si="22"/>
        <v>0</v>
      </c>
      <c r="ED13" s="214">
        <f t="shared" si="22"/>
        <v>0</v>
      </c>
      <c r="EE13" s="212"/>
      <c r="EF13" s="212"/>
      <c r="EG13" s="227"/>
      <c r="EH13" s="227"/>
      <c r="EI13" s="214">
        <f t="shared" si="23"/>
        <v>0</v>
      </c>
      <c r="EJ13" s="214">
        <f t="shared" si="23"/>
        <v>0</v>
      </c>
      <c r="EK13" s="212">
        <v>0</v>
      </c>
      <c r="EL13" s="212"/>
      <c r="EM13" s="227"/>
      <c r="EN13" s="227"/>
      <c r="EO13" s="214">
        <f t="shared" si="24"/>
        <v>0</v>
      </c>
      <c r="EP13" s="214">
        <f t="shared" si="24"/>
        <v>0</v>
      </c>
      <c r="EQ13" s="231">
        <v>0</v>
      </c>
      <c r="ER13" s="231"/>
      <c r="ES13" s="231"/>
      <c r="ET13" s="231"/>
      <c r="EU13" s="213">
        <f t="shared" si="25"/>
        <v>0</v>
      </c>
      <c r="EV13" s="213">
        <f t="shared" si="26"/>
        <v>0</v>
      </c>
      <c r="EW13" s="214"/>
      <c r="EX13" s="214"/>
      <c r="EY13" s="214"/>
      <c r="EZ13" s="214"/>
      <c r="FA13" s="214">
        <f t="shared" si="27"/>
        <v>0</v>
      </c>
      <c r="FB13" s="214">
        <f t="shared" si="27"/>
        <v>0</v>
      </c>
      <c r="FC13" s="214"/>
      <c r="FD13" s="214"/>
      <c r="FE13" s="214"/>
      <c r="FF13" s="214"/>
      <c r="FG13" s="214">
        <f t="shared" si="28"/>
        <v>0</v>
      </c>
      <c r="FH13" s="214">
        <f t="shared" si="28"/>
        <v>0</v>
      </c>
      <c r="FI13" s="231"/>
      <c r="FJ13" s="231"/>
      <c r="FK13" s="231"/>
      <c r="FL13" s="231"/>
      <c r="FM13" s="213">
        <f t="shared" si="29"/>
        <v>0</v>
      </c>
      <c r="FN13" s="213">
        <f t="shared" si="30"/>
        <v>0</v>
      </c>
      <c r="FO13" s="231"/>
      <c r="FP13" s="231"/>
      <c r="FQ13" s="231"/>
      <c r="FR13" s="231"/>
      <c r="FS13" s="213">
        <f t="shared" si="31"/>
        <v>0</v>
      </c>
      <c r="FT13" s="213">
        <f t="shared" si="32"/>
        <v>0</v>
      </c>
      <c r="FU13" s="231"/>
      <c r="FV13" s="231"/>
      <c r="FW13" s="231"/>
      <c r="FX13" s="231"/>
      <c r="FY13" s="213">
        <f t="shared" si="33"/>
        <v>0</v>
      </c>
      <c r="FZ13" s="213">
        <f t="shared" si="34"/>
        <v>0</v>
      </c>
      <c r="GA13" s="231"/>
      <c r="GB13" s="231"/>
      <c r="GC13" s="231"/>
      <c r="GD13" s="231"/>
      <c r="GE13" s="213">
        <f t="shared" si="35"/>
        <v>0</v>
      </c>
      <c r="GF13" s="213">
        <f t="shared" si="36"/>
        <v>0</v>
      </c>
      <c r="GG13" s="231">
        <v>0</v>
      </c>
      <c r="GH13" s="231"/>
      <c r="GI13" s="213">
        <f t="shared" si="1"/>
        <v>0</v>
      </c>
      <c r="GJ13" s="213">
        <f t="shared" si="37"/>
        <v>0</v>
      </c>
      <c r="GK13" s="231">
        <v>9.2799999999999994</v>
      </c>
      <c r="GL13" s="231"/>
      <c r="GM13" s="213">
        <f t="shared" si="38"/>
        <v>9.2799999999999994</v>
      </c>
      <c r="GN13" s="213">
        <f t="shared" si="39"/>
        <v>0</v>
      </c>
      <c r="GO13" s="231">
        <v>0</v>
      </c>
      <c r="GP13" s="231"/>
      <c r="GQ13" s="213">
        <f t="shared" si="40"/>
        <v>0</v>
      </c>
      <c r="GR13" s="213">
        <f t="shared" si="41"/>
        <v>0</v>
      </c>
      <c r="GS13" s="231"/>
      <c r="GT13" s="231"/>
      <c r="GU13" s="213">
        <f t="shared" si="42"/>
        <v>0</v>
      </c>
      <c r="GV13" s="213">
        <f t="shared" si="43"/>
        <v>0</v>
      </c>
      <c r="GW13" s="231">
        <v>10.31</v>
      </c>
      <c r="GX13" s="231"/>
      <c r="GY13" s="213">
        <f t="shared" si="44"/>
        <v>10.31</v>
      </c>
      <c r="GZ13" s="213">
        <f t="shared" si="45"/>
        <v>0</v>
      </c>
      <c r="HA13" s="231">
        <v>0</v>
      </c>
      <c r="HB13" s="231"/>
      <c r="HC13" s="213">
        <f t="shared" si="46"/>
        <v>0</v>
      </c>
      <c r="HD13" s="213">
        <f t="shared" si="47"/>
        <v>0</v>
      </c>
      <c r="HE13" s="231">
        <v>1.77</v>
      </c>
      <c r="HF13" s="231"/>
      <c r="HG13" s="213">
        <f t="shared" si="48"/>
        <v>1.77</v>
      </c>
      <c r="HH13" s="213">
        <f t="shared" si="48"/>
        <v>0</v>
      </c>
      <c r="HI13" s="196">
        <v>2.78</v>
      </c>
      <c r="HJ13" s="196"/>
      <c r="HK13" s="213">
        <f t="shared" si="49"/>
        <v>2.78</v>
      </c>
      <c r="HL13" s="213">
        <f t="shared" si="49"/>
        <v>0</v>
      </c>
      <c r="HM13" s="213"/>
      <c r="HN13" s="213"/>
      <c r="HO13" s="213">
        <f t="shared" si="50"/>
        <v>0</v>
      </c>
      <c r="HP13" s="213">
        <f t="shared" si="50"/>
        <v>0</v>
      </c>
      <c r="HQ13" s="213"/>
      <c r="HR13" s="213"/>
      <c r="HS13" s="213">
        <f t="shared" si="51"/>
        <v>0</v>
      </c>
      <c r="HT13" s="213">
        <f t="shared" si="51"/>
        <v>0</v>
      </c>
      <c r="HU13" s="213"/>
      <c r="HV13" s="213"/>
      <c r="HW13" s="213">
        <f t="shared" si="52"/>
        <v>0</v>
      </c>
      <c r="HX13" s="213">
        <f t="shared" si="52"/>
        <v>0</v>
      </c>
      <c r="HY13" s="213"/>
      <c r="HZ13" s="213"/>
      <c r="IA13" s="213">
        <f t="shared" si="53"/>
        <v>0</v>
      </c>
      <c r="IB13" s="213">
        <f t="shared" si="53"/>
        <v>0</v>
      </c>
      <c r="IC13" s="213"/>
      <c r="ID13" s="213"/>
      <c r="IE13" s="213">
        <f t="shared" si="54"/>
        <v>0</v>
      </c>
      <c r="IF13" s="232">
        <f t="shared" si="55"/>
        <v>0</v>
      </c>
      <c r="IG13" s="233">
        <v>0</v>
      </c>
      <c r="IH13" s="233"/>
      <c r="II13" s="210">
        <f t="shared" si="56"/>
        <v>0</v>
      </c>
      <c r="IJ13" s="210">
        <f t="shared" si="56"/>
        <v>0</v>
      </c>
      <c r="IM13" s="210">
        <f t="shared" si="57"/>
        <v>0</v>
      </c>
      <c r="IN13" s="210">
        <f t="shared" si="57"/>
        <v>0</v>
      </c>
      <c r="IO13" s="196"/>
      <c r="IP13" s="210"/>
      <c r="IQ13" s="210">
        <f t="shared" si="58"/>
        <v>0</v>
      </c>
      <c r="IR13" s="210">
        <f t="shared" si="58"/>
        <v>0</v>
      </c>
      <c r="IS13" s="210"/>
      <c r="IT13" s="210"/>
      <c r="IU13" s="210">
        <f t="shared" si="59"/>
        <v>0</v>
      </c>
      <c r="IV13" s="210">
        <f t="shared" si="59"/>
        <v>0</v>
      </c>
      <c r="IW13" s="210"/>
      <c r="IX13" s="210"/>
      <c r="IY13" s="210">
        <f t="shared" si="60"/>
        <v>0</v>
      </c>
      <c r="IZ13" s="210">
        <f t="shared" si="61"/>
        <v>0</v>
      </c>
      <c r="JA13" s="210"/>
      <c r="JB13" s="210"/>
      <c r="JC13" s="210">
        <f t="shared" si="62"/>
        <v>0</v>
      </c>
      <c r="JD13" s="210">
        <f t="shared" si="62"/>
        <v>0</v>
      </c>
      <c r="JE13" s="210">
        <v>1.67</v>
      </c>
      <c r="JF13" s="210"/>
      <c r="JG13" s="210">
        <f t="shared" si="63"/>
        <v>1.67</v>
      </c>
      <c r="JH13" s="210">
        <f t="shared" si="63"/>
        <v>0</v>
      </c>
      <c r="JI13" s="210">
        <v>0</v>
      </c>
      <c r="JJ13" s="210"/>
      <c r="JK13" s="210">
        <f t="shared" si="64"/>
        <v>0</v>
      </c>
      <c r="JL13" s="210">
        <f t="shared" si="64"/>
        <v>0</v>
      </c>
      <c r="JM13" s="210"/>
      <c r="JN13" s="210"/>
      <c r="JO13" s="210">
        <f t="shared" si="65"/>
        <v>0</v>
      </c>
      <c r="JP13" s="210">
        <f t="shared" si="65"/>
        <v>0</v>
      </c>
      <c r="JQ13" s="210"/>
      <c r="JR13" s="210"/>
      <c r="JS13" s="210">
        <f t="shared" si="66"/>
        <v>0</v>
      </c>
      <c r="JT13" s="210">
        <f t="shared" si="66"/>
        <v>0</v>
      </c>
      <c r="JU13" s="210"/>
      <c r="JV13" s="210"/>
      <c r="JW13" s="210">
        <f t="shared" si="67"/>
        <v>0</v>
      </c>
      <c r="JX13" s="210">
        <f t="shared" si="67"/>
        <v>0</v>
      </c>
    </row>
    <row r="14" spans="1:284" ht="12.75" customHeight="1">
      <c r="A14" s="181"/>
      <c r="B14" s="89">
        <v>4</v>
      </c>
      <c r="C14" s="234"/>
      <c r="D14" s="234"/>
      <c r="E14" s="74"/>
      <c r="F14" s="74"/>
      <c r="G14" s="71">
        <f t="shared" si="0"/>
        <v>0</v>
      </c>
      <c r="H14" s="71">
        <f t="shared" si="0"/>
        <v>0</v>
      </c>
      <c r="I14" s="235">
        <v>3.09</v>
      </c>
      <c r="J14" s="71"/>
      <c r="K14" s="71"/>
      <c r="L14" s="71"/>
      <c r="M14" s="71">
        <f t="shared" si="2"/>
        <v>3.09</v>
      </c>
      <c r="N14" s="71">
        <f t="shared" si="2"/>
        <v>0</v>
      </c>
      <c r="O14" s="234">
        <v>0.21</v>
      </c>
      <c r="P14" s="235"/>
      <c r="Q14" s="74"/>
      <c r="R14" s="71"/>
      <c r="S14" s="71">
        <f t="shared" si="3"/>
        <v>0.21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6"/>
      <c r="AB14" s="236"/>
      <c r="AC14" s="237"/>
      <c r="AD14" s="237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>
        <v>0</v>
      </c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4"/>
      <c r="BF14" s="234"/>
      <c r="BG14" s="75"/>
      <c r="BH14" s="238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39"/>
      <c r="BR14" s="234"/>
      <c r="BS14" s="94"/>
      <c r="BT14" s="94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40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4"/>
      <c r="CJ14" s="234"/>
      <c r="CK14" s="212"/>
      <c r="CL14" s="71"/>
      <c r="CM14" s="71">
        <f t="shared" si="15"/>
        <v>0</v>
      </c>
      <c r="CN14" s="71">
        <f t="shared" si="15"/>
        <v>0</v>
      </c>
      <c r="CO14" s="234"/>
      <c r="CP14" s="234"/>
      <c r="CQ14" s="71"/>
      <c r="CR14" s="71"/>
      <c r="CS14" s="71">
        <f t="shared" si="16"/>
        <v>0</v>
      </c>
      <c r="CT14" s="71">
        <f t="shared" si="16"/>
        <v>0</v>
      </c>
      <c r="CU14" s="74">
        <v>0</v>
      </c>
      <c r="CV14" s="74"/>
      <c r="CW14" s="234"/>
      <c r="CX14" s="234"/>
      <c r="CY14" s="71">
        <f t="shared" si="17"/>
        <v>0</v>
      </c>
      <c r="CZ14" s="71">
        <f t="shared" si="17"/>
        <v>0</v>
      </c>
      <c r="DA14" s="234"/>
      <c r="DB14" s="235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4">
        <v>0</v>
      </c>
      <c r="DN14" s="234"/>
      <c r="DO14" s="241"/>
      <c r="DP14" s="242"/>
      <c r="DQ14" s="71">
        <f t="shared" si="20"/>
        <v>0</v>
      </c>
      <c r="DR14" s="71">
        <f t="shared" si="20"/>
        <v>0</v>
      </c>
      <c r="DS14" s="115"/>
      <c r="DT14" s="71"/>
      <c r="DU14" s="234"/>
      <c r="DV14" s="234"/>
      <c r="DW14" s="71">
        <f t="shared" si="21"/>
        <v>0</v>
      </c>
      <c r="DX14" s="71">
        <f t="shared" si="21"/>
        <v>0</v>
      </c>
      <c r="DY14" s="234"/>
      <c r="DZ14" s="235"/>
      <c r="EA14" s="208"/>
      <c r="EB14" s="71"/>
      <c r="EC14" s="71">
        <f t="shared" si="22"/>
        <v>0</v>
      </c>
      <c r="ED14" s="71">
        <f t="shared" si="22"/>
        <v>0</v>
      </c>
      <c r="EE14" s="234"/>
      <c r="EF14" s="234"/>
      <c r="EG14" s="241"/>
      <c r="EH14" s="241"/>
      <c r="EI14" s="71">
        <f t="shared" si="23"/>
        <v>0</v>
      </c>
      <c r="EJ14" s="71">
        <f t="shared" si="23"/>
        <v>0</v>
      </c>
      <c r="EK14" s="234">
        <v>0</v>
      </c>
      <c r="EL14" s="234"/>
      <c r="EM14" s="241"/>
      <c r="EN14" s="241"/>
      <c r="EO14" s="71">
        <f t="shared" si="24"/>
        <v>0</v>
      </c>
      <c r="EP14" s="71">
        <f t="shared" si="24"/>
        <v>0</v>
      </c>
      <c r="EQ14" s="196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/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/>
      <c r="GB14" s="196"/>
      <c r="GC14" s="196"/>
      <c r="GD14" s="196"/>
      <c r="GE14" s="74">
        <f t="shared" si="35"/>
        <v>0</v>
      </c>
      <c r="GF14" s="74">
        <f t="shared" si="36"/>
        <v>0</v>
      </c>
      <c r="GG14" s="196">
        <v>0</v>
      </c>
      <c r="GH14" s="196"/>
      <c r="GI14" s="74">
        <f t="shared" si="1"/>
        <v>0</v>
      </c>
      <c r="GJ14" s="74">
        <f t="shared" si="37"/>
        <v>0</v>
      </c>
      <c r="GK14" s="196">
        <v>9.2799999999999994</v>
      </c>
      <c r="GL14" s="196"/>
      <c r="GM14" s="74">
        <f t="shared" si="38"/>
        <v>9.2799999999999994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>
        <v>10.31</v>
      </c>
      <c r="GX14" s="196"/>
      <c r="GY14" s="74">
        <f t="shared" si="44"/>
        <v>10.31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>
        <v>1.77</v>
      </c>
      <c r="HF14" s="196"/>
      <c r="HG14" s="74">
        <f t="shared" si="48"/>
        <v>1.77</v>
      </c>
      <c r="HH14" s="74">
        <f t="shared" si="48"/>
        <v>0</v>
      </c>
      <c r="HI14" s="196">
        <v>2.78</v>
      </c>
      <c r="HJ14" s="196"/>
      <c r="HK14" s="74">
        <f t="shared" si="49"/>
        <v>2.78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09">
        <f t="shared" si="55"/>
        <v>0</v>
      </c>
      <c r="IG14" s="233">
        <v>0</v>
      </c>
      <c r="IH14" s="233"/>
      <c r="II14" s="210">
        <f t="shared" si="56"/>
        <v>0</v>
      </c>
      <c r="IJ14" s="210">
        <f t="shared" si="56"/>
        <v>0</v>
      </c>
      <c r="IM14" s="210">
        <f t="shared" si="57"/>
        <v>0</v>
      </c>
      <c r="IN14" s="210">
        <f t="shared" si="57"/>
        <v>0</v>
      </c>
      <c r="IO14" s="196"/>
      <c r="IP14" s="210"/>
      <c r="IQ14" s="210">
        <f t="shared" si="58"/>
        <v>0</v>
      </c>
      <c r="IR14" s="210">
        <f t="shared" si="58"/>
        <v>0</v>
      </c>
      <c r="IS14" s="210"/>
      <c r="IT14" s="210"/>
      <c r="IU14" s="210">
        <f t="shared" si="59"/>
        <v>0</v>
      </c>
      <c r="IV14" s="210">
        <f t="shared" si="59"/>
        <v>0</v>
      </c>
      <c r="IW14" s="210"/>
      <c r="IX14" s="210"/>
      <c r="IY14" s="210">
        <f t="shared" si="60"/>
        <v>0</v>
      </c>
      <c r="IZ14" s="210">
        <f t="shared" si="61"/>
        <v>0</v>
      </c>
      <c r="JA14" s="210"/>
      <c r="JB14" s="210"/>
      <c r="JC14" s="210">
        <f t="shared" si="62"/>
        <v>0</v>
      </c>
      <c r="JD14" s="210">
        <f t="shared" si="62"/>
        <v>0</v>
      </c>
      <c r="JE14" s="210">
        <v>1.67</v>
      </c>
      <c r="JF14" s="210"/>
      <c r="JG14" s="210">
        <f t="shared" si="63"/>
        <v>1.67</v>
      </c>
      <c r="JH14" s="210">
        <f t="shared" si="63"/>
        <v>0</v>
      </c>
      <c r="JI14" s="210">
        <v>0</v>
      </c>
      <c r="JJ14" s="210"/>
      <c r="JK14" s="210">
        <f t="shared" si="64"/>
        <v>0</v>
      </c>
      <c r="JL14" s="210">
        <f t="shared" si="64"/>
        <v>0</v>
      </c>
      <c r="JM14" s="210"/>
      <c r="JN14" s="210"/>
      <c r="JO14" s="210">
        <f t="shared" si="65"/>
        <v>0</v>
      </c>
      <c r="JP14" s="210">
        <f t="shared" si="65"/>
        <v>0</v>
      </c>
      <c r="JQ14" s="210"/>
      <c r="JR14" s="210"/>
      <c r="JS14" s="210">
        <f t="shared" si="66"/>
        <v>0</v>
      </c>
      <c r="JT14" s="210">
        <f t="shared" si="66"/>
        <v>0</v>
      </c>
      <c r="JU14" s="210"/>
      <c r="JV14" s="210"/>
      <c r="JW14" s="210">
        <f t="shared" si="67"/>
        <v>0</v>
      </c>
      <c r="JX14" s="210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4"/>
      <c r="D15" s="234"/>
      <c r="E15" s="74"/>
      <c r="F15" s="74"/>
      <c r="G15" s="71">
        <f t="shared" si="0"/>
        <v>0</v>
      </c>
      <c r="H15" s="71">
        <f t="shared" si="0"/>
        <v>0</v>
      </c>
      <c r="I15" s="235">
        <v>3.09</v>
      </c>
      <c r="J15" s="71"/>
      <c r="K15" s="71"/>
      <c r="L15" s="71"/>
      <c r="M15" s="71">
        <f t="shared" si="2"/>
        <v>3.09</v>
      </c>
      <c r="N15" s="71">
        <f t="shared" si="2"/>
        <v>0</v>
      </c>
      <c r="O15" s="234">
        <v>0.21</v>
      </c>
      <c r="P15" s="235"/>
      <c r="Q15" s="74"/>
      <c r="R15" s="71"/>
      <c r="S15" s="71">
        <f t="shared" si="3"/>
        <v>0.21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3"/>
      <c r="AC15" s="244"/>
      <c r="AD15" s="237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>
        <v>0</v>
      </c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4"/>
      <c r="BF15" s="234"/>
      <c r="BG15" s="75"/>
      <c r="BH15" s="238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39"/>
      <c r="BR15" s="234"/>
      <c r="BS15" s="94"/>
      <c r="BT15" s="94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40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4"/>
      <c r="CJ15" s="234"/>
      <c r="CK15" s="212"/>
      <c r="CL15" s="71"/>
      <c r="CM15" s="71">
        <f t="shared" si="15"/>
        <v>0</v>
      </c>
      <c r="CN15" s="71">
        <f t="shared" si="15"/>
        <v>0</v>
      </c>
      <c r="CO15" s="234"/>
      <c r="CP15" s="234"/>
      <c r="CQ15" s="71"/>
      <c r="CR15" s="71"/>
      <c r="CS15" s="71">
        <f t="shared" si="16"/>
        <v>0</v>
      </c>
      <c r="CT15" s="71">
        <f t="shared" si="16"/>
        <v>0</v>
      </c>
      <c r="CU15" s="74">
        <v>0</v>
      </c>
      <c r="CV15" s="74"/>
      <c r="CW15" s="234"/>
      <c r="CX15" s="234"/>
      <c r="CY15" s="71">
        <f t="shared" si="17"/>
        <v>0</v>
      </c>
      <c r="CZ15" s="71">
        <f t="shared" si="17"/>
        <v>0</v>
      </c>
      <c r="DA15" s="234"/>
      <c r="DB15" s="235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4">
        <v>0</v>
      </c>
      <c r="DN15" s="234"/>
      <c r="DO15" s="241"/>
      <c r="DP15" s="242"/>
      <c r="DQ15" s="71">
        <f t="shared" si="20"/>
        <v>0</v>
      </c>
      <c r="DR15" s="71">
        <f t="shared" si="20"/>
        <v>0</v>
      </c>
      <c r="DS15" s="115"/>
      <c r="DT15" s="71"/>
      <c r="DU15" s="234"/>
      <c r="DV15" s="234"/>
      <c r="DW15" s="71">
        <f t="shared" si="21"/>
        <v>0</v>
      </c>
      <c r="DX15" s="71">
        <f t="shared" si="21"/>
        <v>0</v>
      </c>
      <c r="DY15" s="234"/>
      <c r="DZ15" s="235"/>
      <c r="EA15" s="208"/>
      <c r="EB15" s="71"/>
      <c r="EC15" s="71">
        <f t="shared" si="22"/>
        <v>0</v>
      </c>
      <c r="ED15" s="71">
        <f t="shared" si="22"/>
        <v>0</v>
      </c>
      <c r="EE15" s="234"/>
      <c r="EF15" s="234"/>
      <c r="EG15" s="241"/>
      <c r="EH15" s="241"/>
      <c r="EI15" s="71">
        <f t="shared" si="23"/>
        <v>0</v>
      </c>
      <c r="EJ15" s="71">
        <f t="shared" si="23"/>
        <v>0</v>
      </c>
      <c r="EK15" s="234">
        <v>0</v>
      </c>
      <c r="EL15" s="234"/>
      <c r="EM15" s="241"/>
      <c r="EN15" s="241"/>
      <c r="EO15" s="71">
        <f t="shared" si="24"/>
        <v>0</v>
      </c>
      <c r="EP15" s="71">
        <f t="shared" si="24"/>
        <v>0</v>
      </c>
      <c r="EQ15" s="196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/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/>
      <c r="GB15" s="196"/>
      <c r="GC15" s="196"/>
      <c r="GD15" s="196"/>
      <c r="GE15" s="74">
        <f t="shared" si="35"/>
        <v>0</v>
      </c>
      <c r="GF15" s="74">
        <f t="shared" si="36"/>
        <v>0</v>
      </c>
      <c r="GG15" s="196">
        <v>0</v>
      </c>
      <c r="GH15" s="196"/>
      <c r="GI15" s="74">
        <f t="shared" si="1"/>
        <v>0</v>
      </c>
      <c r="GJ15" s="74">
        <f t="shared" si="37"/>
        <v>0</v>
      </c>
      <c r="GK15" s="196">
        <v>9.2799999999999994</v>
      </c>
      <c r="GL15" s="196"/>
      <c r="GM15" s="74">
        <f t="shared" si="38"/>
        <v>9.2799999999999994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>
        <v>10.31</v>
      </c>
      <c r="GX15" s="196"/>
      <c r="GY15" s="74">
        <f t="shared" si="44"/>
        <v>10.31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>
        <v>1.77</v>
      </c>
      <c r="HF15" s="196"/>
      <c r="HG15" s="74">
        <f t="shared" si="48"/>
        <v>1.77</v>
      </c>
      <c r="HH15" s="74">
        <f t="shared" si="48"/>
        <v>0</v>
      </c>
      <c r="HI15" s="196">
        <v>2.78</v>
      </c>
      <c r="HJ15" s="196"/>
      <c r="HK15" s="74">
        <f t="shared" si="49"/>
        <v>2.78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09">
        <f t="shared" si="55"/>
        <v>0</v>
      </c>
      <c r="IG15" s="233">
        <v>0</v>
      </c>
      <c r="IH15" s="233"/>
      <c r="II15" s="210">
        <f t="shared" si="56"/>
        <v>0</v>
      </c>
      <c r="IJ15" s="210">
        <f t="shared" si="56"/>
        <v>0</v>
      </c>
      <c r="IM15" s="210">
        <f t="shared" si="57"/>
        <v>0</v>
      </c>
      <c r="IN15" s="210">
        <f t="shared" si="57"/>
        <v>0</v>
      </c>
      <c r="IO15" s="196"/>
      <c r="IP15" s="210"/>
      <c r="IQ15" s="210">
        <f t="shared" si="58"/>
        <v>0</v>
      </c>
      <c r="IR15" s="210">
        <f t="shared" si="58"/>
        <v>0</v>
      </c>
      <c r="IS15" s="210"/>
      <c r="IT15" s="210"/>
      <c r="IU15" s="210">
        <f t="shared" si="59"/>
        <v>0</v>
      </c>
      <c r="IV15" s="210">
        <f t="shared" si="59"/>
        <v>0</v>
      </c>
      <c r="IW15" s="210"/>
      <c r="IX15" s="210"/>
      <c r="IY15" s="210">
        <f t="shared" si="60"/>
        <v>0</v>
      </c>
      <c r="IZ15" s="210">
        <f t="shared" si="61"/>
        <v>0</v>
      </c>
      <c r="JA15" s="210"/>
      <c r="JB15" s="210"/>
      <c r="JC15" s="210">
        <f t="shared" si="62"/>
        <v>0</v>
      </c>
      <c r="JD15" s="210">
        <f t="shared" si="62"/>
        <v>0</v>
      </c>
      <c r="JE15" s="210">
        <v>1.67</v>
      </c>
      <c r="JF15" s="210"/>
      <c r="JG15" s="210">
        <f t="shared" si="63"/>
        <v>1.67</v>
      </c>
      <c r="JH15" s="210">
        <f t="shared" si="63"/>
        <v>0</v>
      </c>
      <c r="JI15" s="210">
        <v>0</v>
      </c>
      <c r="JJ15" s="210"/>
      <c r="JK15" s="210">
        <f t="shared" si="64"/>
        <v>0</v>
      </c>
      <c r="JL15" s="210">
        <f t="shared" si="64"/>
        <v>0</v>
      </c>
      <c r="JM15" s="210"/>
      <c r="JN15" s="210"/>
      <c r="JO15" s="210">
        <f t="shared" si="65"/>
        <v>0</v>
      </c>
      <c r="JP15" s="210">
        <f t="shared" si="65"/>
        <v>0</v>
      </c>
      <c r="JQ15" s="210"/>
      <c r="JR15" s="210"/>
      <c r="JS15" s="210">
        <f t="shared" si="66"/>
        <v>0</v>
      </c>
      <c r="JT15" s="210">
        <f t="shared" si="66"/>
        <v>0</v>
      </c>
      <c r="JU15" s="210"/>
      <c r="JV15" s="210"/>
      <c r="JW15" s="210">
        <f t="shared" si="67"/>
        <v>0</v>
      </c>
      <c r="JX15" s="210">
        <f t="shared" si="67"/>
        <v>0</v>
      </c>
    </row>
    <row r="16" spans="1:284" ht="12.75" customHeight="1">
      <c r="A16" s="181"/>
      <c r="B16" s="89">
        <v>6</v>
      </c>
      <c r="C16" s="234"/>
      <c r="D16" s="234"/>
      <c r="E16" s="74"/>
      <c r="F16" s="74"/>
      <c r="G16" s="71">
        <f t="shared" si="0"/>
        <v>0</v>
      </c>
      <c r="H16" s="71">
        <f t="shared" si="0"/>
        <v>0</v>
      </c>
      <c r="I16" s="235">
        <v>3.09</v>
      </c>
      <c r="J16" s="71"/>
      <c r="K16" s="71"/>
      <c r="L16" s="71"/>
      <c r="M16" s="71">
        <f t="shared" si="2"/>
        <v>3.09</v>
      </c>
      <c r="N16" s="71">
        <f t="shared" si="2"/>
        <v>0</v>
      </c>
      <c r="O16" s="234">
        <v>0.21</v>
      </c>
      <c r="P16" s="235"/>
      <c r="Q16" s="74"/>
      <c r="R16" s="71"/>
      <c r="S16" s="71">
        <f t="shared" si="3"/>
        <v>0.21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3"/>
      <c r="AC16" s="244"/>
      <c r="AD16" s="237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>
        <v>0</v>
      </c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4"/>
      <c r="BF16" s="234"/>
      <c r="BG16" s="75"/>
      <c r="BH16" s="238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39"/>
      <c r="BR16" s="234"/>
      <c r="BS16" s="94"/>
      <c r="BT16" s="94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40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4"/>
      <c r="CJ16" s="234"/>
      <c r="CK16" s="212"/>
      <c r="CL16" s="71"/>
      <c r="CM16" s="71">
        <f t="shared" si="15"/>
        <v>0</v>
      </c>
      <c r="CN16" s="71">
        <f t="shared" si="15"/>
        <v>0</v>
      </c>
      <c r="CO16" s="234"/>
      <c r="CP16" s="234"/>
      <c r="CQ16" s="71"/>
      <c r="CR16" s="71"/>
      <c r="CS16" s="71">
        <f t="shared" si="16"/>
        <v>0</v>
      </c>
      <c r="CT16" s="71">
        <f t="shared" si="16"/>
        <v>0</v>
      </c>
      <c r="CU16" s="74">
        <v>0</v>
      </c>
      <c r="CV16" s="74"/>
      <c r="CW16" s="234"/>
      <c r="CX16" s="234"/>
      <c r="CY16" s="71">
        <f t="shared" si="17"/>
        <v>0</v>
      </c>
      <c r="CZ16" s="71">
        <f t="shared" si="17"/>
        <v>0</v>
      </c>
      <c r="DA16" s="234"/>
      <c r="DB16" s="235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4">
        <v>0</v>
      </c>
      <c r="DN16" s="234"/>
      <c r="DO16" s="241"/>
      <c r="DP16" s="242"/>
      <c r="DQ16" s="71">
        <f t="shared" si="20"/>
        <v>0</v>
      </c>
      <c r="DR16" s="71">
        <f t="shared" si="20"/>
        <v>0</v>
      </c>
      <c r="DS16" s="115"/>
      <c r="DT16" s="71"/>
      <c r="DU16" s="234"/>
      <c r="DV16" s="234"/>
      <c r="DW16" s="71">
        <f t="shared" si="21"/>
        <v>0</v>
      </c>
      <c r="DX16" s="71">
        <f t="shared" si="21"/>
        <v>0</v>
      </c>
      <c r="DY16" s="234"/>
      <c r="DZ16" s="235"/>
      <c r="EA16" s="208"/>
      <c r="EB16" s="71"/>
      <c r="EC16" s="71">
        <f t="shared" si="22"/>
        <v>0</v>
      </c>
      <c r="ED16" s="71">
        <f t="shared" si="22"/>
        <v>0</v>
      </c>
      <c r="EE16" s="234"/>
      <c r="EF16" s="234"/>
      <c r="EG16" s="241"/>
      <c r="EH16" s="241"/>
      <c r="EI16" s="71">
        <f t="shared" si="23"/>
        <v>0</v>
      </c>
      <c r="EJ16" s="71">
        <f t="shared" si="23"/>
        <v>0</v>
      </c>
      <c r="EK16" s="234">
        <v>0</v>
      </c>
      <c r="EL16" s="234"/>
      <c r="EM16" s="241"/>
      <c r="EN16" s="241"/>
      <c r="EO16" s="71">
        <f t="shared" si="24"/>
        <v>0</v>
      </c>
      <c r="EP16" s="71">
        <f t="shared" si="24"/>
        <v>0</v>
      </c>
      <c r="EQ16" s="196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/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/>
      <c r="GB16" s="196"/>
      <c r="GC16" s="196"/>
      <c r="GD16" s="196"/>
      <c r="GE16" s="74">
        <f t="shared" si="35"/>
        <v>0</v>
      </c>
      <c r="GF16" s="74">
        <f t="shared" si="36"/>
        <v>0</v>
      </c>
      <c r="GG16" s="196">
        <v>0</v>
      </c>
      <c r="GH16" s="196"/>
      <c r="GI16" s="74">
        <f t="shared" si="1"/>
        <v>0</v>
      </c>
      <c r="GJ16" s="74">
        <f t="shared" si="37"/>
        <v>0</v>
      </c>
      <c r="GK16" s="196">
        <v>9.2799999999999994</v>
      </c>
      <c r="GL16" s="196"/>
      <c r="GM16" s="74">
        <f t="shared" si="38"/>
        <v>9.2799999999999994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>
        <v>10.31</v>
      </c>
      <c r="GX16" s="196"/>
      <c r="GY16" s="74">
        <f t="shared" si="44"/>
        <v>10.31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>
        <v>1.77</v>
      </c>
      <c r="HF16" s="196"/>
      <c r="HG16" s="74">
        <f t="shared" si="48"/>
        <v>1.77</v>
      </c>
      <c r="HH16" s="74">
        <f t="shared" si="48"/>
        <v>0</v>
      </c>
      <c r="HI16" s="196">
        <v>2.78</v>
      </c>
      <c r="HJ16" s="196"/>
      <c r="HK16" s="74">
        <f t="shared" si="49"/>
        <v>2.78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09">
        <f t="shared" si="55"/>
        <v>0</v>
      </c>
      <c r="IG16" s="233">
        <v>0</v>
      </c>
      <c r="IH16" s="233"/>
      <c r="II16" s="210">
        <f t="shared" si="56"/>
        <v>0</v>
      </c>
      <c r="IJ16" s="210">
        <f t="shared" si="56"/>
        <v>0</v>
      </c>
      <c r="IM16" s="210">
        <f t="shared" si="57"/>
        <v>0</v>
      </c>
      <c r="IN16" s="210">
        <f t="shared" si="57"/>
        <v>0</v>
      </c>
      <c r="IO16" s="196"/>
      <c r="IP16" s="210"/>
      <c r="IQ16" s="210">
        <f t="shared" si="58"/>
        <v>0</v>
      </c>
      <c r="IR16" s="210">
        <f t="shared" si="58"/>
        <v>0</v>
      </c>
      <c r="IS16" s="210"/>
      <c r="IT16" s="210"/>
      <c r="IU16" s="210">
        <f t="shared" si="59"/>
        <v>0</v>
      </c>
      <c r="IV16" s="210">
        <f t="shared" si="59"/>
        <v>0</v>
      </c>
      <c r="IW16" s="210"/>
      <c r="IX16" s="210"/>
      <c r="IY16" s="210">
        <f t="shared" si="60"/>
        <v>0</v>
      </c>
      <c r="IZ16" s="210">
        <f t="shared" si="61"/>
        <v>0</v>
      </c>
      <c r="JA16" s="210"/>
      <c r="JB16" s="210"/>
      <c r="JC16" s="210">
        <f t="shared" si="62"/>
        <v>0</v>
      </c>
      <c r="JD16" s="210">
        <f t="shared" si="62"/>
        <v>0</v>
      </c>
      <c r="JE16" s="210">
        <v>1.67</v>
      </c>
      <c r="JF16" s="210"/>
      <c r="JG16" s="210">
        <f t="shared" si="63"/>
        <v>1.67</v>
      </c>
      <c r="JH16" s="210">
        <f t="shared" si="63"/>
        <v>0</v>
      </c>
      <c r="JI16" s="210">
        <v>0</v>
      </c>
      <c r="JJ16" s="210"/>
      <c r="JK16" s="210">
        <f t="shared" si="64"/>
        <v>0</v>
      </c>
      <c r="JL16" s="210">
        <f t="shared" si="64"/>
        <v>0</v>
      </c>
      <c r="JM16" s="210"/>
      <c r="JN16" s="210"/>
      <c r="JO16" s="210">
        <f t="shared" si="65"/>
        <v>0</v>
      </c>
      <c r="JP16" s="210">
        <f t="shared" si="65"/>
        <v>0</v>
      </c>
      <c r="JQ16" s="210"/>
      <c r="JR16" s="210"/>
      <c r="JS16" s="210">
        <f t="shared" si="66"/>
        <v>0</v>
      </c>
      <c r="JT16" s="210">
        <f t="shared" si="66"/>
        <v>0</v>
      </c>
      <c r="JU16" s="210"/>
      <c r="JV16" s="210"/>
      <c r="JW16" s="210">
        <f t="shared" si="67"/>
        <v>0</v>
      </c>
      <c r="JX16" s="210">
        <f t="shared" si="67"/>
        <v>0</v>
      </c>
    </row>
    <row r="17" spans="1:284" ht="12.75" customHeight="1">
      <c r="A17" s="181"/>
      <c r="B17" s="89">
        <v>7</v>
      </c>
      <c r="C17" s="234"/>
      <c r="D17" s="234"/>
      <c r="E17" s="74"/>
      <c r="F17" s="74"/>
      <c r="G17" s="71">
        <f t="shared" si="0"/>
        <v>0</v>
      </c>
      <c r="H17" s="71">
        <f t="shared" si="0"/>
        <v>0</v>
      </c>
      <c r="I17" s="235">
        <v>3.09</v>
      </c>
      <c r="J17" s="71"/>
      <c r="K17" s="71"/>
      <c r="L17" s="71"/>
      <c r="M17" s="71">
        <f t="shared" si="2"/>
        <v>3.09</v>
      </c>
      <c r="N17" s="71">
        <f t="shared" si="2"/>
        <v>0</v>
      </c>
      <c r="O17" s="234">
        <v>0.21</v>
      </c>
      <c r="P17" s="235"/>
      <c r="Q17" s="74"/>
      <c r="R17" s="71"/>
      <c r="S17" s="71">
        <f t="shared" si="3"/>
        <v>0.21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3"/>
      <c r="AC17" s="244"/>
      <c r="AD17" s="237"/>
      <c r="AE17" s="71">
        <f t="shared" si="5"/>
        <v>0</v>
      </c>
      <c r="AF17" s="71">
        <f t="shared" si="5"/>
        <v>0</v>
      </c>
      <c r="AG17" s="71">
        <v>20.62</v>
      </c>
      <c r="AH17" s="71"/>
      <c r="AI17" s="71"/>
      <c r="AJ17" s="71"/>
      <c r="AK17" s="71">
        <f t="shared" si="6"/>
        <v>20.62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>
        <v>0</v>
      </c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4"/>
      <c r="BF17" s="234"/>
      <c r="BG17" s="75"/>
      <c r="BH17" s="238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39"/>
      <c r="BR17" s="234"/>
      <c r="BS17" s="94"/>
      <c r="BT17" s="94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40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4"/>
      <c r="CJ17" s="234"/>
      <c r="CK17" s="212"/>
      <c r="CL17" s="71"/>
      <c r="CM17" s="71">
        <f t="shared" si="15"/>
        <v>0</v>
      </c>
      <c r="CN17" s="71">
        <f t="shared" si="15"/>
        <v>0</v>
      </c>
      <c r="CO17" s="234"/>
      <c r="CP17" s="234"/>
      <c r="CQ17" s="71"/>
      <c r="CR17" s="71"/>
      <c r="CS17" s="71">
        <f t="shared" si="16"/>
        <v>0</v>
      </c>
      <c r="CT17" s="71">
        <f t="shared" si="16"/>
        <v>0</v>
      </c>
      <c r="CU17" s="74">
        <v>0</v>
      </c>
      <c r="CV17" s="74"/>
      <c r="CW17" s="234"/>
      <c r="CX17" s="234"/>
      <c r="CY17" s="71">
        <f t="shared" si="17"/>
        <v>0</v>
      </c>
      <c r="CZ17" s="71">
        <f t="shared" si="17"/>
        <v>0</v>
      </c>
      <c r="DA17" s="234"/>
      <c r="DB17" s="235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4">
        <v>0</v>
      </c>
      <c r="DN17" s="234"/>
      <c r="DO17" s="241"/>
      <c r="DP17" s="242"/>
      <c r="DQ17" s="71">
        <f t="shared" si="20"/>
        <v>0</v>
      </c>
      <c r="DR17" s="71">
        <f t="shared" si="20"/>
        <v>0</v>
      </c>
      <c r="DS17" s="115"/>
      <c r="DT17" s="71"/>
      <c r="DU17" s="234"/>
      <c r="DV17" s="234"/>
      <c r="DW17" s="71">
        <f t="shared" si="21"/>
        <v>0</v>
      </c>
      <c r="DX17" s="71">
        <f t="shared" si="21"/>
        <v>0</v>
      </c>
      <c r="DY17" s="234"/>
      <c r="DZ17" s="235"/>
      <c r="EA17" s="208"/>
      <c r="EB17" s="71"/>
      <c r="EC17" s="71">
        <f t="shared" si="22"/>
        <v>0</v>
      </c>
      <c r="ED17" s="71">
        <f t="shared" si="22"/>
        <v>0</v>
      </c>
      <c r="EE17" s="234"/>
      <c r="EF17" s="234"/>
      <c r="EG17" s="241"/>
      <c r="EH17" s="241"/>
      <c r="EI17" s="71">
        <f t="shared" si="23"/>
        <v>0</v>
      </c>
      <c r="EJ17" s="71">
        <f t="shared" si="23"/>
        <v>0</v>
      </c>
      <c r="EK17" s="234">
        <v>0</v>
      </c>
      <c r="EL17" s="234"/>
      <c r="EM17" s="241"/>
      <c r="EN17" s="241"/>
      <c r="EO17" s="71">
        <f t="shared" si="24"/>
        <v>0</v>
      </c>
      <c r="EP17" s="71">
        <f t="shared" si="24"/>
        <v>0</v>
      </c>
      <c r="EQ17" s="196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/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/>
      <c r="GB17" s="196"/>
      <c r="GC17" s="196"/>
      <c r="GD17" s="196"/>
      <c r="GE17" s="74">
        <f t="shared" si="35"/>
        <v>0</v>
      </c>
      <c r="GF17" s="74">
        <f t="shared" si="36"/>
        <v>0</v>
      </c>
      <c r="GG17" s="196">
        <v>0</v>
      </c>
      <c r="GH17" s="196"/>
      <c r="GI17" s="74">
        <f t="shared" si="1"/>
        <v>0</v>
      </c>
      <c r="GJ17" s="74">
        <f t="shared" si="37"/>
        <v>0</v>
      </c>
      <c r="GK17" s="196">
        <v>9.2799999999999994</v>
      </c>
      <c r="GL17" s="196"/>
      <c r="GM17" s="74">
        <f t="shared" si="38"/>
        <v>9.2799999999999994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>
        <v>10.31</v>
      </c>
      <c r="GX17" s="196"/>
      <c r="GY17" s="74">
        <f t="shared" si="44"/>
        <v>10.31</v>
      </c>
      <c r="GZ17" s="74">
        <f t="shared" si="45"/>
        <v>0</v>
      </c>
      <c r="HA17" s="196">
        <v>0</v>
      </c>
      <c r="HB17" s="196"/>
      <c r="HC17" s="74">
        <f t="shared" si="46"/>
        <v>0</v>
      </c>
      <c r="HD17" s="74">
        <f t="shared" si="47"/>
        <v>0</v>
      </c>
      <c r="HE17" s="196">
        <v>1.77</v>
      </c>
      <c r="HF17" s="196"/>
      <c r="HG17" s="74">
        <f t="shared" si="48"/>
        <v>1.77</v>
      </c>
      <c r="HH17" s="74">
        <f t="shared" si="48"/>
        <v>0</v>
      </c>
      <c r="HI17" s="196">
        <v>2.78</v>
      </c>
      <c r="HJ17" s="196"/>
      <c r="HK17" s="74">
        <f t="shared" si="49"/>
        <v>2.78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09">
        <f t="shared" si="55"/>
        <v>0</v>
      </c>
      <c r="IG17" s="233">
        <v>0</v>
      </c>
      <c r="IH17" s="233"/>
      <c r="II17" s="210">
        <f t="shared" si="56"/>
        <v>0</v>
      </c>
      <c r="IJ17" s="210">
        <f t="shared" si="56"/>
        <v>0</v>
      </c>
      <c r="IM17" s="210">
        <f t="shared" si="57"/>
        <v>0</v>
      </c>
      <c r="IN17" s="210">
        <f t="shared" si="57"/>
        <v>0</v>
      </c>
      <c r="IO17" s="196"/>
      <c r="IP17" s="210"/>
      <c r="IQ17" s="210">
        <f t="shared" si="58"/>
        <v>0</v>
      </c>
      <c r="IR17" s="210">
        <f t="shared" si="58"/>
        <v>0</v>
      </c>
      <c r="IS17" s="210"/>
      <c r="IT17" s="210"/>
      <c r="IU17" s="210">
        <f t="shared" si="59"/>
        <v>0</v>
      </c>
      <c r="IV17" s="210">
        <f t="shared" si="59"/>
        <v>0</v>
      </c>
      <c r="IW17" s="210"/>
      <c r="IX17" s="210"/>
      <c r="IY17" s="210">
        <f t="shared" si="60"/>
        <v>0</v>
      </c>
      <c r="IZ17" s="210">
        <f t="shared" si="61"/>
        <v>0</v>
      </c>
      <c r="JA17" s="210"/>
      <c r="JB17" s="210"/>
      <c r="JC17" s="210">
        <f t="shared" si="62"/>
        <v>0</v>
      </c>
      <c r="JD17" s="210">
        <f t="shared" si="62"/>
        <v>0</v>
      </c>
      <c r="JE17" s="210">
        <v>1.67</v>
      </c>
      <c r="JF17" s="210"/>
      <c r="JG17" s="210">
        <f t="shared" si="63"/>
        <v>1.67</v>
      </c>
      <c r="JH17" s="210">
        <f t="shared" si="63"/>
        <v>0</v>
      </c>
      <c r="JI17" s="210">
        <v>0</v>
      </c>
      <c r="JJ17" s="210"/>
      <c r="JK17" s="210">
        <f t="shared" si="64"/>
        <v>0</v>
      </c>
      <c r="JL17" s="210">
        <f t="shared" si="64"/>
        <v>0</v>
      </c>
      <c r="JM17" s="210"/>
      <c r="JN17" s="210"/>
      <c r="JO17" s="210">
        <f t="shared" si="65"/>
        <v>0</v>
      </c>
      <c r="JP17" s="210">
        <f t="shared" si="65"/>
        <v>0</v>
      </c>
      <c r="JQ17" s="210"/>
      <c r="JR17" s="210"/>
      <c r="JS17" s="210">
        <f t="shared" si="66"/>
        <v>0</v>
      </c>
      <c r="JT17" s="210">
        <f t="shared" si="66"/>
        <v>0</v>
      </c>
      <c r="JU17" s="210"/>
      <c r="JV17" s="210"/>
      <c r="JW17" s="210">
        <f t="shared" si="67"/>
        <v>0</v>
      </c>
      <c r="JX17" s="210">
        <f t="shared" si="67"/>
        <v>0</v>
      </c>
    </row>
    <row r="18" spans="1:284" ht="12.75" customHeight="1">
      <c r="A18" s="181"/>
      <c r="B18" s="89">
        <v>8</v>
      </c>
      <c r="C18" s="234"/>
      <c r="D18" s="234"/>
      <c r="E18" s="74"/>
      <c r="F18" s="74"/>
      <c r="G18" s="71">
        <f t="shared" si="0"/>
        <v>0</v>
      </c>
      <c r="H18" s="71">
        <f t="shared" si="0"/>
        <v>0</v>
      </c>
      <c r="I18" s="235">
        <v>3.09</v>
      </c>
      <c r="J18" s="71"/>
      <c r="K18" s="71"/>
      <c r="L18" s="71"/>
      <c r="M18" s="71">
        <f t="shared" si="2"/>
        <v>3.09</v>
      </c>
      <c r="N18" s="71">
        <f t="shared" si="2"/>
        <v>0</v>
      </c>
      <c r="O18" s="234">
        <v>0.21</v>
      </c>
      <c r="P18" s="235"/>
      <c r="Q18" s="74"/>
      <c r="R18" s="71"/>
      <c r="S18" s="71">
        <f t="shared" si="3"/>
        <v>0.21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3"/>
      <c r="AC18" s="244"/>
      <c r="AD18" s="237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>
        <v>0</v>
      </c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4"/>
      <c r="BF18" s="234"/>
      <c r="BG18" s="75"/>
      <c r="BH18" s="238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39"/>
      <c r="BR18" s="234"/>
      <c r="BS18" s="94"/>
      <c r="BT18" s="94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40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4"/>
      <c r="CJ18" s="234"/>
      <c r="CK18" s="212"/>
      <c r="CL18" s="71"/>
      <c r="CM18" s="71">
        <f t="shared" si="15"/>
        <v>0</v>
      </c>
      <c r="CN18" s="71">
        <f t="shared" si="15"/>
        <v>0</v>
      </c>
      <c r="CO18" s="234"/>
      <c r="CP18" s="234"/>
      <c r="CQ18" s="71"/>
      <c r="CR18" s="71"/>
      <c r="CS18" s="71">
        <f t="shared" si="16"/>
        <v>0</v>
      </c>
      <c r="CT18" s="71">
        <f t="shared" si="16"/>
        <v>0</v>
      </c>
      <c r="CU18" s="74">
        <v>0</v>
      </c>
      <c r="CV18" s="74"/>
      <c r="CW18" s="234"/>
      <c r="CX18" s="234"/>
      <c r="CY18" s="71">
        <f t="shared" si="17"/>
        <v>0</v>
      </c>
      <c r="CZ18" s="71">
        <f t="shared" si="17"/>
        <v>0</v>
      </c>
      <c r="DA18" s="234"/>
      <c r="DB18" s="235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4">
        <v>0</v>
      </c>
      <c r="DN18" s="234"/>
      <c r="DO18" s="241"/>
      <c r="DP18" s="242"/>
      <c r="DQ18" s="71">
        <f t="shared" si="20"/>
        <v>0</v>
      </c>
      <c r="DR18" s="71">
        <f t="shared" si="20"/>
        <v>0</v>
      </c>
      <c r="DS18" s="115"/>
      <c r="DT18" s="71"/>
      <c r="DU18" s="234"/>
      <c r="DV18" s="234"/>
      <c r="DW18" s="71">
        <f t="shared" si="21"/>
        <v>0</v>
      </c>
      <c r="DX18" s="71">
        <f t="shared" si="21"/>
        <v>0</v>
      </c>
      <c r="DY18" s="234"/>
      <c r="DZ18" s="235"/>
      <c r="EA18" s="208"/>
      <c r="EB18" s="71"/>
      <c r="EC18" s="71">
        <f t="shared" si="22"/>
        <v>0</v>
      </c>
      <c r="ED18" s="71">
        <f t="shared" si="22"/>
        <v>0</v>
      </c>
      <c r="EE18" s="234"/>
      <c r="EF18" s="234"/>
      <c r="EG18" s="241"/>
      <c r="EH18" s="241"/>
      <c r="EI18" s="71">
        <f t="shared" si="23"/>
        <v>0</v>
      </c>
      <c r="EJ18" s="71">
        <f t="shared" si="23"/>
        <v>0</v>
      </c>
      <c r="EK18" s="234">
        <v>0</v>
      </c>
      <c r="EL18" s="234"/>
      <c r="EM18" s="241"/>
      <c r="EN18" s="241"/>
      <c r="EO18" s="71">
        <f t="shared" si="24"/>
        <v>0</v>
      </c>
      <c r="EP18" s="71">
        <f t="shared" si="24"/>
        <v>0</v>
      </c>
      <c r="EQ18" s="196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/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/>
      <c r="GB18" s="196"/>
      <c r="GC18" s="196"/>
      <c r="GD18" s="196"/>
      <c r="GE18" s="74">
        <f t="shared" si="35"/>
        <v>0</v>
      </c>
      <c r="GF18" s="74">
        <f t="shared" si="36"/>
        <v>0</v>
      </c>
      <c r="GG18" s="196">
        <v>0</v>
      </c>
      <c r="GH18" s="196"/>
      <c r="GI18" s="74">
        <f t="shared" si="1"/>
        <v>0</v>
      </c>
      <c r="GJ18" s="74">
        <f t="shared" si="37"/>
        <v>0</v>
      </c>
      <c r="GK18" s="196">
        <v>9.2799999999999994</v>
      </c>
      <c r="GL18" s="196"/>
      <c r="GM18" s="74">
        <f t="shared" si="38"/>
        <v>9.2799999999999994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>
        <v>10.31</v>
      </c>
      <c r="GX18" s="196"/>
      <c r="GY18" s="74">
        <f t="shared" si="44"/>
        <v>10.31</v>
      </c>
      <c r="GZ18" s="74">
        <f t="shared" si="45"/>
        <v>0</v>
      </c>
      <c r="HA18" s="196">
        <v>0</v>
      </c>
      <c r="HB18" s="196"/>
      <c r="HC18" s="74">
        <f t="shared" si="46"/>
        <v>0</v>
      </c>
      <c r="HD18" s="74">
        <f t="shared" si="47"/>
        <v>0</v>
      </c>
      <c r="HE18" s="196">
        <v>1.77</v>
      </c>
      <c r="HF18" s="196"/>
      <c r="HG18" s="74">
        <f t="shared" si="48"/>
        <v>1.77</v>
      </c>
      <c r="HH18" s="74">
        <f t="shared" si="48"/>
        <v>0</v>
      </c>
      <c r="HI18" s="196">
        <v>2.78</v>
      </c>
      <c r="HJ18" s="196"/>
      <c r="HK18" s="74">
        <f t="shared" si="49"/>
        <v>2.78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09">
        <f t="shared" si="55"/>
        <v>0</v>
      </c>
      <c r="IG18" s="233">
        <v>0</v>
      </c>
      <c r="IH18" s="233"/>
      <c r="II18" s="210">
        <f t="shared" si="56"/>
        <v>0</v>
      </c>
      <c r="IJ18" s="210">
        <f t="shared" si="56"/>
        <v>0</v>
      </c>
      <c r="IM18" s="210">
        <f t="shared" si="57"/>
        <v>0</v>
      </c>
      <c r="IN18" s="210">
        <f t="shared" si="57"/>
        <v>0</v>
      </c>
      <c r="IO18" s="196"/>
      <c r="IP18" s="210"/>
      <c r="IQ18" s="210">
        <f t="shared" si="58"/>
        <v>0</v>
      </c>
      <c r="IR18" s="210">
        <f t="shared" si="58"/>
        <v>0</v>
      </c>
      <c r="IS18" s="210"/>
      <c r="IT18" s="210"/>
      <c r="IU18" s="210">
        <f t="shared" si="59"/>
        <v>0</v>
      </c>
      <c r="IV18" s="210">
        <f t="shared" si="59"/>
        <v>0</v>
      </c>
      <c r="IW18" s="210"/>
      <c r="IX18" s="210"/>
      <c r="IY18" s="210">
        <f t="shared" si="60"/>
        <v>0</v>
      </c>
      <c r="IZ18" s="210">
        <f t="shared" si="61"/>
        <v>0</v>
      </c>
      <c r="JA18" s="210"/>
      <c r="JB18" s="210"/>
      <c r="JC18" s="210">
        <f t="shared" si="62"/>
        <v>0</v>
      </c>
      <c r="JD18" s="210">
        <f t="shared" si="62"/>
        <v>0</v>
      </c>
      <c r="JE18" s="210">
        <v>1.67</v>
      </c>
      <c r="JF18" s="210"/>
      <c r="JG18" s="210">
        <f t="shared" si="63"/>
        <v>1.67</v>
      </c>
      <c r="JH18" s="210">
        <f t="shared" si="63"/>
        <v>0</v>
      </c>
      <c r="JI18" s="210">
        <v>0</v>
      </c>
      <c r="JJ18" s="210"/>
      <c r="JK18" s="210">
        <f t="shared" si="64"/>
        <v>0</v>
      </c>
      <c r="JL18" s="210">
        <f t="shared" si="64"/>
        <v>0</v>
      </c>
      <c r="JM18" s="210"/>
      <c r="JN18" s="210"/>
      <c r="JO18" s="210">
        <f t="shared" si="65"/>
        <v>0</v>
      </c>
      <c r="JP18" s="210">
        <f t="shared" si="65"/>
        <v>0</v>
      </c>
      <c r="JQ18" s="210"/>
      <c r="JR18" s="210"/>
      <c r="JS18" s="210">
        <f t="shared" si="66"/>
        <v>0</v>
      </c>
      <c r="JT18" s="210">
        <f t="shared" si="66"/>
        <v>0</v>
      </c>
      <c r="JU18" s="210"/>
      <c r="JV18" s="210"/>
      <c r="JW18" s="210">
        <f t="shared" si="67"/>
        <v>0</v>
      </c>
      <c r="JX18" s="210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4"/>
      <c r="D19" s="234"/>
      <c r="E19" s="74"/>
      <c r="F19" s="74"/>
      <c r="G19" s="71">
        <f t="shared" si="0"/>
        <v>0</v>
      </c>
      <c r="H19" s="71">
        <f t="shared" si="0"/>
        <v>0</v>
      </c>
      <c r="I19" s="235">
        <v>3.09</v>
      </c>
      <c r="J19" s="71"/>
      <c r="K19" s="71"/>
      <c r="L19" s="71"/>
      <c r="M19" s="71">
        <f t="shared" si="2"/>
        <v>3.09</v>
      </c>
      <c r="N19" s="71">
        <f t="shared" si="2"/>
        <v>0</v>
      </c>
      <c r="O19" s="234">
        <v>0.21</v>
      </c>
      <c r="P19" s="235"/>
      <c r="Q19" s="74"/>
      <c r="R19" s="71"/>
      <c r="S19" s="71">
        <f t="shared" si="3"/>
        <v>0.21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3"/>
      <c r="AC19" s="244"/>
      <c r="AD19" s="237"/>
      <c r="AE19" s="71">
        <f t="shared" si="5"/>
        <v>0</v>
      </c>
      <c r="AF19" s="71">
        <f t="shared" si="5"/>
        <v>0</v>
      </c>
      <c r="AG19" s="71">
        <v>10.31</v>
      </c>
      <c r="AH19" s="71"/>
      <c r="AI19" s="71"/>
      <c r="AJ19" s="71"/>
      <c r="AK19" s="71">
        <f t="shared" si="6"/>
        <v>10.31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>
        <v>0</v>
      </c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4"/>
      <c r="BF19" s="234"/>
      <c r="BG19" s="75"/>
      <c r="BH19" s="238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39"/>
      <c r="BR19" s="234"/>
      <c r="BS19" s="94"/>
      <c r="BT19" s="94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40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4"/>
      <c r="CJ19" s="234"/>
      <c r="CK19" s="212"/>
      <c r="CL19" s="71"/>
      <c r="CM19" s="71">
        <f t="shared" si="15"/>
        <v>0</v>
      </c>
      <c r="CN19" s="71">
        <f t="shared" si="15"/>
        <v>0</v>
      </c>
      <c r="CO19" s="234"/>
      <c r="CP19" s="234"/>
      <c r="CQ19" s="71"/>
      <c r="CR19" s="71"/>
      <c r="CS19" s="71">
        <f t="shared" si="16"/>
        <v>0</v>
      </c>
      <c r="CT19" s="71">
        <f t="shared" si="16"/>
        <v>0</v>
      </c>
      <c r="CU19" s="74">
        <v>0</v>
      </c>
      <c r="CV19" s="74"/>
      <c r="CW19" s="234"/>
      <c r="CX19" s="234"/>
      <c r="CY19" s="71">
        <f t="shared" si="17"/>
        <v>0</v>
      </c>
      <c r="CZ19" s="71">
        <f t="shared" si="17"/>
        <v>0</v>
      </c>
      <c r="DA19" s="234"/>
      <c r="DB19" s="235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4">
        <v>0</v>
      </c>
      <c r="DN19" s="234"/>
      <c r="DO19" s="241"/>
      <c r="DP19" s="242"/>
      <c r="DQ19" s="71">
        <f t="shared" si="20"/>
        <v>0</v>
      </c>
      <c r="DR19" s="71">
        <f t="shared" si="20"/>
        <v>0</v>
      </c>
      <c r="DS19" s="115"/>
      <c r="DT19" s="71"/>
      <c r="DU19" s="234"/>
      <c r="DV19" s="234"/>
      <c r="DW19" s="71">
        <f t="shared" si="21"/>
        <v>0</v>
      </c>
      <c r="DX19" s="71">
        <f t="shared" si="21"/>
        <v>0</v>
      </c>
      <c r="DY19" s="234"/>
      <c r="DZ19" s="235"/>
      <c r="EA19" s="208"/>
      <c r="EB19" s="71"/>
      <c r="EC19" s="71">
        <f t="shared" si="22"/>
        <v>0</v>
      </c>
      <c r="ED19" s="71">
        <f t="shared" si="22"/>
        <v>0</v>
      </c>
      <c r="EE19" s="234"/>
      <c r="EF19" s="234"/>
      <c r="EG19" s="241"/>
      <c r="EH19" s="241"/>
      <c r="EI19" s="71">
        <f t="shared" si="23"/>
        <v>0</v>
      </c>
      <c r="EJ19" s="71">
        <f t="shared" si="23"/>
        <v>0</v>
      </c>
      <c r="EK19" s="234">
        <v>0</v>
      </c>
      <c r="EL19" s="234"/>
      <c r="EM19" s="241"/>
      <c r="EN19" s="241"/>
      <c r="EO19" s="71">
        <f t="shared" si="24"/>
        <v>0</v>
      </c>
      <c r="EP19" s="71">
        <f t="shared" si="24"/>
        <v>0</v>
      </c>
      <c r="EQ19" s="196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/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/>
      <c r="GB19" s="196"/>
      <c r="GC19" s="196"/>
      <c r="GD19" s="196"/>
      <c r="GE19" s="74">
        <f t="shared" si="35"/>
        <v>0</v>
      </c>
      <c r="GF19" s="74">
        <f t="shared" si="36"/>
        <v>0</v>
      </c>
      <c r="GG19" s="196">
        <v>0</v>
      </c>
      <c r="GH19" s="196"/>
      <c r="GI19" s="74">
        <f t="shared" si="1"/>
        <v>0</v>
      </c>
      <c r="GJ19" s="74">
        <f t="shared" si="37"/>
        <v>0</v>
      </c>
      <c r="GK19" s="196">
        <v>9.2799999999999994</v>
      </c>
      <c r="GL19" s="196"/>
      <c r="GM19" s="74">
        <f t="shared" si="38"/>
        <v>9.2799999999999994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>
        <v>10.31</v>
      </c>
      <c r="GX19" s="196"/>
      <c r="GY19" s="74">
        <f t="shared" si="44"/>
        <v>10.31</v>
      </c>
      <c r="GZ19" s="74">
        <f t="shared" si="45"/>
        <v>0</v>
      </c>
      <c r="HA19" s="196">
        <v>0</v>
      </c>
      <c r="HB19" s="196"/>
      <c r="HC19" s="74">
        <f t="shared" si="46"/>
        <v>0</v>
      </c>
      <c r="HD19" s="74">
        <f t="shared" si="47"/>
        <v>0</v>
      </c>
      <c r="HE19" s="196">
        <v>1.77</v>
      </c>
      <c r="HF19" s="196"/>
      <c r="HG19" s="74">
        <f t="shared" si="48"/>
        <v>1.77</v>
      </c>
      <c r="HH19" s="74">
        <f t="shared" si="48"/>
        <v>0</v>
      </c>
      <c r="HI19" s="196">
        <v>2.78</v>
      </c>
      <c r="HJ19" s="196"/>
      <c r="HK19" s="74">
        <f t="shared" si="49"/>
        <v>2.78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09">
        <f t="shared" si="55"/>
        <v>0</v>
      </c>
      <c r="IG19" s="233">
        <v>0</v>
      </c>
      <c r="IH19" s="233"/>
      <c r="II19" s="210">
        <f t="shared" si="56"/>
        <v>0</v>
      </c>
      <c r="IJ19" s="210">
        <f t="shared" si="56"/>
        <v>0</v>
      </c>
      <c r="IM19" s="210">
        <f t="shared" si="57"/>
        <v>0</v>
      </c>
      <c r="IN19" s="210">
        <f t="shared" si="57"/>
        <v>0</v>
      </c>
      <c r="IO19" s="196"/>
      <c r="IP19" s="210"/>
      <c r="IQ19" s="210">
        <f t="shared" si="58"/>
        <v>0</v>
      </c>
      <c r="IR19" s="210">
        <f t="shared" si="58"/>
        <v>0</v>
      </c>
      <c r="IS19" s="210"/>
      <c r="IT19" s="210"/>
      <c r="IU19" s="210">
        <f t="shared" si="59"/>
        <v>0</v>
      </c>
      <c r="IV19" s="210">
        <f t="shared" si="59"/>
        <v>0</v>
      </c>
      <c r="IW19" s="210"/>
      <c r="IX19" s="210"/>
      <c r="IY19" s="210">
        <f t="shared" si="60"/>
        <v>0</v>
      </c>
      <c r="IZ19" s="210">
        <f t="shared" si="61"/>
        <v>0</v>
      </c>
      <c r="JA19" s="210"/>
      <c r="JB19" s="210"/>
      <c r="JC19" s="210">
        <f t="shared" si="62"/>
        <v>0</v>
      </c>
      <c r="JD19" s="210">
        <f t="shared" si="62"/>
        <v>0</v>
      </c>
      <c r="JE19" s="210">
        <v>1.67</v>
      </c>
      <c r="JF19" s="210"/>
      <c r="JG19" s="210">
        <f t="shared" si="63"/>
        <v>1.67</v>
      </c>
      <c r="JH19" s="210">
        <f t="shared" si="63"/>
        <v>0</v>
      </c>
      <c r="JI19" s="210">
        <v>0</v>
      </c>
      <c r="JJ19" s="210"/>
      <c r="JK19" s="210">
        <f t="shared" si="64"/>
        <v>0</v>
      </c>
      <c r="JL19" s="210">
        <f t="shared" si="64"/>
        <v>0</v>
      </c>
      <c r="JM19" s="210"/>
      <c r="JN19" s="210"/>
      <c r="JO19" s="210">
        <f t="shared" si="65"/>
        <v>0</v>
      </c>
      <c r="JP19" s="210">
        <f t="shared" si="65"/>
        <v>0</v>
      </c>
      <c r="JQ19" s="210"/>
      <c r="JR19" s="210"/>
      <c r="JS19" s="210">
        <f t="shared" si="66"/>
        <v>0</v>
      </c>
      <c r="JT19" s="210">
        <f t="shared" si="66"/>
        <v>0</v>
      </c>
      <c r="JU19" s="210"/>
      <c r="JV19" s="210"/>
      <c r="JW19" s="210">
        <f t="shared" si="67"/>
        <v>0</v>
      </c>
      <c r="JX19" s="210">
        <f t="shared" si="67"/>
        <v>0</v>
      </c>
    </row>
    <row r="20" spans="1:284" ht="12.75" customHeight="1">
      <c r="A20" s="181"/>
      <c r="B20" s="89">
        <v>10</v>
      </c>
      <c r="C20" s="234"/>
      <c r="D20" s="234"/>
      <c r="E20" s="74"/>
      <c r="F20" s="74"/>
      <c r="G20" s="71">
        <f t="shared" si="0"/>
        <v>0</v>
      </c>
      <c r="H20" s="71">
        <f t="shared" si="0"/>
        <v>0</v>
      </c>
      <c r="I20" s="235">
        <v>3.09</v>
      </c>
      <c r="J20" s="71"/>
      <c r="K20" s="71"/>
      <c r="L20" s="71"/>
      <c r="M20" s="71">
        <f t="shared" si="2"/>
        <v>3.09</v>
      </c>
      <c r="N20" s="71">
        <f t="shared" si="2"/>
        <v>0</v>
      </c>
      <c r="O20" s="234">
        <v>0.21</v>
      </c>
      <c r="P20" s="235"/>
      <c r="Q20" s="74"/>
      <c r="R20" s="71"/>
      <c r="S20" s="71">
        <f t="shared" si="3"/>
        <v>0.21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3"/>
      <c r="AC20" s="244"/>
      <c r="AD20" s="237"/>
      <c r="AE20" s="71">
        <f t="shared" si="5"/>
        <v>0</v>
      </c>
      <c r="AF20" s="71">
        <f t="shared" si="5"/>
        <v>0</v>
      </c>
      <c r="AG20" s="71">
        <v>30.93</v>
      </c>
      <c r="AH20" s="71"/>
      <c r="AI20" s="71"/>
      <c r="AJ20" s="71"/>
      <c r="AK20" s="71">
        <f t="shared" si="6"/>
        <v>30.93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>
        <v>0</v>
      </c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4"/>
      <c r="BF20" s="234"/>
      <c r="BG20" s="75"/>
      <c r="BH20" s="238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39"/>
      <c r="BR20" s="234"/>
      <c r="BS20" s="94"/>
      <c r="BT20" s="94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40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4"/>
      <c r="CJ20" s="234"/>
      <c r="CK20" s="212"/>
      <c r="CL20" s="71"/>
      <c r="CM20" s="71">
        <f t="shared" si="15"/>
        <v>0</v>
      </c>
      <c r="CN20" s="71">
        <f t="shared" si="15"/>
        <v>0</v>
      </c>
      <c r="CO20" s="234"/>
      <c r="CP20" s="234"/>
      <c r="CQ20" s="71"/>
      <c r="CR20" s="71"/>
      <c r="CS20" s="71">
        <f t="shared" si="16"/>
        <v>0</v>
      </c>
      <c r="CT20" s="71">
        <f t="shared" si="16"/>
        <v>0</v>
      </c>
      <c r="CU20" s="74">
        <v>0</v>
      </c>
      <c r="CV20" s="74"/>
      <c r="CW20" s="234"/>
      <c r="CX20" s="234"/>
      <c r="CY20" s="71">
        <f t="shared" si="17"/>
        <v>0</v>
      </c>
      <c r="CZ20" s="71">
        <f t="shared" si="17"/>
        <v>0</v>
      </c>
      <c r="DA20" s="234"/>
      <c r="DB20" s="235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4">
        <v>0</v>
      </c>
      <c r="DN20" s="234"/>
      <c r="DO20" s="241"/>
      <c r="DP20" s="242"/>
      <c r="DQ20" s="71">
        <f t="shared" si="20"/>
        <v>0</v>
      </c>
      <c r="DR20" s="71">
        <f t="shared" si="20"/>
        <v>0</v>
      </c>
      <c r="DS20" s="115"/>
      <c r="DT20" s="71"/>
      <c r="DU20" s="234"/>
      <c r="DV20" s="234"/>
      <c r="DW20" s="71">
        <f t="shared" si="21"/>
        <v>0</v>
      </c>
      <c r="DX20" s="71">
        <f t="shared" si="21"/>
        <v>0</v>
      </c>
      <c r="DY20" s="234"/>
      <c r="DZ20" s="235"/>
      <c r="EA20" s="208"/>
      <c r="EB20" s="71"/>
      <c r="EC20" s="71">
        <f t="shared" si="22"/>
        <v>0</v>
      </c>
      <c r="ED20" s="71">
        <f t="shared" si="22"/>
        <v>0</v>
      </c>
      <c r="EE20" s="234"/>
      <c r="EF20" s="234"/>
      <c r="EG20" s="241"/>
      <c r="EH20" s="241"/>
      <c r="EI20" s="71">
        <f t="shared" si="23"/>
        <v>0</v>
      </c>
      <c r="EJ20" s="71">
        <f t="shared" si="23"/>
        <v>0</v>
      </c>
      <c r="EK20" s="234">
        <v>0</v>
      </c>
      <c r="EL20" s="234"/>
      <c r="EM20" s="241"/>
      <c r="EN20" s="241"/>
      <c r="EO20" s="71">
        <f t="shared" si="24"/>
        <v>0</v>
      </c>
      <c r="EP20" s="71">
        <f t="shared" si="24"/>
        <v>0</v>
      </c>
      <c r="EQ20" s="196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/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/>
      <c r="GB20" s="196"/>
      <c r="GC20" s="196"/>
      <c r="GD20" s="196"/>
      <c r="GE20" s="74">
        <f t="shared" si="35"/>
        <v>0</v>
      </c>
      <c r="GF20" s="74">
        <f t="shared" si="36"/>
        <v>0</v>
      </c>
      <c r="GG20" s="196">
        <v>0</v>
      </c>
      <c r="GH20" s="196"/>
      <c r="GI20" s="74">
        <f t="shared" si="1"/>
        <v>0</v>
      </c>
      <c r="GJ20" s="74">
        <f t="shared" si="37"/>
        <v>0</v>
      </c>
      <c r="GK20" s="196">
        <v>9.2799999999999994</v>
      </c>
      <c r="GL20" s="196"/>
      <c r="GM20" s="74">
        <f t="shared" si="38"/>
        <v>9.2799999999999994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>
        <v>10.31</v>
      </c>
      <c r="GX20" s="196"/>
      <c r="GY20" s="74">
        <f t="shared" si="44"/>
        <v>10.31</v>
      </c>
      <c r="GZ20" s="74">
        <f t="shared" si="45"/>
        <v>0</v>
      </c>
      <c r="HA20" s="196">
        <v>0</v>
      </c>
      <c r="HB20" s="196"/>
      <c r="HC20" s="74">
        <f t="shared" si="46"/>
        <v>0</v>
      </c>
      <c r="HD20" s="74">
        <f t="shared" si="47"/>
        <v>0</v>
      </c>
      <c r="HE20" s="196">
        <v>1.77</v>
      </c>
      <c r="HF20" s="196"/>
      <c r="HG20" s="74">
        <f t="shared" si="48"/>
        <v>1.77</v>
      </c>
      <c r="HH20" s="74">
        <f t="shared" si="48"/>
        <v>0</v>
      </c>
      <c r="HI20" s="196">
        <v>2.78</v>
      </c>
      <c r="HJ20" s="196"/>
      <c r="HK20" s="74">
        <f t="shared" si="49"/>
        <v>2.78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09">
        <f t="shared" si="55"/>
        <v>0</v>
      </c>
      <c r="IG20" s="233">
        <v>0</v>
      </c>
      <c r="IH20" s="233"/>
      <c r="II20" s="210">
        <f t="shared" si="56"/>
        <v>0</v>
      </c>
      <c r="IJ20" s="210">
        <f t="shared" si="56"/>
        <v>0</v>
      </c>
      <c r="IM20" s="210">
        <f t="shared" si="57"/>
        <v>0</v>
      </c>
      <c r="IN20" s="210">
        <f t="shared" si="57"/>
        <v>0</v>
      </c>
      <c r="IO20" s="196"/>
      <c r="IP20" s="210"/>
      <c r="IQ20" s="210">
        <f t="shared" si="58"/>
        <v>0</v>
      </c>
      <c r="IR20" s="210">
        <f t="shared" si="58"/>
        <v>0</v>
      </c>
      <c r="IS20" s="210"/>
      <c r="IT20" s="210"/>
      <c r="IU20" s="210">
        <f t="shared" si="59"/>
        <v>0</v>
      </c>
      <c r="IV20" s="210">
        <f t="shared" si="59"/>
        <v>0</v>
      </c>
      <c r="IW20" s="210"/>
      <c r="IX20" s="210"/>
      <c r="IY20" s="210">
        <f t="shared" si="60"/>
        <v>0</v>
      </c>
      <c r="IZ20" s="210">
        <f t="shared" si="61"/>
        <v>0</v>
      </c>
      <c r="JA20" s="210"/>
      <c r="JB20" s="210"/>
      <c r="JC20" s="210">
        <f t="shared" si="62"/>
        <v>0</v>
      </c>
      <c r="JD20" s="210">
        <f t="shared" si="62"/>
        <v>0</v>
      </c>
      <c r="JE20" s="210">
        <v>1.67</v>
      </c>
      <c r="JF20" s="210"/>
      <c r="JG20" s="210">
        <f t="shared" si="63"/>
        <v>1.67</v>
      </c>
      <c r="JH20" s="210">
        <f t="shared" si="63"/>
        <v>0</v>
      </c>
      <c r="JI20" s="210">
        <v>0</v>
      </c>
      <c r="JJ20" s="210"/>
      <c r="JK20" s="210">
        <f t="shared" si="64"/>
        <v>0</v>
      </c>
      <c r="JL20" s="210">
        <f t="shared" si="64"/>
        <v>0</v>
      </c>
      <c r="JM20" s="210"/>
      <c r="JN20" s="210"/>
      <c r="JO20" s="210">
        <f t="shared" si="65"/>
        <v>0</v>
      </c>
      <c r="JP20" s="210">
        <f t="shared" si="65"/>
        <v>0</v>
      </c>
      <c r="JQ20" s="210"/>
      <c r="JR20" s="210"/>
      <c r="JS20" s="210">
        <f t="shared" si="66"/>
        <v>0</v>
      </c>
      <c r="JT20" s="210">
        <f t="shared" si="66"/>
        <v>0</v>
      </c>
      <c r="JU20" s="210"/>
      <c r="JV20" s="210"/>
      <c r="JW20" s="210">
        <f t="shared" si="67"/>
        <v>0</v>
      </c>
      <c r="JX20" s="210">
        <f t="shared" si="67"/>
        <v>0</v>
      </c>
    </row>
    <row r="21" spans="1:284" ht="12.75" customHeight="1">
      <c r="A21" s="181"/>
      <c r="B21" s="89">
        <v>11</v>
      </c>
      <c r="C21" s="234"/>
      <c r="D21" s="234"/>
      <c r="E21" s="74"/>
      <c r="F21" s="74"/>
      <c r="G21" s="71">
        <f t="shared" si="0"/>
        <v>0</v>
      </c>
      <c r="H21" s="71">
        <f t="shared" si="0"/>
        <v>0</v>
      </c>
      <c r="I21" s="235">
        <v>3.09</v>
      </c>
      <c r="J21" s="71"/>
      <c r="K21" s="71"/>
      <c r="L21" s="71"/>
      <c r="M21" s="71">
        <f t="shared" si="2"/>
        <v>3.09</v>
      </c>
      <c r="N21" s="71">
        <f t="shared" si="2"/>
        <v>0</v>
      </c>
      <c r="O21" s="234">
        <v>0.21</v>
      </c>
      <c r="P21" s="235"/>
      <c r="Q21" s="74"/>
      <c r="R21" s="71"/>
      <c r="S21" s="71">
        <f t="shared" si="3"/>
        <v>0.21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3"/>
      <c r="AC21" s="244"/>
      <c r="AD21" s="237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>
        <v>0</v>
      </c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4"/>
      <c r="BF21" s="234"/>
      <c r="BG21" s="75"/>
      <c r="BH21" s="238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39"/>
      <c r="BR21" s="234"/>
      <c r="BS21" s="94"/>
      <c r="BT21" s="94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40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4"/>
      <c r="CJ21" s="234"/>
      <c r="CK21" s="212"/>
      <c r="CL21" s="71"/>
      <c r="CM21" s="71">
        <f t="shared" si="15"/>
        <v>0</v>
      </c>
      <c r="CN21" s="71">
        <f t="shared" si="15"/>
        <v>0</v>
      </c>
      <c r="CO21" s="234"/>
      <c r="CP21" s="234"/>
      <c r="CQ21" s="71"/>
      <c r="CR21" s="71"/>
      <c r="CS21" s="71">
        <f t="shared" si="16"/>
        <v>0</v>
      </c>
      <c r="CT21" s="71">
        <f t="shared" si="16"/>
        <v>0</v>
      </c>
      <c r="CU21" s="74">
        <v>0</v>
      </c>
      <c r="CV21" s="74"/>
      <c r="CW21" s="234"/>
      <c r="CX21" s="234"/>
      <c r="CY21" s="71">
        <f t="shared" si="17"/>
        <v>0</v>
      </c>
      <c r="CZ21" s="71">
        <f t="shared" si="17"/>
        <v>0</v>
      </c>
      <c r="DA21" s="234"/>
      <c r="DB21" s="235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4">
        <v>0</v>
      </c>
      <c r="DN21" s="234"/>
      <c r="DO21" s="241"/>
      <c r="DP21" s="242"/>
      <c r="DQ21" s="71">
        <f t="shared" si="20"/>
        <v>0</v>
      </c>
      <c r="DR21" s="71">
        <f t="shared" si="20"/>
        <v>0</v>
      </c>
      <c r="DS21" s="115"/>
      <c r="DT21" s="71"/>
      <c r="DU21" s="234"/>
      <c r="DV21" s="234"/>
      <c r="DW21" s="71">
        <f t="shared" si="21"/>
        <v>0</v>
      </c>
      <c r="DX21" s="71">
        <f t="shared" si="21"/>
        <v>0</v>
      </c>
      <c r="DY21" s="234"/>
      <c r="DZ21" s="235"/>
      <c r="EA21" s="208"/>
      <c r="EB21" s="71"/>
      <c r="EC21" s="71">
        <f t="shared" si="22"/>
        <v>0</v>
      </c>
      <c r="ED21" s="71">
        <f t="shared" si="22"/>
        <v>0</v>
      </c>
      <c r="EE21" s="234"/>
      <c r="EF21" s="234"/>
      <c r="EG21" s="241"/>
      <c r="EH21" s="241"/>
      <c r="EI21" s="71">
        <f t="shared" si="23"/>
        <v>0</v>
      </c>
      <c r="EJ21" s="71">
        <f t="shared" si="23"/>
        <v>0</v>
      </c>
      <c r="EK21" s="234">
        <v>0</v>
      </c>
      <c r="EL21" s="234"/>
      <c r="EM21" s="241"/>
      <c r="EN21" s="241"/>
      <c r="EO21" s="71">
        <f t="shared" si="24"/>
        <v>0</v>
      </c>
      <c r="EP21" s="71">
        <f t="shared" si="24"/>
        <v>0</v>
      </c>
      <c r="EQ21" s="196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/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/>
      <c r="GB21" s="196"/>
      <c r="GC21" s="196"/>
      <c r="GD21" s="196"/>
      <c r="GE21" s="74">
        <f t="shared" si="35"/>
        <v>0</v>
      </c>
      <c r="GF21" s="74">
        <f t="shared" si="36"/>
        <v>0</v>
      </c>
      <c r="GG21" s="196">
        <v>0</v>
      </c>
      <c r="GH21" s="196"/>
      <c r="GI21" s="74">
        <f t="shared" si="1"/>
        <v>0</v>
      </c>
      <c r="GJ21" s="74">
        <f t="shared" si="37"/>
        <v>0</v>
      </c>
      <c r="GK21" s="196">
        <v>9.48</v>
      </c>
      <c r="GL21" s="196"/>
      <c r="GM21" s="74">
        <f t="shared" si="38"/>
        <v>9.48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>
        <v>10.31</v>
      </c>
      <c r="GX21" s="196"/>
      <c r="GY21" s="74">
        <f t="shared" si="44"/>
        <v>10.31</v>
      </c>
      <c r="GZ21" s="74">
        <f t="shared" si="45"/>
        <v>0</v>
      </c>
      <c r="HA21" s="196">
        <v>0</v>
      </c>
      <c r="HB21" s="196"/>
      <c r="HC21" s="74">
        <f t="shared" si="46"/>
        <v>0</v>
      </c>
      <c r="HD21" s="74">
        <f t="shared" si="47"/>
        <v>0</v>
      </c>
      <c r="HE21" s="196">
        <v>1.77</v>
      </c>
      <c r="HF21" s="196"/>
      <c r="HG21" s="74">
        <f t="shared" si="48"/>
        <v>1.77</v>
      </c>
      <c r="HH21" s="74">
        <f t="shared" si="48"/>
        <v>0</v>
      </c>
      <c r="HI21" s="196">
        <v>2.78</v>
      </c>
      <c r="HJ21" s="196"/>
      <c r="HK21" s="74">
        <f t="shared" si="49"/>
        <v>2.78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09">
        <f t="shared" si="55"/>
        <v>0</v>
      </c>
      <c r="IG21" s="233">
        <v>0</v>
      </c>
      <c r="IH21" s="233"/>
      <c r="II21" s="210">
        <f t="shared" si="56"/>
        <v>0</v>
      </c>
      <c r="IJ21" s="210">
        <f t="shared" si="56"/>
        <v>0</v>
      </c>
      <c r="IM21" s="210">
        <f t="shared" si="57"/>
        <v>0</v>
      </c>
      <c r="IN21" s="210">
        <f t="shared" si="57"/>
        <v>0</v>
      </c>
      <c r="IO21" s="196"/>
      <c r="IP21" s="210"/>
      <c r="IQ21" s="210">
        <f t="shared" si="58"/>
        <v>0</v>
      </c>
      <c r="IR21" s="210">
        <f t="shared" si="58"/>
        <v>0</v>
      </c>
      <c r="IS21" s="210"/>
      <c r="IT21" s="210"/>
      <c r="IU21" s="210">
        <f t="shared" si="59"/>
        <v>0</v>
      </c>
      <c r="IV21" s="210">
        <f t="shared" si="59"/>
        <v>0</v>
      </c>
      <c r="IW21" s="210"/>
      <c r="IX21" s="210"/>
      <c r="IY21" s="210">
        <f t="shared" si="60"/>
        <v>0</v>
      </c>
      <c r="IZ21" s="210">
        <f t="shared" si="61"/>
        <v>0</v>
      </c>
      <c r="JA21" s="210"/>
      <c r="JB21" s="210"/>
      <c r="JC21" s="210">
        <f t="shared" si="62"/>
        <v>0</v>
      </c>
      <c r="JD21" s="210">
        <f t="shared" si="62"/>
        <v>0</v>
      </c>
      <c r="JE21" s="210">
        <v>1.67</v>
      </c>
      <c r="JF21" s="210"/>
      <c r="JG21" s="210">
        <f t="shared" si="63"/>
        <v>1.67</v>
      </c>
      <c r="JH21" s="210">
        <f t="shared" si="63"/>
        <v>0</v>
      </c>
      <c r="JI21" s="210">
        <v>0</v>
      </c>
      <c r="JJ21" s="210"/>
      <c r="JK21" s="210">
        <f t="shared" si="64"/>
        <v>0</v>
      </c>
      <c r="JL21" s="210">
        <f t="shared" si="64"/>
        <v>0</v>
      </c>
      <c r="JM21" s="210"/>
      <c r="JN21" s="210"/>
      <c r="JO21" s="210">
        <f t="shared" si="65"/>
        <v>0</v>
      </c>
      <c r="JP21" s="210">
        <f t="shared" si="65"/>
        <v>0</v>
      </c>
      <c r="JQ21" s="210"/>
      <c r="JR21" s="210"/>
      <c r="JS21" s="210">
        <f t="shared" si="66"/>
        <v>0</v>
      </c>
      <c r="JT21" s="210">
        <f t="shared" si="66"/>
        <v>0</v>
      </c>
      <c r="JU21" s="210"/>
      <c r="JV21" s="210"/>
      <c r="JW21" s="210">
        <f t="shared" si="67"/>
        <v>0</v>
      </c>
      <c r="JX21" s="210">
        <f t="shared" si="67"/>
        <v>0</v>
      </c>
    </row>
    <row r="22" spans="1:284" ht="12.75" customHeight="1">
      <c r="A22" s="181"/>
      <c r="B22" s="89">
        <v>12</v>
      </c>
      <c r="C22" s="234"/>
      <c r="D22" s="234"/>
      <c r="E22" s="74"/>
      <c r="F22" s="74"/>
      <c r="G22" s="71">
        <f t="shared" si="0"/>
        <v>0</v>
      </c>
      <c r="H22" s="71">
        <f t="shared" si="0"/>
        <v>0</v>
      </c>
      <c r="I22" s="235">
        <v>5.15</v>
      </c>
      <c r="J22" s="71"/>
      <c r="K22" s="71"/>
      <c r="L22" s="71"/>
      <c r="M22" s="71">
        <f t="shared" si="2"/>
        <v>5.15</v>
      </c>
      <c r="N22" s="71">
        <f t="shared" si="2"/>
        <v>0</v>
      </c>
      <c r="O22" s="234">
        <v>0.21</v>
      </c>
      <c r="P22" s="235"/>
      <c r="Q22" s="74"/>
      <c r="R22" s="71"/>
      <c r="S22" s="71">
        <f t="shared" si="3"/>
        <v>0.21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3"/>
      <c r="AC22" s="244"/>
      <c r="AD22" s="237"/>
      <c r="AE22" s="71">
        <f t="shared" si="5"/>
        <v>0</v>
      </c>
      <c r="AF22" s="71">
        <f t="shared" si="5"/>
        <v>0</v>
      </c>
      <c r="AG22" s="71">
        <v>51.55</v>
      </c>
      <c r="AH22" s="71"/>
      <c r="AI22" s="71"/>
      <c r="AJ22" s="71"/>
      <c r="AK22" s="71">
        <f t="shared" si="6"/>
        <v>51.55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>
        <v>0</v>
      </c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4"/>
      <c r="BF22" s="234"/>
      <c r="BG22" s="75"/>
      <c r="BH22" s="238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39"/>
      <c r="BR22" s="234"/>
      <c r="BS22" s="94"/>
      <c r="BT22" s="94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40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4"/>
      <c r="CJ22" s="234"/>
      <c r="CK22" s="212"/>
      <c r="CL22" s="71"/>
      <c r="CM22" s="71">
        <f t="shared" si="15"/>
        <v>0</v>
      </c>
      <c r="CN22" s="71">
        <f t="shared" si="15"/>
        <v>0</v>
      </c>
      <c r="CO22" s="234"/>
      <c r="CP22" s="234"/>
      <c r="CQ22" s="71"/>
      <c r="CR22" s="71"/>
      <c r="CS22" s="71">
        <f t="shared" si="16"/>
        <v>0</v>
      </c>
      <c r="CT22" s="71">
        <f t="shared" si="16"/>
        <v>0</v>
      </c>
      <c r="CU22" s="74">
        <v>0</v>
      </c>
      <c r="CV22" s="74"/>
      <c r="CW22" s="234"/>
      <c r="CX22" s="234"/>
      <c r="CY22" s="71">
        <f t="shared" si="17"/>
        <v>0</v>
      </c>
      <c r="CZ22" s="71">
        <f t="shared" si="17"/>
        <v>0</v>
      </c>
      <c r="DA22" s="234"/>
      <c r="DB22" s="235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4">
        <v>0</v>
      </c>
      <c r="DN22" s="234"/>
      <c r="DO22" s="241"/>
      <c r="DP22" s="242"/>
      <c r="DQ22" s="71">
        <f t="shared" si="20"/>
        <v>0</v>
      </c>
      <c r="DR22" s="71">
        <f t="shared" si="20"/>
        <v>0</v>
      </c>
      <c r="DS22" s="115"/>
      <c r="DT22" s="71"/>
      <c r="DU22" s="234"/>
      <c r="DV22" s="234"/>
      <c r="DW22" s="71">
        <f t="shared" si="21"/>
        <v>0</v>
      </c>
      <c r="DX22" s="71">
        <f t="shared" si="21"/>
        <v>0</v>
      </c>
      <c r="DY22" s="234"/>
      <c r="DZ22" s="235"/>
      <c r="EA22" s="208"/>
      <c r="EB22" s="71"/>
      <c r="EC22" s="71">
        <f t="shared" si="22"/>
        <v>0</v>
      </c>
      <c r="ED22" s="71">
        <f t="shared" si="22"/>
        <v>0</v>
      </c>
      <c r="EE22" s="234"/>
      <c r="EF22" s="234"/>
      <c r="EG22" s="241"/>
      <c r="EH22" s="241"/>
      <c r="EI22" s="71">
        <f t="shared" si="23"/>
        <v>0</v>
      </c>
      <c r="EJ22" s="71">
        <f t="shared" si="23"/>
        <v>0</v>
      </c>
      <c r="EK22" s="234">
        <v>0</v>
      </c>
      <c r="EL22" s="234"/>
      <c r="EM22" s="241"/>
      <c r="EN22" s="241"/>
      <c r="EO22" s="71">
        <f t="shared" si="24"/>
        <v>0</v>
      </c>
      <c r="EP22" s="71">
        <f t="shared" si="24"/>
        <v>0</v>
      </c>
      <c r="EQ22" s="196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/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/>
      <c r="GB22" s="196"/>
      <c r="GC22" s="196"/>
      <c r="GD22" s="196"/>
      <c r="GE22" s="74">
        <f t="shared" si="35"/>
        <v>0</v>
      </c>
      <c r="GF22" s="74">
        <f t="shared" si="36"/>
        <v>0</v>
      </c>
      <c r="GG22" s="196">
        <v>0</v>
      </c>
      <c r="GH22" s="196"/>
      <c r="GI22" s="74">
        <f t="shared" si="1"/>
        <v>0</v>
      </c>
      <c r="GJ22" s="74">
        <f t="shared" si="37"/>
        <v>0</v>
      </c>
      <c r="GK22" s="196">
        <v>9.48</v>
      </c>
      <c r="GL22" s="196"/>
      <c r="GM22" s="74">
        <f t="shared" si="38"/>
        <v>9.48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>
        <v>10.31</v>
      </c>
      <c r="GX22" s="196"/>
      <c r="GY22" s="74">
        <f t="shared" si="44"/>
        <v>10.31</v>
      </c>
      <c r="GZ22" s="74">
        <f t="shared" si="45"/>
        <v>0</v>
      </c>
      <c r="HA22" s="196">
        <v>0</v>
      </c>
      <c r="HB22" s="196"/>
      <c r="HC22" s="74">
        <f t="shared" si="46"/>
        <v>0</v>
      </c>
      <c r="HD22" s="74">
        <f t="shared" si="47"/>
        <v>0</v>
      </c>
      <c r="HE22" s="196">
        <v>1.77</v>
      </c>
      <c r="HF22" s="196"/>
      <c r="HG22" s="74">
        <f t="shared" si="48"/>
        <v>1.77</v>
      </c>
      <c r="HH22" s="74">
        <f t="shared" si="48"/>
        <v>0</v>
      </c>
      <c r="HI22" s="196">
        <v>2.78</v>
      </c>
      <c r="HJ22" s="196"/>
      <c r="HK22" s="74">
        <f t="shared" si="49"/>
        <v>2.78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09">
        <f t="shared" si="55"/>
        <v>0</v>
      </c>
      <c r="IG22" s="233">
        <v>0</v>
      </c>
      <c r="IH22" s="233"/>
      <c r="II22" s="210">
        <f t="shared" si="56"/>
        <v>0</v>
      </c>
      <c r="IJ22" s="210">
        <f t="shared" si="56"/>
        <v>0</v>
      </c>
      <c r="IM22" s="210">
        <f t="shared" si="57"/>
        <v>0</v>
      </c>
      <c r="IN22" s="210">
        <f t="shared" si="57"/>
        <v>0</v>
      </c>
      <c r="IO22" s="196"/>
      <c r="IP22" s="210"/>
      <c r="IQ22" s="210">
        <f t="shared" si="58"/>
        <v>0</v>
      </c>
      <c r="IR22" s="210">
        <f t="shared" si="58"/>
        <v>0</v>
      </c>
      <c r="IS22" s="210"/>
      <c r="IT22" s="210"/>
      <c r="IU22" s="210">
        <f t="shared" si="59"/>
        <v>0</v>
      </c>
      <c r="IV22" s="210">
        <f t="shared" si="59"/>
        <v>0</v>
      </c>
      <c r="IW22" s="210"/>
      <c r="IX22" s="210"/>
      <c r="IY22" s="210">
        <f t="shared" si="60"/>
        <v>0</v>
      </c>
      <c r="IZ22" s="210">
        <f t="shared" si="61"/>
        <v>0</v>
      </c>
      <c r="JA22" s="210"/>
      <c r="JB22" s="210"/>
      <c r="JC22" s="210">
        <f t="shared" si="62"/>
        <v>0</v>
      </c>
      <c r="JD22" s="210">
        <f t="shared" si="62"/>
        <v>0</v>
      </c>
      <c r="JE22" s="210">
        <v>1.67</v>
      </c>
      <c r="JF22" s="210"/>
      <c r="JG22" s="210">
        <f t="shared" si="63"/>
        <v>1.67</v>
      </c>
      <c r="JH22" s="210">
        <f t="shared" si="63"/>
        <v>0</v>
      </c>
      <c r="JI22" s="210">
        <v>0</v>
      </c>
      <c r="JJ22" s="210"/>
      <c r="JK22" s="210">
        <f t="shared" si="64"/>
        <v>0</v>
      </c>
      <c r="JL22" s="210">
        <f t="shared" si="64"/>
        <v>0</v>
      </c>
      <c r="JM22" s="210"/>
      <c r="JN22" s="210"/>
      <c r="JO22" s="210">
        <f t="shared" si="65"/>
        <v>0</v>
      </c>
      <c r="JP22" s="210">
        <f t="shared" si="65"/>
        <v>0</v>
      </c>
      <c r="JQ22" s="210"/>
      <c r="JR22" s="210"/>
      <c r="JS22" s="210">
        <f t="shared" si="66"/>
        <v>0</v>
      </c>
      <c r="JT22" s="210">
        <f t="shared" si="66"/>
        <v>0</v>
      </c>
      <c r="JU22" s="210"/>
      <c r="JV22" s="210"/>
      <c r="JW22" s="210">
        <f t="shared" si="67"/>
        <v>0</v>
      </c>
      <c r="JX22" s="210">
        <f t="shared" si="67"/>
        <v>0</v>
      </c>
    </row>
    <row r="23" spans="1:284" ht="12.75" customHeight="1">
      <c r="A23" s="182">
        <v>0.125</v>
      </c>
      <c r="B23" s="89">
        <v>13</v>
      </c>
      <c r="C23" s="234"/>
      <c r="D23" s="234"/>
      <c r="E23" s="74"/>
      <c r="F23" s="74"/>
      <c r="G23" s="71">
        <f t="shared" si="0"/>
        <v>0</v>
      </c>
      <c r="H23" s="71">
        <f t="shared" si="0"/>
        <v>0</v>
      </c>
      <c r="I23" s="235">
        <v>5.15</v>
      </c>
      <c r="J23" s="71"/>
      <c r="K23" s="71"/>
      <c r="L23" s="71"/>
      <c r="M23" s="71">
        <f t="shared" si="2"/>
        <v>5.15</v>
      </c>
      <c r="N23" s="71">
        <f t="shared" si="2"/>
        <v>0</v>
      </c>
      <c r="O23" s="234">
        <v>0.21</v>
      </c>
      <c r="P23" s="235"/>
      <c r="Q23" s="74"/>
      <c r="R23" s="71"/>
      <c r="S23" s="71">
        <f t="shared" si="3"/>
        <v>0.21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3"/>
      <c r="AC23" s="244"/>
      <c r="AD23" s="237"/>
      <c r="AE23" s="71">
        <f t="shared" si="5"/>
        <v>0</v>
      </c>
      <c r="AF23" s="71">
        <f t="shared" si="5"/>
        <v>0</v>
      </c>
      <c r="AG23" s="71">
        <v>61.86</v>
      </c>
      <c r="AH23" s="71"/>
      <c r="AI23" s="71"/>
      <c r="AJ23" s="71"/>
      <c r="AK23" s="71">
        <f t="shared" si="6"/>
        <v>61.86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>
        <v>0</v>
      </c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4"/>
      <c r="BF23" s="234"/>
      <c r="BG23" s="75"/>
      <c r="BH23" s="238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39"/>
      <c r="BR23" s="234"/>
      <c r="BS23" s="94"/>
      <c r="BT23" s="94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40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4"/>
      <c r="CJ23" s="234"/>
      <c r="CK23" s="212"/>
      <c r="CL23" s="71"/>
      <c r="CM23" s="71">
        <f t="shared" si="15"/>
        <v>0</v>
      </c>
      <c r="CN23" s="71">
        <f t="shared" si="15"/>
        <v>0</v>
      </c>
      <c r="CO23" s="234"/>
      <c r="CP23" s="234"/>
      <c r="CQ23" s="71"/>
      <c r="CR23" s="71"/>
      <c r="CS23" s="71">
        <f t="shared" si="16"/>
        <v>0</v>
      </c>
      <c r="CT23" s="71">
        <f t="shared" si="16"/>
        <v>0</v>
      </c>
      <c r="CU23" s="74">
        <v>0</v>
      </c>
      <c r="CV23" s="74"/>
      <c r="CW23" s="234"/>
      <c r="CX23" s="234"/>
      <c r="CY23" s="71">
        <f t="shared" si="17"/>
        <v>0</v>
      </c>
      <c r="CZ23" s="71">
        <f t="shared" si="17"/>
        <v>0</v>
      </c>
      <c r="DA23" s="234"/>
      <c r="DB23" s="235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4">
        <v>0</v>
      </c>
      <c r="DN23" s="234"/>
      <c r="DO23" s="241"/>
      <c r="DP23" s="242"/>
      <c r="DQ23" s="71">
        <f t="shared" si="20"/>
        <v>0</v>
      </c>
      <c r="DR23" s="71">
        <f t="shared" si="20"/>
        <v>0</v>
      </c>
      <c r="DS23" s="115"/>
      <c r="DT23" s="71"/>
      <c r="DU23" s="234"/>
      <c r="DV23" s="234"/>
      <c r="DW23" s="71">
        <f t="shared" si="21"/>
        <v>0</v>
      </c>
      <c r="DX23" s="71">
        <f t="shared" si="21"/>
        <v>0</v>
      </c>
      <c r="DY23" s="234"/>
      <c r="DZ23" s="235"/>
      <c r="EA23" s="208"/>
      <c r="EB23" s="71"/>
      <c r="EC23" s="71">
        <f t="shared" si="22"/>
        <v>0</v>
      </c>
      <c r="ED23" s="71">
        <f t="shared" si="22"/>
        <v>0</v>
      </c>
      <c r="EE23" s="234"/>
      <c r="EF23" s="234"/>
      <c r="EG23" s="241"/>
      <c r="EH23" s="241"/>
      <c r="EI23" s="71">
        <f t="shared" si="23"/>
        <v>0</v>
      </c>
      <c r="EJ23" s="71">
        <f t="shared" si="23"/>
        <v>0</v>
      </c>
      <c r="EK23" s="234">
        <v>0</v>
      </c>
      <c r="EL23" s="234"/>
      <c r="EM23" s="241"/>
      <c r="EN23" s="241"/>
      <c r="EO23" s="71">
        <f t="shared" si="24"/>
        <v>0</v>
      </c>
      <c r="EP23" s="71">
        <f t="shared" si="24"/>
        <v>0</v>
      </c>
      <c r="EQ23" s="196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/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/>
      <c r="GB23" s="196"/>
      <c r="GC23" s="196"/>
      <c r="GD23" s="196"/>
      <c r="GE23" s="74">
        <f t="shared" si="35"/>
        <v>0</v>
      </c>
      <c r="GF23" s="74">
        <f t="shared" si="36"/>
        <v>0</v>
      </c>
      <c r="GG23" s="196">
        <v>0</v>
      </c>
      <c r="GH23" s="196"/>
      <c r="GI23" s="74">
        <f t="shared" si="1"/>
        <v>0</v>
      </c>
      <c r="GJ23" s="74">
        <f t="shared" si="37"/>
        <v>0</v>
      </c>
      <c r="GK23" s="196">
        <v>9.48</v>
      </c>
      <c r="GL23" s="196"/>
      <c r="GM23" s="74">
        <f t="shared" si="38"/>
        <v>9.48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>
        <v>10.31</v>
      </c>
      <c r="GX23" s="196"/>
      <c r="GY23" s="74">
        <f t="shared" si="44"/>
        <v>10.31</v>
      </c>
      <c r="GZ23" s="74">
        <f t="shared" si="45"/>
        <v>0</v>
      </c>
      <c r="HA23" s="196">
        <v>2.06</v>
      </c>
      <c r="HB23" s="196"/>
      <c r="HC23" s="74">
        <f t="shared" si="46"/>
        <v>2.06</v>
      </c>
      <c r="HD23" s="74">
        <f t="shared" si="47"/>
        <v>0</v>
      </c>
      <c r="HE23" s="196">
        <v>1.77</v>
      </c>
      <c r="HF23" s="196"/>
      <c r="HG23" s="74">
        <f t="shared" si="48"/>
        <v>1.77</v>
      </c>
      <c r="HH23" s="74">
        <f t="shared" si="48"/>
        <v>0</v>
      </c>
      <c r="HI23" s="196">
        <v>2.78</v>
      </c>
      <c r="HJ23" s="196"/>
      <c r="HK23" s="74">
        <f t="shared" si="49"/>
        <v>2.78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09">
        <f t="shared" si="55"/>
        <v>0</v>
      </c>
      <c r="IG23" s="233">
        <v>0</v>
      </c>
      <c r="IH23" s="233"/>
      <c r="II23" s="210">
        <f t="shared" si="56"/>
        <v>0</v>
      </c>
      <c r="IJ23" s="210">
        <f t="shared" si="56"/>
        <v>0</v>
      </c>
      <c r="IM23" s="210">
        <f t="shared" si="57"/>
        <v>0</v>
      </c>
      <c r="IN23" s="210">
        <f t="shared" si="57"/>
        <v>0</v>
      </c>
      <c r="IO23" s="196"/>
      <c r="IP23" s="210"/>
      <c r="IQ23" s="210">
        <f t="shared" si="58"/>
        <v>0</v>
      </c>
      <c r="IR23" s="210">
        <f t="shared" si="58"/>
        <v>0</v>
      </c>
      <c r="IS23" s="210"/>
      <c r="IT23" s="210"/>
      <c r="IU23" s="210">
        <f t="shared" si="59"/>
        <v>0</v>
      </c>
      <c r="IV23" s="210">
        <f t="shared" si="59"/>
        <v>0</v>
      </c>
      <c r="IW23" s="210"/>
      <c r="IX23" s="210"/>
      <c r="IY23" s="210">
        <f t="shared" si="60"/>
        <v>0</v>
      </c>
      <c r="IZ23" s="210">
        <f t="shared" si="61"/>
        <v>0</v>
      </c>
      <c r="JA23" s="210"/>
      <c r="JB23" s="210"/>
      <c r="JC23" s="210">
        <f t="shared" si="62"/>
        <v>0</v>
      </c>
      <c r="JD23" s="210">
        <f t="shared" si="62"/>
        <v>0</v>
      </c>
      <c r="JE23" s="210">
        <v>1.67</v>
      </c>
      <c r="JF23" s="210"/>
      <c r="JG23" s="210">
        <f t="shared" si="63"/>
        <v>1.67</v>
      </c>
      <c r="JH23" s="210">
        <f t="shared" si="63"/>
        <v>0</v>
      </c>
      <c r="JI23" s="210">
        <v>0</v>
      </c>
      <c r="JJ23" s="210"/>
      <c r="JK23" s="210">
        <f t="shared" si="64"/>
        <v>0</v>
      </c>
      <c r="JL23" s="210">
        <f t="shared" si="64"/>
        <v>0</v>
      </c>
      <c r="JM23" s="210"/>
      <c r="JN23" s="210"/>
      <c r="JO23" s="210">
        <f t="shared" si="65"/>
        <v>0</v>
      </c>
      <c r="JP23" s="210">
        <f t="shared" si="65"/>
        <v>0</v>
      </c>
      <c r="JQ23" s="210"/>
      <c r="JR23" s="210"/>
      <c r="JS23" s="210">
        <f t="shared" si="66"/>
        <v>0</v>
      </c>
      <c r="JT23" s="210">
        <f t="shared" si="66"/>
        <v>0</v>
      </c>
      <c r="JU23" s="210"/>
      <c r="JV23" s="210"/>
      <c r="JW23" s="210">
        <f t="shared" si="67"/>
        <v>0</v>
      </c>
      <c r="JX23" s="210">
        <f t="shared" si="67"/>
        <v>0</v>
      </c>
    </row>
    <row r="24" spans="1:284" ht="12.75" customHeight="1">
      <c r="A24" s="181"/>
      <c r="B24" s="89">
        <v>14</v>
      </c>
      <c r="C24" s="234"/>
      <c r="D24" s="234"/>
      <c r="E24" s="74"/>
      <c r="F24" s="74"/>
      <c r="G24" s="71">
        <f t="shared" si="0"/>
        <v>0</v>
      </c>
      <c r="H24" s="71">
        <f t="shared" si="0"/>
        <v>0</v>
      </c>
      <c r="I24" s="235">
        <v>5.15</v>
      </c>
      <c r="J24" s="71"/>
      <c r="K24" s="71"/>
      <c r="L24" s="71"/>
      <c r="M24" s="71">
        <f t="shared" si="2"/>
        <v>5.15</v>
      </c>
      <c r="N24" s="71">
        <f t="shared" si="2"/>
        <v>0</v>
      </c>
      <c r="O24" s="234">
        <v>0.21</v>
      </c>
      <c r="P24" s="235"/>
      <c r="Q24" s="74"/>
      <c r="R24" s="71"/>
      <c r="S24" s="71">
        <f t="shared" si="3"/>
        <v>0.21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3"/>
      <c r="AC24" s="244"/>
      <c r="AD24" s="237"/>
      <c r="AE24" s="71">
        <f t="shared" si="5"/>
        <v>0</v>
      </c>
      <c r="AF24" s="71">
        <f t="shared" si="5"/>
        <v>0</v>
      </c>
      <c r="AG24" s="71">
        <v>10.31</v>
      </c>
      <c r="AH24" s="71"/>
      <c r="AI24" s="71"/>
      <c r="AJ24" s="71"/>
      <c r="AK24" s="71">
        <f t="shared" si="6"/>
        <v>10.31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>
        <v>0</v>
      </c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4"/>
      <c r="BF24" s="234"/>
      <c r="BG24" s="75"/>
      <c r="BH24" s="238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39"/>
      <c r="BR24" s="234"/>
      <c r="BS24" s="94"/>
      <c r="BT24" s="94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40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4"/>
      <c r="CJ24" s="234"/>
      <c r="CK24" s="212"/>
      <c r="CL24" s="71"/>
      <c r="CM24" s="71">
        <f t="shared" si="15"/>
        <v>0</v>
      </c>
      <c r="CN24" s="71">
        <f t="shared" si="15"/>
        <v>0</v>
      </c>
      <c r="CO24" s="234"/>
      <c r="CP24" s="234"/>
      <c r="CQ24" s="71"/>
      <c r="CR24" s="71"/>
      <c r="CS24" s="71">
        <f t="shared" si="16"/>
        <v>0</v>
      </c>
      <c r="CT24" s="71">
        <f t="shared" si="16"/>
        <v>0</v>
      </c>
      <c r="CU24" s="74">
        <v>0</v>
      </c>
      <c r="CV24" s="74"/>
      <c r="CW24" s="234"/>
      <c r="CX24" s="234"/>
      <c r="CY24" s="71">
        <f t="shared" si="17"/>
        <v>0</v>
      </c>
      <c r="CZ24" s="71">
        <f t="shared" si="17"/>
        <v>0</v>
      </c>
      <c r="DA24" s="234"/>
      <c r="DB24" s="235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4">
        <v>0</v>
      </c>
      <c r="DN24" s="234"/>
      <c r="DO24" s="241"/>
      <c r="DP24" s="242"/>
      <c r="DQ24" s="71">
        <f t="shared" si="20"/>
        <v>0</v>
      </c>
      <c r="DR24" s="71">
        <f t="shared" si="20"/>
        <v>0</v>
      </c>
      <c r="DS24" s="115"/>
      <c r="DT24" s="71"/>
      <c r="DU24" s="234"/>
      <c r="DV24" s="234"/>
      <c r="DW24" s="71">
        <f t="shared" si="21"/>
        <v>0</v>
      </c>
      <c r="DX24" s="71">
        <f t="shared" si="21"/>
        <v>0</v>
      </c>
      <c r="DY24" s="234"/>
      <c r="DZ24" s="235"/>
      <c r="EA24" s="208"/>
      <c r="EB24" s="71"/>
      <c r="EC24" s="71">
        <f t="shared" si="22"/>
        <v>0</v>
      </c>
      <c r="ED24" s="71">
        <f t="shared" si="22"/>
        <v>0</v>
      </c>
      <c r="EE24" s="234"/>
      <c r="EF24" s="234"/>
      <c r="EG24" s="241"/>
      <c r="EH24" s="241"/>
      <c r="EI24" s="71">
        <f t="shared" si="23"/>
        <v>0</v>
      </c>
      <c r="EJ24" s="71">
        <f t="shared" si="23"/>
        <v>0</v>
      </c>
      <c r="EK24" s="234">
        <v>0</v>
      </c>
      <c r="EL24" s="234"/>
      <c r="EM24" s="241"/>
      <c r="EN24" s="241"/>
      <c r="EO24" s="71">
        <f t="shared" si="24"/>
        <v>0</v>
      </c>
      <c r="EP24" s="71">
        <f t="shared" si="24"/>
        <v>0</v>
      </c>
      <c r="EQ24" s="196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/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/>
      <c r="GB24" s="196"/>
      <c r="GC24" s="196"/>
      <c r="GD24" s="196"/>
      <c r="GE24" s="74">
        <f t="shared" si="35"/>
        <v>0</v>
      </c>
      <c r="GF24" s="74">
        <f t="shared" si="36"/>
        <v>0</v>
      </c>
      <c r="GG24" s="196">
        <v>0</v>
      </c>
      <c r="GH24" s="196"/>
      <c r="GI24" s="74">
        <f t="shared" si="1"/>
        <v>0</v>
      </c>
      <c r="GJ24" s="74">
        <f t="shared" si="37"/>
        <v>0</v>
      </c>
      <c r="GK24" s="196">
        <v>9.48</v>
      </c>
      <c r="GL24" s="196"/>
      <c r="GM24" s="74">
        <f t="shared" si="38"/>
        <v>9.48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>
        <v>10.31</v>
      </c>
      <c r="GX24" s="196"/>
      <c r="GY24" s="74">
        <f t="shared" si="44"/>
        <v>10.31</v>
      </c>
      <c r="GZ24" s="74">
        <f t="shared" si="45"/>
        <v>0</v>
      </c>
      <c r="HA24" s="196">
        <v>2.06</v>
      </c>
      <c r="HB24" s="196"/>
      <c r="HC24" s="74">
        <f t="shared" si="46"/>
        <v>2.06</v>
      </c>
      <c r="HD24" s="74">
        <f t="shared" si="47"/>
        <v>0</v>
      </c>
      <c r="HE24" s="196">
        <v>1.77</v>
      </c>
      <c r="HF24" s="196"/>
      <c r="HG24" s="74">
        <f t="shared" si="48"/>
        <v>1.77</v>
      </c>
      <c r="HH24" s="74">
        <f t="shared" si="48"/>
        <v>0</v>
      </c>
      <c r="HI24" s="196">
        <v>2.78</v>
      </c>
      <c r="HJ24" s="196"/>
      <c r="HK24" s="74">
        <f t="shared" si="49"/>
        <v>2.78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09">
        <f t="shared" si="55"/>
        <v>0</v>
      </c>
      <c r="IG24" s="233">
        <v>0</v>
      </c>
      <c r="IH24" s="233"/>
      <c r="II24" s="210">
        <f t="shared" si="56"/>
        <v>0</v>
      </c>
      <c r="IJ24" s="210">
        <f t="shared" si="56"/>
        <v>0</v>
      </c>
      <c r="IM24" s="210">
        <f t="shared" si="57"/>
        <v>0</v>
      </c>
      <c r="IN24" s="210">
        <f t="shared" si="57"/>
        <v>0</v>
      </c>
      <c r="IO24" s="196"/>
      <c r="IP24" s="210"/>
      <c r="IQ24" s="210">
        <f t="shared" si="58"/>
        <v>0</v>
      </c>
      <c r="IR24" s="210">
        <f t="shared" si="58"/>
        <v>0</v>
      </c>
      <c r="IS24" s="210"/>
      <c r="IT24" s="210"/>
      <c r="IU24" s="210">
        <f t="shared" si="59"/>
        <v>0</v>
      </c>
      <c r="IV24" s="210">
        <f t="shared" si="59"/>
        <v>0</v>
      </c>
      <c r="IW24" s="210"/>
      <c r="IX24" s="210"/>
      <c r="IY24" s="210">
        <f t="shared" si="60"/>
        <v>0</v>
      </c>
      <c r="IZ24" s="210">
        <f t="shared" si="61"/>
        <v>0</v>
      </c>
      <c r="JA24" s="210"/>
      <c r="JB24" s="210"/>
      <c r="JC24" s="210">
        <f t="shared" si="62"/>
        <v>0</v>
      </c>
      <c r="JD24" s="210">
        <f t="shared" si="62"/>
        <v>0</v>
      </c>
      <c r="JE24" s="210">
        <v>1.67</v>
      </c>
      <c r="JF24" s="210"/>
      <c r="JG24" s="210">
        <f t="shared" si="63"/>
        <v>1.67</v>
      </c>
      <c r="JH24" s="210">
        <f t="shared" si="63"/>
        <v>0</v>
      </c>
      <c r="JI24" s="210">
        <v>0</v>
      </c>
      <c r="JJ24" s="210"/>
      <c r="JK24" s="210">
        <f t="shared" si="64"/>
        <v>0</v>
      </c>
      <c r="JL24" s="210">
        <f t="shared" si="64"/>
        <v>0</v>
      </c>
      <c r="JM24" s="210"/>
      <c r="JN24" s="210"/>
      <c r="JO24" s="210">
        <f t="shared" si="65"/>
        <v>0</v>
      </c>
      <c r="JP24" s="210">
        <f t="shared" si="65"/>
        <v>0</v>
      </c>
      <c r="JQ24" s="210"/>
      <c r="JR24" s="210"/>
      <c r="JS24" s="210">
        <f t="shared" si="66"/>
        <v>0</v>
      </c>
      <c r="JT24" s="210">
        <f t="shared" si="66"/>
        <v>0</v>
      </c>
      <c r="JU24" s="210"/>
      <c r="JV24" s="210"/>
      <c r="JW24" s="210">
        <f t="shared" si="67"/>
        <v>0</v>
      </c>
      <c r="JX24" s="210">
        <f t="shared" si="67"/>
        <v>0</v>
      </c>
    </row>
    <row r="25" spans="1:284" ht="12.75" customHeight="1">
      <c r="A25" s="181"/>
      <c r="B25" s="89">
        <v>15</v>
      </c>
      <c r="C25" s="234"/>
      <c r="D25" s="234"/>
      <c r="E25" s="74"/>
      <c r="F25" s="74"/>
      <c r="G25" s="71">
        <f t="shared" si="0"/>
        <v>0</v>
      </c>
      <c r="H25" s="71">
        <f t="shared" si="0"/>
        <v>0</v>
      </c>
      <c r="I25" s="235">
        <v>5.15</v>
      </c>
      <c r="J25" s="71"/>
      <c r="K25" s="71"/>
      <c r="L25" s="71"/>
      <c r="M25" s="71">
        <f t="shared" si="2"/>
        <v>5.15</v>
      </c>
      <c r="N25" s="71">
        <f t="shared" si="2"/>
        <v>0</v>
      </c>
      <c r="O25" s="234">
        <v>0.21</v>
      </c>
      <c r="P25" s="235"/>
      <c r="Q25" s="74"/>
      <c r="R25" s="71"/>
      <c r="S25" s="71">
        <f t="shared" si="3"/>
        <v>0.21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3"/>
      <c r="AC25" s="244"/>
      <c r="AD25" s="237"/>
      <c r="AE25" s="71">
        <f t="shared" si="5"/>
        <v>0</v>
      </c>
      <c r="AF25" s="71">
        <f t="shared" si="5"/>
        <v>0</v>
      </c>
      <c r="AG25" s="71">
        <v>20.62</v>
      </c>
      <c r="AH25" s="71"/>
      <c r="AI25" s="71"/>
      <c r="AJ25" s="71"/>
      <c r="AK25" s="71">
        <f t="shared" si="6"/>
        <v>20.62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>
        <v>0</v>
      </c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4"/>
      <c r="BF25" s="234"/>
      <c r="BG25" s="75"/>
      <c r="BH25" s="238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39"/>
      <c r="BR25" s="234"/>
      <c r="BS25" s="94"/>
      <c r="BT25" s="94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40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4"/>
      <c r="CJ25" s="234"/>
      <c r="CK25" s="212"/>
      <c r="CL25" s="71"/>
      <c r="CM25" s="71">
        <f t="shared" si="15"/>
        <v>0</v>
      </c>
      <c r="CN25" s="71">
        <f t="shared" si="15"/>
        <v>0</v>
      </c>
      <c r="CO25" s="234"/>
      <c r="CP25" s="234"/>
      <c r="CQ25" s="71"/>
      <c r="CR25" s="71"/>
      <c r="CS25" s="71">
        <f t="shared" si="16"/>
        <v>0</v>
      </c>
      <c r="CT25" s="71">
        <f t="shared" si="16"/>
        <v>0</v>
      </c>
      <c r="CU25" s="74">
        <v>0</v>
      </c>
      <c r="CV25" s="74"/>
      <c r="CW25" s="234"/>
      <c r="CX25" s="234"/>
      <c r="CY25" s="71">
        <f t="shared" si="17"/>
        <v>0</v>
      </c>
      <c r="CZ25" s="71">
        <f t="shared" si="17"/>
        <v>0</v>
      </c>
      <c r="DA25" s="234"/>
      <c r="DB25" s="235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4">
        <v>0</v>
      </c>
      <c r="DN25" s="234"/>
      <c r="DO25" s="241"/>
      <c r="DP25" s="242"/>
      <c r="DQ25" s="71">
        <f t="shared" si="20"/>
        <v>0</v>
      </c>
      <c r="DR25" s="71">
        <f t="shared" si="20"/>
        <v>0</v>
      </c>
      <c r="DS25" s="115"/>
      <c r="DT25" s="71"/>
      <c r="DU25" s="234"/>
      <c r="DV25" s="234"/>
      <c r="DW25" s="71">
        <f t="shared" si="21"/>
        <v>0</v>
      </c>
      <c r="DX25" s="71">
        <f t="shared" si="21"/>
        <v>0</v>
      </c>
      <c r="DY25" s="234"/>
      <c r="DZ25" s="235"/>
      <c r="EA25" s="208"/>
      <c r="EB25" s="71"/>
      <c r="EC25" s="71">
        <f t="shared" si="22"/>
        <v>0</v>
      </c>
      <c r="ED25" s="71">
        <f t="shared" si="22"/>
        <v>0</v>
      </c>
      <c r="EE25" s="234"/>
      <c r="EF25" s="234"/>
      <c r="EG25" s="241"/>
      <c r="EH25" s="241"/>
      <c r="EI25" s="71">
        <f t="shared" si="23"/>
        <v>0</v>
      </c>
      <c r="EJ25" s="71">
        <f t="shared" si="23"/>
        <v>0</v>
      </c>
      <c r="EK25" s="234">
        <v>0</v>
      </c>
      <c r="EL25" s="234"/>
      <c r="EM25" s="241"/>
      <c r="EN25" s="241"/>
      <c r="EO25" s="71">
        <f t="shared" si="24"/>
        <v>0</v>
      </c>
      <c r="EP25" s="71">
        <f t="shared" si="24"/>
        <v>0</v>
      </c>
      <c r="EQ25" s="196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/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/>
      <c r="GB25" s="196"/>
      <c r="GC25" s="196"/>
      <c r="GD25" s="196"/>
      <c r="GE25" s="74">
        <f t="shared" si="35"/>
        <v>0</v>
      </c>
      <c r="GF25" s="74">
        <f t="shared" si="36"/>
        <v>0</v>
      </c>
      <c r="GG25" s="196">
        <v>0</v>
      </c>
      <c r="GH25" s="196"/>
      <c r="GI25" s="74">
        <f t="shared" si="1"/>
        <v>0</v>
      </c>
      <c r="GJ25" s="74">
        <f t="shared" si="37"/>
        <v>0</v>
      </c>
      <c r="GK25" s="196">
        <v>9.48</v>
      </c>
      <c r="GL25" s="196"/>
      <c r="GM25" s="74">
        <f t="shared" si="38"/>
        <v>9.48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>
        <v>10.31</v>
      </c>
      <c r="GX25" s="196"/>
      <c r="GY25" s="74">
        <f t="shared" si="44"/>
        <v>10.31</v>
      </c>
      <c r="GZ25" s="74">
        <f t="shared" si="45"/>
        <v>0</v>
      </c>
      <c r="HA25" s="196">
        <v>2.06</v>
      </c>
      <c r="HB25" s="196"/>
      <c r="HC25" s="74">
        <f t="shared" si="46"/>
        <v>2.06</v>
      </c>
      <c r="HD25" s="74">
        <f t="shared" si="47"/>
        <v>0</v>
      </c>
      <c r="HE25" s="196">
        <v>1.77</v>
      </c>
      <c r="HF25" s="196"/>
      <c r="HG25" s="74">
        <f t="shared" si="48"/>
        <v>1.77</v>
      </c>
      <c r="HH25" s="74">
        <f t="shared" si="48"/>
        <v>0</v>
      </c>
      <c r="HI25" s="196">
        <v>2.78</v>
      </c>
      <c r="HJ25" s="196"/>
      <c r="HK25" s="74">
        <f t="shared" si="49"/>
        <v>2.78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09">
        <f t="shared" si="55"/>
        <v>0</v>
      </c>
      <c r="IG25" s="233">
        <v>0</v>
      </c>
      <c r="IH25" s="233"/>
      <c r="II25" s="210">
        <f t="shared" si="56"/>
        <v>0</v>
      </c>
      <c r="IJ25" s="210">
        <f t="shared" si="56"/>
        <v>0</v>
      </c>
      <c r="IM25" s="210">
        <f t="shared" si="57"/>
        <v>0</v>
      </c>
      <c r="IN25" s="210">
        <f t="shared" si="57"/>
        <v>0</v>
      </c>
      <c r="IO25" s="196"/>
      <c r="IP25" s="210"/>
      <c r="IQ25" s="210">
        <f t="shared" si="58"/>
        <v>0</v>
      </c>
      <c r="IR25" s="210">
        <f t="shared" si="58"/>
        <v>0</v>
      </c>
      <c r="IS25" s="210"/>
      <c r="IT25" s="210"/>
      <c r="IU25" s="210">
        <f t="shared" si="59"/>
        <v>0</v>
      </c>
      <c r="IV25" s="210">
        <f t="shared" si="59"/>
        <v>0</v>
      </c>
      <c r="IW25" s="210"/>
      <c r="IX25" s="210"/>
      <c r="IY25" s="210">
        <f t="shared" si="60"/>
        <v>0</v>
      </c>
      <c r="IZ25" s="210">
        <f t="shared" si="61"/>
        <v>0</v>
      </c>
      <c r="JA25" s="210"/>
      <c r="JB25" s="210"/>
      <c r="JC25" s="210">
        <f t="shared" si="62"/>
        <v>0</v>
      </c>
      <c r="JD25" s="210">
        <f t="shared" si="62"/>
        <v>0</v>
      </c>
      <c r="JE25" s="210">
        <v>1.67</v>
      </c>
      <c r="JF25" s="210"/>
      <c r="JG25" s="210">
        <f t="shared" si="63"/>
        <v>1.67</v>
      </c>
      <c r="JH25" s="210">
        <f t="shared" si="63"/>
        <v>0</v>
      </c>
      <c r="JI25" s="210">
        <v>0</v>
      </c>
      <c r="JJ25" s="210"/>
      <c r="JK25" s="210">
        <f t="shared" si="64"/>
        <v>0</v>
      </c>
      <c r="JL25" s="210">
        <f t="shared" si="64"/>
        <v>0</v>
      </c>
      <c r="JM25" s="210"/>
      <c r="JN25" s="210"/>
      <c r="JO25" s="210">
        <f t="shared" si="65"/>
        <v>0</v>
      </c>
      <c r="JP25" s="210">
        <f t="shared" si="65"/>
        <v>0</v>
      </c>
      <c r="JQ25" s="210"/>
      <c r="JR25" s="210"/>
      <c r="JS25" s="210">
        <f t="shared" si="66"/>
        <v>0</v>
      </c>
      <c r="JT25" s="210">
        <f t="shared" si="66"/>
        <v>0</v>
      </c>
      <c r="JU25" s="210"/>
      <c r="JV25" s="210"/>
      <c r="JW25" s="210">
        <f t="shared" si="67"/>
        <v>0</v>
      </c>
      <c r="JX25" s="210">
        <f t="shared" si="67"/>
        <v>0</v>
      </c>
    </row>
    <row r="26" spans="1:284" ht="12.75" customHeight="1">
      <c r="A26" s="181"/>
      <c r="B26" s="89">
        <v>16</v>
      </c>
      <c r="C26" s="234"/>
      <c r="D26" s="234"/>
      <c r="E26" s="74"/>
      <c r="F26" s="74"/>
      <c r="G26" s="71">
        <f t="shared" si="0"/>
        <v>0</v>
      </c>
      <c r="H26" s="71">
        <f t="shared" si="0"/>
        <v>0</v>
      </c>
      <c r="I26" s="235">
        <v>5.15</v>
      </c>
      <c r="J26" s="71"/>
      <c r="K26" s="71"/>
      <c r="L26" s="71"/>
      <c r="M26" s="71">
        <f t="shared" si="2"/>
        <v>5.15</v>
      </c>
      <c r="N26" s="71">
        <f t="shared" si="2"/>
        <v>0</v>
      </c>
      <c r="O26" s="234">
        <v>0.21</v>
      </c>
      <c r="P26" s="235"/>
      <c r="Q26" s="74"/>
      <c r="R26" s="71"/>
      <c r="S26" s="71">
        <f t="shared" si="3"/>
        <v>0.21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3"/>
      <c r="AC26" s="244"/>
      <c r="AD26" s="237"/>
      <c r="AE26" s="71">
        <f t="shared" si="5"/>
        <v>0</v>
      </c>
      <c r="AF26" s="71">
        <f t="shared" si="5"/>
        <v>0</v>
      </c>
      <c r="AG26" s="71">
        <v>20.62</v>
      </c>
      <c r="AH26" s="71"/>
      <c r="AI26" s="71"/>
      <c r="AJ26" s="71"/>
      <c r="AK26" s="71">
        <f t="shared" si="6"/>
        <v>20.62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>
        <v>0</v>
      </c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4"/>
      <c r="BF26" s="234"/>
      <c r="BG26" s="75"/>
      <c r="BH26" s="238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39"/>
      <c r="BR26" s="234"/>
      <c r="BS26" s="94"/>
      <c r="BT26" s="94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40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4"/>
      <c r="CJ26" s="234"/>
      <c r="CK26" s="212"/>
      <c r="CL26" s="71"/>
      <c r="CM26" s="71">
        <f t="shared" si="15"/>
        <v>0</v>
      </c>
      <c r="CN26" s="71">
        <f t="shared" si="15"/>
        <v>0</v>
      </c>
      <c r="CO26" s="234"/>
      <c r="CP26" s="234"/>
      <c r="CQ26" s="71"/>
      <c r="CR26" s="71"/>
      <c r="CS26" s="71">
        <f t="shared" si="16"/>
        <v>0</v>
      </c>
      <c r="CT26" s="71">
        <f t="shared" si="16"/>
        <v>0</v>
      </c>
      <c r="CU26" s="74">
        <v>0</v>
      </c>
      <c r="CV26" s="74"/>
      <c r="CW26" s="234"/>
      <c r="CX26" s="234"/>
      <c r="CY26" s="71">
        <f t="shared" si="17"/>
        <v>0</v>
      </c>
      <c r="CZ26" s="71">
        <f t="shared" si="17"/>
        <v>0</v>
      </c>
      <c r="DA26" s="234"/>
      <c r="DB26" s="235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4">
        <v>0</v>
      </c>
      <c r="DN26" s="234"/>
      <c r="DO26" s="241"/>
      <c r="DP26" s="242"/>
      <c r="DQ26" s="71">
        <f t="shared" si="20"/>
        <v>0</v>
      </c>
      <c r="DR26" s="71">
        <f t="shared" si="20"/>
        <v>0</v>
      </c>
      <c r="DS26" s="115"/>
      <c r="DT26" s="71"/>
      <c r="DU26" s="234"/>
      <c r="DV26" s="234"/>
      <c r="DW26" s="71">
        <f t="shared" si="21"/>
        <v>0</v>
      </c>
      <c r="DX26" s="71">
        <f t="shared" si="21"/>
        <v>0</v>
      </c>
      <c r="DY26" s="234"/>
      <c r="DZ26" s="235"/>
      <c r="EA26" s="208"/>
      <c r="EB26" s="71"/>
      <c r="EC26" s="71">
        <f t="shared" si="22"/>
        <v>0</v>
      </c>
      <c r="ED26" s="71">
        <f t="shared" si="22"/>
        <v>0</v>
      </c>
      <c r="EE26" s="234"/>
      <c r="EF26" s="234"/>
      <c r="EG26" s="241"/>
      <c r="EH26" s="241"/>
      <c r="EI26" s="71">
        <f t="shared" si="23"/>
        <v>0</v>
      </c>
      <c r="EJ26" s="71">
        <f t="shared" si="23"/>
        <v>0</v>
      </c>
      <c r="EK26" s="234">
        <v>0</v>
      </c>
      <c r="EL26" s="234"/>
      <c r="EM26" s="241"/>
      <c r="EN26" s="241"/>
      <c r="EO26" s="71">
        <f t="shared" si="24"/>
        <v>0</v>
      </c>
      <c r="EP26" s="71">
        <f t="shared" si="24"/>
        <v>0</v>
      </c>
      <c r="EQ26" s="196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/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/>
      <c r="GB26" s="196"/>
      <c r="GC26" s="196"/>
      <c r="GD26" s="196"/>
      <c r="GE26" s="74">
        <f t="shared" si="35"/>
        <v>0</v>
      </c>
      <c r="GF26" s="74">
        <f t="shared" si="36"/>
        <v>0</v>
      </c>
      <c r="GG26" s="196">
        <v>0</v>
      </c>
      <c r="GH26" s="196"/>
      <c r="GI26" s="74">
        <f t="shared" si="1"/>
        <v>0</v>
      </c>
      <c r="GJ26" s="74">
        <f t="shared" si="37"/>
        <v>0</v>
      </c>
      <c r="GK26" s="196">
        <v>9.48</v>
      </c>
      <c r="GL26" s="196"/>
      <c r="GM26" s="74">
        <f t="shared" si="38"/>
        <v>9.48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>
        <v>10.31</v>
      </c>
      <c r="GX26" s="196"/>
      <c r="GY26" s="74">
        <f t="shared" si="44"/>
        <v>10.31</v>
      </c>
      <c r="GZ26" s="74">
        <f t="shared" si="45"/>
        <v>0</v>
      </c>
      <c r="HA26" s="196">
        <v>2.06</v>
      </c>
      <c r="HB26" s="196"/>
      <c r="HC26" s="74">
        <f t="shared" si="46"/>
        <v>2.06</v>
      </c>
      <c r="HD26" s="74">
        <f t="shared" si="47"/>
        <v>0</v>
      </c>
      <c r="HE26" s="196">
        <v>1.77</v>
      </c>
      <c r="HF26" s="196"/>
      <c r="HG26" s="74">
        <f t="shared" si="48"/>
        <v>1.77</v>
      </c>
      <c r="HH26" s="74">
        <f t="shared" si="48"/>
        <v>0</v>
      </c>
      <c r="HI26" s="196">
        <v>2.78</v>
      </c>
      <c r="HJ26" s="196"/>
      <c r="HK26" s="74">
        <f t="shared" si="49"/>
        <v>2.78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09">
        <f t="shared" si="55"/>
        <v>0</v>
      </c>
      <c r="IG26" s="233">
        <v>0</v>
      </c>
      <c r="IH26" s="233"/>
      <c r="II26" s="210">
        <f t="shared" si="56"/>
        <v>0</v>
      </c>
      <c r="IJ26" s="210">
        <f t="shared" si="56"/>
        <v>0</v>
      </c>
      <c r="IM26" s="210">
        <f t="shared" si="57"/>
        <v>0</v>
      </c>
      <c r="IN26" s="210">
        <f t="shared" si="57"/>
        <v>0</v>
      </c>
      <c r="IO26" s="196"/>
      <c r="IP26" s="210"/>
      <c r="IQ26" s="210">
        <f t="shared" si="58"/>
        <v>0</v>
      </c>
      <c r="IR26" s="210">
        <f t="shared" si="58"/>
        <v>0</v>
      </c>
      <c r="IS26" s="210"/>
      <c r="IT26" s="210"/>
      <c r="IU26" s="210">
        <f t="shared" si="59"/>
        <v>0</v>
      </c>
      <c r="IV26" s="210">
        <f t="shared" si="59"/>
        <v>0</v>
      </c>
      <c r="IW26" s="210"/>
      <c r="IX26" s="210"/>
      <c r="IY26" s="210">
        <f t="shared" si="60"/>
        <v>0</v>
      </c>
      <c r="IZ26" s="210">
        <f t="shared" si="61"/>
        <v>0</v>
      </c>
      <c r="JA26" s="210"/>
      <c r="JB26" s="210"/>
      <c r="JC26" s="210">
        <f t="shared" si="62"/>
        <v>0</v>
      </c>
      <c r="JD26" s="210">
        <f t="shared" si="62"/>
        <v>0</v>
      </c>
      <c r="JE26" s="210">
        <v>1.67</v>
      </c>
      <c r="JF26" s="210"/>
      <c r="JG26" s="210">
        <f t="shared" si="63"/>
        <v>1.67</v>
      </c>
      <c r="JH26" s="210">
        <f t="shared" si="63"/>
        <v>0</v>
      </c>
      <c r="JI26" s="210">
        <v>0</v>
      </c>
      <c r="JJ26" s="210"/>
      <c r="JK26" s="210">
        <f t="shared" si="64"/>
        <v>0</v>
      </c>
      <c r="JL26" s="210">
        <f t="shared" si="64"/>
        <v>0</v>
      </c>
      <c r="JM26" s="210"/>
      <c r="JN26" s="210"/>
      <c r="JO26" s="210">
        <f t="shared" si="65"/>
        <v>0</v>
      </c>
      <c r="JP26" s="210">
        <f t="shared" si="65"/>
        <v>0</v>
      </c>
      <c r="JQ26" s="210"/>
      <c r="JR26" s="210"/>
      <c r="JS26" s="210">
        <f t="shared" si="66"/>
        <v>0</v>
      </c>
      <c r="JT26" s="210">
        <f t="shared" si="66"/>
        <v>0</v>
      </c>
      <c r="JU26" s="210"/>
      <c r="JV26" s="210"/>
      <c r="JW26" s="210">
        <f t="shared" si="67"/>
        <v>0</v>
      </c>
      <c r="JX26" s="210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4"/>
      <c r="D27" s="234"/>
      <c r="E27" s="74"/>
      <c r="F27" s="74"/>
      <c r="G27" s="71">
        <f t="shared" si="0"/>
        <v>0</v>
      </c>
      <c r="H27" s="71">
        <f t="shared" si="0"/>
        <v>0</v>
      </c>
      <c r="I27" s="235">
        <v>5.15</v>
      </c>
      <c r="J27" s="71"/>
      <c r="K27" s="71"/>
      <c r="L27" s="71"/>
      <c r="M27" s="71">
        <f t="shared" si="2"/>
        <v>5.15</v>
      </c>
      <c r="N27" s="71">
        <f t="shared" si="2"/>
        <v>0</v>
      </c>
      <c r="O27" s="234">
        <v>0.21</v>
      </c>
      <c r="P27" s="235"/>
      <c r="Q27" s="74"/>
      <c r="R27" s="71"/>
      <c r="S27" s="71">
        <f t="shared" si="3"/>
        <v>0.21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3"/>
      <c r="AC27" s="244"/>
      <c r="AD27" s="237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>
        <v>0</v>
      </c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4"/>
      <c r="BF27" s="234"/>
      <c r="BG27" s="75"/>
      <c r="BH27" s="238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39"/>
      <c r="BR27" s="234"/>
      <c r="BS27" s="94"/>
      <c r="BT27" s="94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40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4"/>
      <c r="CJ27" s="234"/>
      <c r="CK27" s="212"/>
      <c r="CL27" s="71"/>
      <c r="CM27" s="71">
        <f t="shared" si="15"/>
        <v>0</v>
      </c>
      <c r="CN27" s="71">
        <f t="shared" si="15"/>
        <v>0</v>
      </c>
      <c r="CO27" s="234"/>
      <c r="CP27" s="234"/>
      <c r="CQ27" s="71"/>
      <c r="CR27" s="71"/>
      <c r="CS27" s="71">
        <f t="shared" si="16"/>
        <v>0</v>
      </c>
      <c r="CT27" s="71">
        <f t="shared" si="16"/>
        <v>0</v>
      </c>
      <c r="CU27" s="74">
        <v>0</v>
      </c>
      <c r="CV27" s="74"/>
      <c r="CW27" s="234"/>
      <c r="CX27" s="234"/>
      <c r="CY27" s="71">
        <f t="shared" si="17"/>
        <v>0</v>
      </c>
      <c r="CZ27" s="71">
        <f t="shared" si="17"/>
        <v>0</v>
      </c>
      <c r="DA27" s="234"/>
      <c r="DB27" s="235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4">
        <v>0</v>
      </c>
      <c r="DN27" s="234"/>
      <c r="DO27" s="241"/>
      <c r="DP27" s="242"/>
      <c r="DQ27" s="71">
        <f t="shared" si="20"/>
        <v>0</v>
      </c>
      <c r="DR27" s="71">
        <f t="shared" si="20"/>
        <v>0</v>
      </c>
      <c r="DS27" s="115"/>
      <c r="DT27" s="71"/>
      <c r="DU27" s="234"/>
      <c r="DV27" s="234"/>
      <c r="DW27" s="71">
        <f t="shared" si="21"/>
        <v>0</v>
      </c>
      <c r="DX27" s="71">
        <f t="shared" si="21"/>
        <v>0</v>
      </c>
      <c r="DY27" s="234"/>
      <c r="DZ27" s="235"/>
      <c r="EA27" s="208"/>
      <c r="EB27" s="71"/>
      <c r="EC27" s="71">
        <f t="shared" si="22"/>
        <v>0</v>
      </c>
      <c r="ED27" s="71">
        <f t="shared" si="22"/>
        <v>0</v>
      </c>
      <c r="EE27" s="234"/>
      <c r="EF27" s="234"/>
      <c r="EG27" s="241"/>
      <c r="EH27" s="241"/>
      <c r="EI27" s="71">
        <f t="shared" si="23"/>
        <v>0</v>
      </c>
      <c r="EJ27" s="71">
        <f t="shared" si="23"/>
        <v>0</v>
      </c>
      <c r="EK27" s="234">
        <v>0</v>
      </c>
      <c r="EL27" s="234"/>
      <c r="EM27" s="241"/>
      <c r="EN27" s="241"/>
      <c r="EO27" s="71">
        <f t="shared" si="24"/>
        <v>0</v>
      </c>
      <c r="EP27" s="71">
        <f t="shared" si="24"/>
        <v>0</v>
      </c>
      <c r="EQ27" s="196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/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/>
      <c r="GB27" s="196"/>
      <c r="GC27" s="196"/>
      <c r="GD27" s="196"/>
      <c r="GE27" s="74">
        <f t="shared" si="35"/>
        <v>0</v>
      </c>
      <c r="GF27" s="74">
        <f t="shared" si="36"/>
        <v>0</v>
      </c>
      <c r="GG27" s="196">
        <v>0</v>
      </c>
      <c r="GH27" s="196"/>
      <c r="GI27" s="74">
        <f t="shared" si="1"/>
        <v>0</v>
      </c>
      <c r="GJ27" s="74">
        <f t="shared" si="37"/>
        <v>0</v>
      </c>
      <c r="GK27" s="196">
        <v>9.48</v>
      </c>
      <c r="GL27" s="196"/>
      <c r="GM27" s="74">
        <f t="shared" si="38"/>
        <v>9.48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>
        <v>10.31</v>
      </c>
      <c r="GX27" s="196"/>
      <c r="GY27" s="74">
        <f t="shared" si="44"/>
        <v>10.31</v>
      </c>
      <c r="GZ27" s="74">
        <f t="shared" si="45"/>
        <v>0</v>
      </c>
      <c r="HA27" s="196">
        <v>2.06</v>
      </c>
      <c r="HB27" s="196"/>
      <c r="HC27" s="74">
        <f t="shared" si="46"/>
        <v>2.06</v>
      </c>
      <c r="HD27" s="74">
        <f t="shared" si="47"/>
        <v>0</v>
      </c>
      <c r="HE27" s="196">
        <v>1.77</v>
      </c>
      <c r="HF27" s="196"/>
      <c r="HG27" s="74">
        <f t="shared" si="48"/>
        <v>1.77</v>
      </c>
      <c r="HH27" s="74">
        <f t="shared" si="48"/>
        <v>0</v>
      </c>
      <c r="HI27" s="196">
        <v>2.78</v>
      </c>
      <c r="HJ27" s="196"/>
      <c r="HK27" s="74">
        <f t="shared" si="49"/>
        <v>2.78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09">
        <f t="shared" si="55"/>
        <v>0</v>
      </c>
      <c r="IG27" s="233">
        <v>0</v>
      </c>
      <c r="IH27" s="233"/>
      <c r="II27" s="210">
        <f t="shared" si="56"/>
        <v>0</v>
      </c>
      <c r="IJ27" s="210">
        <f t="shared" si="56"/>
        <v>0</v>
      </c>
      <c r="IM27" s="210">
        <f t="shared" si="57"/>
        <v>0</v>
      </c>
      <c r="IN27" s="210">
        <f t="shared" si="57"/>
        <v>0</v>
      </c>
      <c r="IO27" s="196"/>
      <c r="IP27" s="210"/>
      <c r="IQ27" s="210">
        <f t="shared" si="58"/>
        <v>0</v>
      </c>
      <c r="IR27" s="210">
        <f t="shared" si="58"/>
        <v>0</v>
      </c>
      <c r="IS27" s="210"/>
      <c r="IT27" s="210"/>
      <c r="IU27" s="210">
        <f t="shared" si="59"/>
        <v>0</v>
      </c>
      <c r="IV27" s="210">
        <f t="shared" si="59"/>
        <v>0</v>
      </c>
      <c r="IW27" s="210"/>
      <c r="IX27" s="210"/>
      <c r="IY27" s="210">
        <f t="shared" si="60"/>
        <v>0</v>
      </c>
      <c r="IZ27" s="210">
        <f t="shared" si="61"/>
        <v>0</v>
      </c>
      <c r="JA27" s="210"/>
      <c r="JB27" s="210"/>
      <c r="JC27" s="210">
        <f t="shared" si="62"/>
        <v>0</v>
      </c>
      <c r="JD27" s="210">
        <f t="shared" si="62"/>
        <v>0</v>
      </c>
      <c r="JE27" s="210">
        <v>1.67</v>
      </c>
      <c r="JF27" s="210"/>
      <c r="JG27" s="210">
        <f t="shared" si="63"/>
        <v>1.67</v>
      </c>
      <c r="JH27" s="210">
        <f t="shared" si="63"/>
        <v>0</v>
      </c>
      <c r="JI27" s="210">
        <v>0</v>
      </c>
      <c r="JJ27" s="210"/>
      <c r="JK27" s="210">
        <f t="shared" si="64"/>
        <v>0</v>
      </c>
      <c r="JL27" s="210">
        <f t="shared" si="64"/>
        <v>0</v>
      </c>
      <c r="JM27" s="210"/>
      <c r="JN27" s="210"/>
      <c r="JO27" s="210">
        <f t="shared" si="65"/>
        <v>0</v>
      </c>
      <c r="JP27" s="210">
        <f t="shared" si="65"/>
        <v>0</v>
      </c>
      <c r="JQ27" s="210"/>
      <c r="JR27" s="210"/>
      <c r="JS27" s="210">
        <f t="shared" si="66"/>
        <v>0</v>
      </c>
      <c r="JT27" s="210">
        <f t="shared" si="66"/>
        <v>0</v>
      </c>
      <c r="JU27" s="210"/>
      <c r="JV27" s="210"/>
      <c r="JW27" s="210">
        <f t="shared" si="67"/>
        <v>0</v>
      </c>
      <c r="JX27" s="210">
        <f t="shared" si="67"/>
        <v>0</v>
      </c>
    </row>
    <row r="28" spans="1:284" ht="12.75" customHeight="1">
      <c r="A28" s="181"/>
      <c r="B28" s="89">
        <v>18</v>
      </c>
      <c r="C28" s="234"/>
      <c r="D28" s="234"/>
      <c r="E28" s="74"/>
      <c r="F28" s="74"/>
      <c r="G28" s="71">
        <f t="shared" si="0"/>
        <v>0</v>
      </c>
      <c r="H28" s="71">
        <f t="shared" si="0"/>
        <v>0</v>
      </c>
      <c r="I28" s="235">
        <v>5.15</v>
      </c>
      <c r="J28" s="71"/>
      <c r="K28" s="71"/>
      <c r="L28" s="71"/>
      <c r="M28" s="71">
        <f t="shared" si="2"/>
        <v>5.15</v>
      </c>
      <c r="N28" s="71">
        <f t="shared" si="2"/>
        <v>0</v>
      </c>
      <c r="O28" s="234">
        <v>0.21</v>
      </c>
      <c r="P28" s="235"/>
      <c r="Q28" s="74"/>
      <c r="R28" s="71"/>
      <c r="S28" s="71">
        <f t="shared" si="3"/>
        <v>0.21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3"/>
      <c r="AC28" s="244"/>
      <c r="AD28" s="237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>
        <v>0</v>
      </c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4"/>
      <c r="BF28" s="234"/>
      <c r="BG28" s="75"/>
      <c r="BH28" s="238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39"/>
      <c r="BR28" s="234"/>
      <c r="BS28" s="94"/>
      <c r="BT28" s="94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40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4"/>
      <c r="CJ28" s="234"/>
      <c r="CK28" s="212"/>
      <c r="CL28" s="71"/>
      <c r="CM28" s="71">
        <f t="shared" si="15"/>
        <v>0</v>
      </c>
      <c r="CN28" s="71">
        <f t="shared" si="15"/>
        <v>0</v>
      </c>
      <c r="CO28" s="234"/>
      <c r="CP28" s="234"/>
      <c r="CQ28" s="71"/>
      <c r="CR28" s="71"/>
      <c r="CS28" s="71">
        <f t="shared" si="16"/>
        <v>0</v>
      </c>
      <c r="CT28" s="71">
        <f t="shared" si="16"/>
        <v>0</v>
      </c>
      <c r="CU28" s="74">
        <v>0</v>
      </c>
      <c r="CV28" s="74"/>
      <c r="CW28" s="234"/>
      <c r="CX28" s="234"/>
      <c r="CY28" s="71">
        <f t="shared" si="17"/>
        <v>0</v>
      </c>
      <c r="CZ28" s="71">
        <f t="shared" si="17"/>
        <v>0</v>
      </c>
      <c r="DA28" s="234"/>
      <c r="DB28" s="235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4">
        <v>0</v>
      </c>
      <c r="DN28" s="234"/>
      <c r="DO28" s="241"/>
      <c r="DP28" s="242"/>
      <c r="DQ28" s="71">
        <f t="shared" si="20"/>
        <v>0</v>
      </c>
      <c r="DR28" s="71">
        <f t="shared" si="20"/>
        <v>0</v>
      </c>
      <c r="DS28" s="115"/>
      <c r="DT28" s="71"/>
      <c r="DU28" s="234"/>
      <c r="DV28" s="234"/>
      <c r="DW28" s="71">
        <f t="shared" si="21"/>
        <v>0</v>
      </c>
      <c r="DX28" s="71">
        <f t="shared" si="21"/>
        <v>0</v>
      </c>
      <c r="DY28" s="234"/>
      <c r="DZ28" s="235"/>
      <c r="EA28" s="208"/>
      <c r="EB28" s="71"/>
      <c r="EC28" s="71">
        <f t="shared" si="22"/>
        <v>0</v>
      </c>
      <c r="ED28" s="71">
        <f t="shared" si="22"/>
        <v>0</v>
      </c>
      <c r="EE28" s="234"/>
      <c r="EF28" s="234"/>
      <c r="EG28" s="241"/>
      <c r="EH28" s="241"/>
      <c r="EI28" s="71">
        <f t="shared" si="23"/>
        <v>0</v>
      </c>
      <c r="EJ28" s="71">
        <f t="shared" si="23"/>
        <v>0</v>
      </c>
      <c r="EK28" s="234">
        <v>0</v>
      </c>
      <c r="EL28" s="234"/>
      <c r="EM28" s="241"/>
      <c r="EN28" s="241"/>
      <c r="EO28" s="71">
        <f t="shared" si="24"/>
        <v>0</v>
      </c>
      <c r="EP28" s="71">
        <f t="shared" si="24"/>
        <v>0</v>
      </c>
      <c r="EQ28" s="196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/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/>
      <c r="GB28" s="196"/>
      <c r="GC28" s="196"/>
      <c r="GD28" s="196"/>
      <c r="GE28" s="74">
        <f t="shared" si="35"/>
        <v>0</v>
      </c>
      <c r="GF28" s="74">
        <f t="shared" si="36"/>
        <v>0</v>
      </c>
      <c r="GG28" s="196">
        <v>0</v>
      </c>
      <c r="GH28" s="196"/>
      <c r="GI28" s="74">
        <f t="shared" si="1"/>
        <v>0</v>
      </c>
      <c r="GJ28" s="74">
        <f t="shared" si="37"/>
        <v>0</v>
      </c>
      <c r="GK28" s="196">
        <v>9.48</v>
      </c>
      <c r="GL28" s="196"/>
      <c r="GM28" s="74">
        <f t="shared" si="38"/>
        <v>9.48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>
        <v>10.31</v>
      </c>
      <c r="GX28" s="196"/>
      <c r="GY28" s="74">
        <f t="shared" si="44"/>
        <v>10.31</v>
      </c>
      <c r="GZ28" s="74">
        <f t="shared" si="45"/>
        <v>0</v>
      </c>
      <c r="HA28" s="196">
        <v>2.06</v>
      </c>
      <c r="HB28" s="196"/>
      <c r="HC28" s="74">
        <f t="shared" si="46"/>
        <v>2.06</v>
      </c>
      <c r="HD28" s="74">
        <f t="shared" si="47"/>
        <v>0</v>
      </c>
      <c r="HE28" s="196">
        <v>1.77</v>
      </c>
      <c r="HF28" s="196"/>
      <c r="HG28" s="74">
        <f t="shared" si="48"/>
        <v>1.77</v>
      </c>
      <c r="HH28" s="74">
        <f t="shared" si="48"/>
        <v>0</v>
      </c>
      <c r="HI28" s="196">
        <v>2.78</v>
      </c>
      <c r="HJ28" s="196"/>
      <c r="HK28" s="74">
        <f t="shared" si="49"/>
        <v>2.78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09">
        <f t="shared" si="55"/>
        <v>0</v>
      </c>
      <c r="IG28" s="233">
        <v>0</v>
      </c>
      <c r="IH28" s="233"/>
      <c r="II28" s="210">
        <f t="shared" si="56"/>
        <v>0</v>
      </c>
      <c r="IJ28" s="210">
        <f t="shared" si="56"/>
        <v>0</v>
      </c>
      <c r="IM28" s="210">
        <f t="shared" si="57"/>
        <v>0</v>
      </c>
      <c r="IN28" s="210">
        <f t="shared" si="57"/>
        <v>0</v>
      </c>
      <c r="IO28" s="196"/>
      <c r="IP28" s="210"/>
      <c r="IQ28" s="210">
        <f t="shared" si="58"/>
        <v>0</v>
      </c>
      <c r="IR28" s="210">
        <f t="shared" si="58"/>
        <v>0</v>
      </c>
      <c r="IS28" s="210"/>
      <c r="IT28" s="210"/>
      <c r="IU28" s="210">
        <f t="shared" si="59"/>
        <v>0</v>
      </c>
      <c r="IV28" s="210">
        <f t="shared" si="59"/>
        <v>0</v>
      </c>
      <c r="IW28" s="210"/>
      <c r="IX28" s="210"/>
      <c r="IY28" s="210">
        <f t="shared" si="60"/>
        <v>0</v>
      </c>
      <c r="IZ28" s="210">
        <f t="shared" si="61"/>
        <v>0</v>
      </c>
      <c r="JA28" s="210"/>
      <c r="JB28" s="210"/>
      <c r="JC28" s="210">
        <f t="shared" si="62"/>
        <v>0</v>
      </c>
      <c r="JD28" s="210">
        <f t="shared" si="62"/>
        <v>0</v>
      </c>
      <c r="JE28" s="210">
        <v>1.67</v>
      </c>
      <c r="JF28" s="210"/>
      <c r="JG28" s="210">
        <f t="shared" si="63"/>
        <v>1.67</v>
      </c>
      <c r="JH28" s="210">
        <f t="shared" si="63"/>
        <v>0</v>
      </c>
      <c r="JI28" s="210">
        <v>0</v>
      </c>
      <c r="JJ28" s="210"/>
      <c r="JK28" s="210">
        <f t="shared" si="64"/>
        <v>0</v>
      </c>
      <c r="JL28" s="210">
        <f t="shared" si="64"/>
        <v>0</v>
      </c>
      <c r="JM28" s="210"/>
      <c r="JN28" s="210"/>
      <c r="JO28" s="210">
        <f t="shared" si="65"/>
        <v>0</v>
      </c>
      <c r="JP28" s="210">
        <f t="shared" si="65"/>
        <v>0</v>
      </c>
      <c r="JQ28" s="210"/>
      <c r="JR28" s="210"/>
      <c r="JS28" s="210">
        <f t="shared" si="66"/>
        <v>0</v>
      </c>
      <c r="JT28" s="210">
        <f t="shared" si="66"/>
        <v>0</v>
      </c>
      <c r="JU28" s="210"/>
      <c r="JV28" s="210"/>
      <c r="JW28" s="210">
        <f t="shared" si="67"/>
        <v>0</v>
      </c>
      <c r="JX28" s="210">
        <f t="shared" si="67"/>
        <v>0</v>
      </c>
    </row>
    <row r="29" spans="1:284" ht="12.75" customHeight="1">
      <c r="A29" s="181"/>
      <c r="B29" s="89">
        <v>19</v>
      </c>
      <c r="C29" s="234"/>
      <c r="D29" s="234"/>
      <c r="E29" s="74"/>
      <c r="F29" s="74"/>
      <c r="G29" s="71">
        <f t="shared" si="0"/>
        <v>0</v>
      </c>
      <c r="H29" s="71">
        <f t="shared" si="0"/>
        <v>0</v>
      </c>
      <c r="I29" s="235">
        <v>5.15</v>
      </c>
      <c r="J29" s="71"/>
      <c r="K29" s="71"/>
      <c r="L29" s="71"/>
      <c r="M29" s="71">
        <f t="shared" si="2"/>
        <v>5.15</v>
      </c>
      <c r="N29" s="71">
        <f t="shared" si="2"/>
        <v>0</v>
      </c>
      <c r="O29" s="234">
        <v>0.21</v>
      </c>
      <c r="P29" s="235"/>
      <c r="Q29" s="74"/>
      <c r="R29" s="71"/>
      <c r="S29" s="71">
        <f t="shared" si="3"/>
        <v>0.21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3"/>
      <c r="AC29" s="244"/>
      <c r="AD29" s="237"/>
      <c r="AE29" s="71">
        <f t="shared" si="5"/>
        <v>0</v>
      </c>
      <c r="AF29" s="71">
        <f t="shared" si="5"/>
        <v>0</v>
      </c>
      <c r="AG29" s="71">
        <v>46.39</v>
      </c>
      <c r="AH29" s="71"/>
      <c r="AI29" s="71"/>
      <c r="AJ29" s="71"/>
      <c r="AK29" s="71">
        <f t="shared" si="6"/>
        <v>46.39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>
        <v>0</v>
      </c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4"/>
      <c r="BF29" s="234"/>
      <c r="BG29" s="75"/>
      <c r="BH29" s="238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39"/>
      <c r="BR29" s="234"/>
      <c r="BS29" s="94"/>
      <c r="BT29" s="94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40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4"/>
      <c r="CJ29" s="234"/>
      <c r="CK29" s="212"/>
      <c r="CL29" s="71"/>
      <c r="CM29" s="71">
        <f t="shared" si="15"/>
        <v>0</v>
      </c>
      <c r="CN29" s="71">
        <f t="shared" si="15"/>
        <v>0</v>
      </c>
      <c r="CO29" s="234"/>
      <c r="CP29" s="234"/>
      <c r="CQ29" s="71"/>
      <c r="CR29" s="71"/>
      <c r="CS29" s="71">
        <f t="shared" si="16"/>
        <v>0</v>
      </c>
      <c r="CT29" s="71">
        <f t="shared" si="16"/>
        <v>0</v>
      </c>
      <c r="CU29" s="74">
        <v>0</v>
      </c>
      <c r="CV29" s="74"/>
      <c r="CW29" s="234"/>
      <c r="CX29" s="234"/>
      <c r="CY29" s="71">
        <f t="shared" si="17"/>
        <v>0</v>
      </c>
      <c r="CZ29" s="71">
        <f t="shared" si="17"/>
        <v>0</v>
      </c>
      <c r="DA29" s="234"/>
      <c r="DB29" s="235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4">
        <v>0</v>
      </c>
      <c r="DN29" s="234"/>
      <c r="DO29" s="241"/>
      <c r="DP29" s="242"/>
      <c r="DQ29" s="71">
        <f t="shared" si="20"/>
        <v>0</v>
      </c>
      <c r="DR29" s="71">
        <f t="shared" si="20"/>
        <v>0</v>
      </c>
      <c r="DS29" s="115"/>
      <c r="DT29" s="71"/>
      <c r="DU29" s="234"/>
      <c r="DV29" s="234"/>
      <c r="DW29" s="71">
        <f t="shared" si="21"/>
        <v>0</v>
      </c>
      <c r="DX29" s="71">
        <f t="shared" si="21"/>
        <v>0</v>
      </c>
      <c r="DY29" s="234"/>
      <c r="DZ29" s="235"/>
      <c r="EA29" s="208"/>
      <c r="EB29" s="71"/>
      <c r="EC29" s="71">
        <f t="shared" si="22"/>
        <v>0</v>
      </c>
      <c r="ED29" s="71">
        <f t="shared" si="22"/>
        <v>0</v>
      </c>
      <c r="EE29" s="234"/>
      <c r="EF29" s="234"/>
      <c r="EG29" s="241"/>
      <c r="EH29" s="241"/>
      <c r="EI29" s="71">
        <f t="shared" si="23"/>
        <v>0</v>
      </c>
      <c r="EJ29" s="71">
        <f t="shared" si="23"/>
        <v>0</v>
      </c>
      <c r="EK29" s="234">
        <v>0</v>
      </c>
      <c r="EL29" s="234"/>
      <c r="EM29" s="241"/>
      <c r="EN29" s="241"/>
      <c r="EO29" s="71">
        <f t="shared" si="24"/>
        <v>0</v>
      </c>
      <c r="EP29" s="71">
        <f t="shared" si="24"/>
        <v>0</v>
      </c>
      <c r="EQ29" s="196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/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/>
      <c r="GB29" s="196"/>
      <c r="GC29" s="196"/>
      <c r="GD29" s="196"/>
      <c r="GE29" s="74">
        <f t="shared" si="35"/>
        <v>0</v>
      </c>
      <c r="GF29" s="74">
        <f t="shared" si="36"/>
        <v>0</v>
      </c>
      <c r="GG29" s="196">
        <v>0</v>
      </c>
      <c r="GH29" s="196"/>
      <c r="GI29" s="74">
        <f t="shared" si="1"/>
        <v>0</v>
      </c>
      <c r="GJ29" s="74">
        <f t="shared" si="37"/>
        <v>0</v>
      </c>
      <c r="GK29" s="196">
        <v>9.48</v>
      </c>
      <c r="GL29" s="196"/>
      <c r="GM29" s="74">
        <f t="shared" si="38"/>
        <v>9.48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>
        <v>10.31</v>
      </c>
      <c r="GX29" s="196"/>
      <c r="GY29" s="74">
        <f t="shared" si="44"/>
        <v>10.31</v>
      </c>
      <c r="GZ29" s="74">
        <f t="shared" si="45"/>
        <v>0</v>
      </c>
      <c r="HA29" s="196">
        <v>2.06</v>
      </c>
      <c r="HB29" s="196"/>
      <c r="HC29" s="74">
        <f t="shared" si="46"/>
        <v>2.06</v>
      </c>
      <c r="HD29" s="74">
        <f t="shared" si="47"/>
        <v>0</v>
      </c>
      <c r="HE29" s="196">
        <v>1.77</v>
      </c>
      <c r="HF29" s="196"/>
      <c r="HG29" s="74">
        <f t="shared" si="48"/>
        <v>1.77</v>
      </c>
      <c r="HH29" s="74">
        <f t="shared" si="48"/>
        <v>0</v>
      </c>
      <c r="HI29" s="196">
        <v>2.78</v>
      </c>
      <c r="HJ29" s="196"/>
      <c r="HK29" s="74">
        <f t="shared" si="49"/>
        <v>2.78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09">
        <f t="shared" si="55"/>
        <v>0</v>
      </c>
      <c r="IG29" s="233">
        <v>0</v>
      </c>
      <c r="IH29" s="233"/>
      <c r="II29" s="210">
        <f t="shared" si="56"/>
        <v>0</v>
      </c>
      <c r="IJ29" s="210">
        <f t="shared" si="56"/>
        <v>0</v>
      </c>
      <c r="IM29" s="210">
        <f t="shared" si="57"/>
        <v>0</v>
      </c>
      <c r="IN29" s="210">
        <f t="shared" si="57"/>
        <v>0</v>
      </c>
      <c r="IO29" s="196"/>
      <c r="IP29" s="210"/>
      <c r="IQ29" s="210">
        <f t="shared" si="58"/>
        <v>0</v>
      </c>
      <c r="IR29" s="210">
        <f t="shared" si="58"/>
        <v>0</v>
      </c>
      <c r="IS29" s="210"/>
      <c r="IT29" s="210"/>
      <c r="IU29" s="210">
        <f t="shared" si="59"/>
        <v>0</v>
      </c>
      <c r="IV29" s="210">
        <f t="shared" si="59"/>
        <v>0</v>
      </c>
      <c r="IW29" s="210"/>
      <c r="IX29" s="210"/>
      <c r="IY29" s="210">
        <f t="shared" si="60"/>
        <v>0</v>
      </c>
      <c r="IZ29" s="210">
        <f t="shared" si="61"/>
        <v>0</v>
      </c>
      <c r="JA29" s="210"/>
      <c r="JB29" s="210"/>
      <c r="JC29" s="210">
        <f t="shared" si="62"/>
        <v>0</v>
      </c>
      <c r="JD29" s="210">
        <f t="shared" si="62"/>
        <v>0</v>
      </c>
      <c r="JE29" s="210">
        <v>1.67</v>
      </c>
      <c r="JF29" s="210"/>
      <c r="JG29" s="210">
        <f t="shared" si="63"/>
        <v>1.67</v>
      </c>
      <c r="JH29" s="210">
        <f t="shared" si="63"/>
        <v>0</v>
      </c>
      <c r="JI29" s="210">
        <v>0</v>
      </c>
      <c r="JJ29" s="210"/>
      <c r="JK29" s="210">
        <f t="shared" si="64"/>
        <v>0</v>
      </c>
      <c r="JL29" s="210">
        <f t="shared" si="64"/>
        <v>0</v>
      </c>
      <c r="JM29" s="210"/>
      <c r="JN29" s="210"/>
      <c r="JO29" s="210">
        <f t="shared" si="65"/>
        <v>0</v>
      </c>
      <c r="JP29" s="210">
        <f t="shared" si="65"/>
        <v>0</v>
      </c>
      <c r="JQ29" s="210"/>
      <c r="JR29" s="210"/>
      <c r="JS29" s="210">
        <f t="shared" si="66"/>
        <v>0</v>
      </c>
      <c r="JT29" s="210">
        <f t="shared" si="66"/>
        <v>0</v>
      </c>
      <c r="JU29" s="210"/>
      <c r="JV29" s="210"/>
      <c r="JW29" s="210">
        <f t="shared" si="67"/>
        <v>0</v>
      </c>
      <c r="JX29" s="210">
        <f t="shared" si="67"/>
        <v>0</v>
      </c>
    </row>
    <row r="30" spans="1:284" ht="12.75" customHeight="1">
      <c r="A30" s="181"/>
      <c r="B30" s="89">
        <v>20</v>
      </c>
      <c r="C30" s="234"/>
      <c r="D30" s="234"/>
      <c r="E30" s="74"/>
      <c r="F30" s="74"/>
      <c r="G30" s="71">
        <f t="shared" si="0"/>
        <v>0</v>
      </c>
      <c r="H30" s="71">
        <f t="shared" si="0"/>
        <v>0</v>
      </c>
      <c r="I30" s="235">
        <v>5.15</v>
      </c>
      <c r="J30" s="71"/>
      <c r="K30" s="71"/>
      <c r="L30" s="71"/>
      <c r="M30" s="71">
        <f t="shared" si="2"/>
        <v>5.15</v>
      </c>
      <c r="N30" s="71">
        <f t="shared" si="2"/>
        <v>0</v>
      </c>
      <c r="O30" s="234">
        <v>0.21</v>
      </c>
      <c r="P30" s="235"/>
      <c r="Q30" s="74"/>
      <c r="R30" s="71"/>
      <c r="S30" s="71">
        <f t="shared" si="3"/>
        <v>0.21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3"/>
      <c r="AC30" s="244"/>
      <c r="AD30" s="237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>
        <v>0</v>
      </c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4"/>
      <c r="BF30" s="234"/>
      <c r="BG30" s="75"/>
      <c r="BH30" s="238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39"/>
      <c r="BR30" s="234"/>
      <c r="BS30" s="94"/>
      <c r="BT30" s="94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40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4"/>
      <c r="CJ30" s="234"/>
      <c r="CK30" s="212"/>
      <c r="CL30" s="71"/>
      <c r="CM30" s="71">
        <f t="shared" si="15"/>
        <v>0</v>
      </c>
      <c r="CN30" s="71">
        <f t="shared" si="15"/>
        <v>0</v>
      </c>
      <c r="CO30" s="234"/>
      <c r="CP30" s="234"/>
      <c r="CQ30" s="71"/>
      <c r="CR30" s="71"/>
      <c r="CS30" s="71">
        <f t="shared" si="16"/>
        <v>0</v>
      </c>
      <c r="CT30" s="71">
        <f t="shared" si="16"/>
        <v>0</v>
      </c>
      <c r="CU30" s="74">
        <v>0</v>
      </c>
      <c r="CV30" s="74"/>
      <c r="CW30" s="234"/>
      <c r="CX30" s="234"/>
      <c r="CY30" s="71">
        <f t="shared" si="17"/>
        <v>0</v>
      </c>
      <c r="CZ30" s="71">
        <f t="shared" si="17"/>
        <v>0</v>
      </c>
      <c r="DA30" s="234"/>
      <c r="DB30" s="235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4">
        <v>0</v>
      </c>
      <c r="DN30" s="234"/>
      <c r="DO30" s="241"/>
      <c r="DP30" s="242"/>
      <c r="DQ30" s="71">
        <f t="shared" si="20"/>
        <v>0</v>
      </c>
      <c r="DR30" s="71">
        <f t="shared" si="20"/>
        <v>0</v>
      </c>
      <c r="DS30" s="115"/>
      <c r="DT30" s="71"/>
      <c r="DU30" s="234"/>
      <c r="DV30" s="234"/>
      <c r="DW30" s="71">
        <f t="shared" si="21"/>
        <v>0</v>
      </c>
      <c r="DX30" s="71">
        <f t="shared" si="21"/>
        <v>0</v>
      </c>
      <c r="DY30" s="234"/>
      <c r="DZ30" s="235"/>
      <c r="EA30" s="208"/>
      <c r="EB30" s="71"/>
      <c r="EC30" s="71">
        <f t="shared" si="22"/>
        <v>0</v>
      </c>
      <c r="ED30" s="71">
        <f t="shared" si="22"/>
        <v>0</v>
      </c>
      <c r="EE30" s="234"/>
      <c r="EF30" s="234"/>
      <c r="EG30" s="241"/>
      <c r="EH30" s="241"/>
      <c r="EI30" s="71">
        <f t="shared" si="23"/>
        <v>0</v>
      </c>
      <c r="EJ30" s="71">
        <f t="shared" si="23"/>
        <v>0</v>
      </c>
      <c r="EK30" s="234">
        <v>0</v>
      </c>
      <c r="EL30" s="234"/>
      <c r="EM30" s="241"/>
      <c r="EN30" s="241"/>
      <c r="EO30" s="71">
        <f t="shared" si="24"/>
        <v>0</v>
      </c>
      <c r="EP30" s="71">
        <f t="shared" si="24"/>
        <v>0</v>
      </c>
      <c r="EQ30" s="196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/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/>
      <c r="GB30" s="196"/>
      <c r="GC30" s="196"/>
      <c r="GD30" s="196"/>
      <c r="GE30" s="74">
        <f t="shared" si="35"/>
        <v>0</v>
      </c>
      <c r="GF30" s="74">
        <f t="shared" si="36"/>
        <v>0</v>
      </c>
      <c r="GG30" s="196">
        <v>0</v>
      </c>
      <c r="GH30" s="196"/>
      <c r="GI30" s="74">
        <f t="shared" si="1"/>
        <v>0</v>
      </c>
      <c r="GJ30" s="74">
        <f t="shared" si="37"/>
        <v>0</v>
      </c>
      <c r="GK30" s="196">
        <v>9.48</v>
      </c>
      <c r="GL30" s="196"/>
      <c r="GM30" s="74">
        <f t="shared" si="38"/>
        <v>9.48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>
        <v>10.31</v>
      </c>
      <c r="GX30" s="196"/>
      <c r="GY30" s="74">
        <f t="shared" si="44"/>
        <v>10.31</v>
      </c>
      <c r="GZ30" s="74">
        <f t="shared" si="45"/>
        <v>0</v>
      </c>
      <c r="HA30" s="196">
        <v>2.06</v>
      </c>
      <c r="HB30" s="196"/>
      <c r="HC30" s="74">
        <f t="shared" si="46"/>
        <v>2.06</v>
      </c>
      <c r="HD30" s="74">
        <f t="shared" si="47"/>
        <v>0</v>
      </c>
      <c r="HE30" s="196">
        <v>1.77</v>
      </c>
      <c r="HF30" s="196"/>
      <c r="HG30" s="74">
        <f t="shared" si="48"/>
        <v>1.77</v>
      </c>
      <c r="HH30" s="74">
        <f t="shared" si="48"/>
        <v>0</v>
      </c>
      <c r="HI30" s="196">
        <v>2.78</v>
      </c>
      <c r="HJ30" s="196"/>
      <c r="HK30" s="74">
        <f t="shared" si="49"/>
        <v>2.78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09">
        <f t="shared" si="55"/>
        <v>0</v>
      </c>
      <c r="IG30" s="233">
        <v>0</v>
      </c>
      <c r="IH30" s="233"/>
      <c r="II30" s="210">
        <f t="shared" si="56"/>
        <v>0</v>
      </c>
      <c r="IJ30" s="210">
        <f t="shared" si="56"/>
        <v>0</v>
      </c>
      <c r="IM30" s="210">
        <f t="shared" si="57"/>
        <v>0</v>
      </c>
      <c r="IN30" s="210">
        <f t="shared" si="57"/>
        <v>0</v>
      </c>
      <c r="IO30" s="196"/>
      <c r="IP30" s="210"/>
      <c r="IQ30" s="210">
        <f t="shared" si="58"/>
        <v>0</v>
      </c>
      <c r="IR30" s="210">
        <f t="shared" si="58"/>
        <v>0</v>
      </c>
      <c r="IS30" s="210"/>
      <c r="IT30" s="210"/>
      <c r="IU30" s="210">
        <f t="shared" si="59"/>
        <v>0</v>
      </c>
      <c r="IV30" s="210">
        <f t="shared" si="59"/>
        <v>0</v>
      </c>
      <c r="IW30" s="210"/>
      <c r="IX30" s="210"/>
      <c r="IY30" s="210">
        <f t="shared" si="60"/>
        <v>0</v>
      </c>
      <c r="IZ30" s="210">
        <f t="shared" si="61"/>
        <v>0</v>
      </c>
      <c r="JA30" s="210"/>
      <c r="JB30" s="210"/>
      <c r="JC30" s="210">
        <f t="shared" si="62"/>
        <v>0</v>
      </c>
      <c r="JD30" s="210">
        <f t="shared" si="62"/>
        <v>0</v>
      </c>
      <c r="JE30" s="210">
        <v>1.67</v>
      </c>
      <c r="JF30" s="210"/>
      <c r="JG30" s="210">
        <f t="shared" si="63"/>
        <v>1.67</v>
      </c>
      <c r="JH30" s="210">
        <f t="shared" si="63"/>
        <v>0</v>
      </c>
      <c r="JI30" s="210">
        <v>0</v>
      </c>
      <c r="JJ30" s="210"/>
      <c r="JK30" s="210">
        <f t="shared" si="64"/>
        <v>0</v>
      </c>
      <c r="JL30" s="210">
        <f t="shared" si="64"/>
        <v>0</v>
      </c>
      <c r="JM30" s="210"/>
      <c r="JN30" s="210"/>
      <c r="JO30" s="210">
        <f t="shared" si="65"/>
        <v>0</v>
      </c>
      <c r="JP30" s="210">
        <f t="shared" si="65"/>
        <v>0</v>
      </c>
      <c r="JQ30" s="210"/>
      <c r="JR30" s="210"/>
      <c r="JS30" s="210">
        <f t="shared" si="66"/>
        <v>0</v>
      </c>
      <c r="JT30" s="210">
        <f t="shared" si="66"/>
        <v>0</v>
      </c>
      <c r="JU30" s="210"/>
      <c r="JV30" s="210"/>
      <c r="JW30" s="210">
        <f t="shared" si="67"/>
        <v>0</v>
      </c>
      <c r="JX30" s="210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4"/>
      <c r="D31" s="234"/>
      <c r="E31" s="74"/>
      <c r="F31" s="74"/>
      <c r="G31" s="71">
        <f t="shared" si="0"/>
        <v>0</v>
      </c>
      <c r="H31" s="71">
        <f t="shared" si="0"/>
        <v>0</v>
      </c>
      <c r="I31" s="235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4">
        <v>0.21</v>
      </c>
      <c r="P31" s="235"/>
      <c r="Q31" s="74"/>
      <c r="R31" s="71"/>
      <c r="S31" s="71">
        <f t="shared" si="3"/>
        <v>0.21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3"/>
      <c r="AC31" s="244"/>
      <c r="AD31" s="237"/>
      <c r="AE31" s="71">
        <f t="shared" si="5"/>
        <v>0</v>
      </c>
      <c r="AF31" s="71">
        <f t="shared" si="5"/>
        <v>0</v>
      </c>
      <c r="AG31" s="71">
        <v>20.62</v>
      </c>
      <c r="AH31" s="71"/>
      <c r="AI31" s="71"/>
      <c r="AJ31" s="71"/>
      <c r="AK31" s="71">
        <f t="shared" si="6"/>
        <v>20.62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>
        <v>0</v>
      </c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4"/>
      <c r="BF31" s="234"/>
      <c r="BG31" s="75"/>
      <c r="BH31" s="238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39"/>
      <c r="BR31" s="234"/>
      <c r="BS31" s="94"/>
      <c r="BT31" s="94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40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4"/>
      <c r="CJ31" s="234"/>
      <c r="CK31" s="212"/>
      <c r="CL31" s="71"/>
      <c r="CM31" s="71">
        <f t="shared" si="15"/>
        <v>0</v>
      </c>
      <c r="CN31" s="71">
        <f t="shared" si="15"/>
        <v>0</v>
      </c>
      <c r="CO31" s="234"/>
      <c r="CP31" s="234"/>
      <c r="CQ31" s="71"/>
      <c r="CR31" s="71"/>
      <c r="CS31" s="71">
        <f t="shared" si="16"/>
        <v>0</v>
      </c>
      <c r="CT31" s="71">
        <f t="shared" si="16"/>
        <v>0</v>
      </c>
      <c r="CU31" s="74">
        <v>0</v>
      </c>
      <c r="CV31" s="74"/>
      <c r="CW31" s="234"/>
      <c r="CX31" s="234"/>
      <c r="CY31" s="71">
        <f t="shared" si="17"/>
        <v>0</v>
      </c>
      <c r="CZ31" s="71">
        <f t="shared" si="17"/>
        <v>0</v>
      </c>
      <c r="DA31" s="234"/>
      <c r="DB31" s="235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4">
        <v>0</v>
      </c>
      <c r="DN31" s="234"/>
      <c r="DO31" s="241"/>
      <c r="DP31" s="242"/>
      <c r="DQ31" s="71">
        <f t="shared" si="20"/>
        <v>0</v>
      </c>
      <c r="DR31" s="71">
        <f t="shared" si="20"/>
        <v>0</v>
      </c>
      <c r="DS31" s="115"/>
      <c r="DT31" s="71"/>
      <c r="DU31" s="234"/>
      <c r="DV31" s="234"/>
      <c r="DW31" s="71">
        <f t="shared" si="21"/>
        <v>0</v>
      </c>
      <c r="DX31" s="71">
        <f t="shared" si="21"/>
        <v>0</v>
      </c>
      <c r="DY31" s="234"/>
      <c r="DZ31" s="235"/>
      <c r="EA31" s="208"/>
      <c r="EB31" s="71"/>
      <c r="EC31" s="71">
        <f t="shared" si="22"/>
        <v>0</v>
      </c>
      <c r="ED31" s="71">
        <f t="shared" si="22"/>
        <v>0</v>
      </c>
      <c r="EE31" s="234"/>
      <c r="EF31" s="234"/>
      <c r="EG31" s="241"/>
      <c r="EH31" s="241"/>
      <c r="EI31" s="71">
        <f t="shared" si="23"/>
        <v>0</v>
      </c>
      <c r="EJ31" s="71">
        <f t="shared" si="23"/>
        <v>0</v>
      </c>
      <c r="EK31" s="234">
        <v>0</v>
      </c>
      <c r="EL31" s="234"/>
      <c r="EM31" s="241"/>
      <c r="EN31" s="241"/>
      <c r="EO31" s="71">
        <f t="shared" si="24"/>
        <v>0</v>
      </c>
      <c r="EP31" s="71">
        <f t="shared" si="24"/>
        <v>0</v>
      </c>
      <c r="EQ31" s="196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/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/>
      <c r="GB31" s="196"/>
      <c r="GC31" s="196"/>
      <c r="GD31" s="196"/>
      <c r="GE31" s="74">
        <f t="shared" si="35"/>
        <v>0</v>
      </c>
      <c r="GF31" s="74">
        <f t="shared" si="36"/>
        <v>0</v>
      </c>
      <c r="GG31" s="196">
        <v>0</v>
      </c>
      <c r="GH31" s="196"/>
      <c r="GI31" s="74">
        <f t="shared" si="1"/>
        <v>0</v>
      </c>
      <c r="GJ31" s="74">
        <f t="shared" si="37"/>
        <v>0</v>
      </c>
      <c r="GK31" s="196">
        <v>9.48</v>
      </c>
      <c r="GL31" s="196"/>
      <c r="GM31" s="74">
        <f t="shared" si="38"/>
        <v>9.48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>
        <v>10.31</v>
      </c>
      <c r="GX31" s="196"/>
      <c r="GY31" s="74">
        <f t="shared" si="44"/>
        <v>10.31</v>
      </c>
      <c r="GZ31" s="74">
        <f t="shared" si="45"/>
        <v>0</v>
      </c>
      <c r="HA31" s="196">
        <v>4.12</v>
      </c>
      <c r="HB31" s="196"/>
      <c r="HC31" s="74">
        <f t="shared" si="46"/>
        <v>4.12</v>
      </c>
      <c r="HD31" s="74">
        <f t="shared" si="47"/>
        <v>0</v>
      </c>
      <c r="HE31" s="196">
        <v>1.77</v>
      </c>
      <c r="HF31" s="196"/>
      <c r="HG31" s="74">
        <f t="shared" si="48"/>
        <v>1.77</v>
      </c>
      <c r="HH31" s="74">
        <f t="shared" si="48"/>
        <v>0</v>
      </c>
      <c r="HI31" s="196">
        <v>2.78</v>
      </c>
      <c r="HJ31" s="196"/>
      <c r="HK31" s="74">
        <f t="shared" si="49"/>
        <v>2.78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09">
        <f t="shared" si="55"/>
        <v>0</v>
      </c>
      <c r="IG31" s="233">
        <v>0</v>
      </c>
      <c r="IH31" s="233"/>
      <c r="II31" s="210">
        <f t="shared" si="56"/>
        <v>0</v>
      </c>
      <c r="IJ31" s="210">
        <f t="shared" si="56"/>
        <v>0</v>
      </c>
      <c r="IM31" s="210">
        <f t="shared" si="57"/>
        <v>0</v>
      </c>
      <c r="IN31" s="210">
        <f t="shared" si="57"/>
        <v>0</v>
      </c>
      <c r="IO31" s="196"/>
      <c r="IP31" s="210"/>
      <c r="IQ31" s="210">
        <f t="shared" si="58"/>
        <v>0</v>
      </c>
      <c r="IR31" s="210">
        <f t="shared" si="58"/>
        <v>0</v>
      </c>
      <c r="IS31" s="210"/>
      <c r="IT31" s="210"/>
      <c r="IU31" s="210">
        <f t="shared" si="59"/>
        <v>0</v>
      </c>
      <c r="IV31" s="210">
        <f t="shared" si="59"/>
        <v>0</v>
      </c>
      <c r="IW31" s="210"/>
      <c r="IX31" s="210"/>
      <c r="IY31" s="210">
        <f t="shared" si="60"/>
        <v>0</v>
      </c>
      <c r="IZ31" s="210">
        <f t="shared" si="61"/>
        <v>0</v>
      </c>
      <c r="JA31" s="210"/>
      <c r="JB31" s="210"/>
      <c r="JC31" s="210">
        <f t="shared" si="62"/>
        <v>0</v>
      </c>
      <c r="JD31" s="210">
        <f t="shared" si="62"/>
        <v>0</v>
      </c>
      <c r="JE31" s="210">
        <v>1.67</v>
      </c>
      <c r="JF31" s="210"/>
      <c r="JG31" s="210">
        <f t="shared" si="63"/>
        <v>1.67</v>
      </c>
      <c r="JH31" s="210">
        <f t="shared" si="63"/>
        <v>0</v>
      </c>
      <c r="JI31" s="210">
        <v>0</v>
      </c>
      <c r="JJ31" s="210"/>
      <c r="JK31" s="210">
        <f t="shared" si="64"/>
        <v>0</v>
      </c>
      <c r="JL31" s="210">
        <f t="shared" si="64"/>
        <v>0</v>
      </c>
      <c r="JM31" s="210"/>
      <c r="JN31" s="210"/>
      <c r="JO31" s="210">
        <f t="shared" si="65"/>
        <v>0</v>
      </c>
      <c r="JP31" s="210">
        <f t="shared" si="65"/>
        <v>0</v>
      </c>
      <c r="JQ31" s="210"/>
      <c r="JR31" s="210"/>
      <c r="JS31" s="210">
        <f t="shared" si="66"/>
        <v>0</v>
      </c>
      <c r="JT31" s="210">
        <f t="shared" si="66"/>
        <v>0</v>
      </c>
      <c r="JU31" s="210"/>
      <c r="JV31" s="210"/>
      <c r="JW31" s="210">
        <f t="shared" si="67"/>
        <v>0</v>
      </c>
      <c r="JX31" s="210">
        <f t="shared" si="67"/>
        <v>0</v>
      </c>
    </row>
    <row r="32" spans="1:284" ht="12.75" customHeight="1">
      <c r="A32" s="181"/>
      <c r="B32" s="89">
        <v>22</v>
      </c>
      <c r="C32" s="234"/>
      <c r="D32" s="234"/>
      <c r="E32" s="74"/>
      <c r="F32" s="74"/>
      <c r="G32" s="71">
        <f t="shared" si="0"/>
        <v>0</v>
      </c>
      <c r="H32" s="71">
        <f t="shared" si="0"/>
        <v>0</v>
      </c>
      <c r="I32" s="235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4">
        <v>0.21</v>
      </c>
      <c r="P32" s="235"/>
      <c r="Q32" s="74"/>
      <c r="R32" s="71"/>
      <c r="S32" s="71">
        <f t="shared" si="3"/>
        <v>0.21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3"/>
      <c r="AC32" s="244"/>
      <c r="AD32" s="237"/>
      <c r="AE32" s="71">
        <f t="shared" si="5"/>
        <v>0</v>
      </c>
      <c r="AF32" s="71">
        <f t="shared" si="5"/>
        <v>0</v>
      </c>
      <c r="AG32" s="71">
        <v>30.93</v>
      </c>
      <c r="AH32" s="71"/>
      <c r="AI32" s="71"/>
      <c r="AJ32" s="71"/>
      <c r="AK32" s="71">
        <f t="shared" si="6"/>
        <v>30.93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>
        <v>0</v>
      </c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4"/>
      <c r="BF32" s="234"/>
      <c r="BG32" s="75"/>
      <c r="BH32" s="238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39"/>
      <c r="BR32" s="234"/>
      <c r="BS32" s="94"/>
      <c r="BT32" s="94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40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4"/>
      <c r="CJ32" s="234"/>
      <c r="CK32" s="212"/>
      <c r="CL32" s="71"/>
      <c r="CM32" s="71">
        <f t="shared" si="15"/>
        <v>0</v>
      </c>
      <c r="CN32" s="71">
        <f t="shared" si="15"/>
        <v>0</v>
      </c>
      <c r="CO32" s="234"/>
      <c r="CP32" s="234"/>
      <c r="CQ32" s="71"/>
      <c r="CR32" s="71"/>
      <c r="CS32" s="71">
        <f t="shared" si="16"/>
        <v>0</v>
      </c>
      <c r="CT32" s="71">
        <f t="shared" si="16"/>
        <v>0</v>
      </c>
      <c r="CU32" s="74">
        <v>0</v>
      </c>
      <c r="CV32" s="74"/>
      <c r="CW32" s="234"/>
      <c r="CX32" s="234"/>
      <c r="CY32" s="71">
        <f t="shared" si="17"/>
        <v>0</v>
      </c>
      <c r="CZ32" s="71">
        <f t="shared" si="17"/>
        <v>0</v>
      </c>
      <c r="DA32" s="234"/>
      <c r="DB32" s="235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4">
        <v>0</v>
      </c>
      <c r="DN32" s="234"/>
      <c r="DO32" s="241"/>
      <c r="DP32" s="242"/>
      <c r="DQ32" s="71">
        <f t="shared" si="20"/>
        <v>0</v>
      </c>
      <c r="DR32" s="71">
        <f t="shared" si="20"/>
        <v>0</v>
      </c>
      <c r="DS32" s="115"/>
      <c r="DT32" s="71"/>
      <c r="DU32" s="234"/>
      <c r="DV32" s="234"/>
      <c r="DW32" s="71">
        <f t="shared" si="21"/>
        <v>0</v>
      </c>
      <c r="DX32" s="71">
        <f t="shared" si="21"/>
        <v>0</v>
      </c>
      <c r="DY32" s="234"/>
      <c r="DZ32" s="235"/>
      <c r="EA32" s="208"/>
      <c r="EB32" s="71"/>
      <c r="EC32" s="71">
        <f t="shared" si="22"/>
        <v>0</v>
      </c>
      <c r="ED32" s="71">
        <f t="shared" si="22"/>
        <v>0</v>
      </c>
      <c r="EE32" s="234"/>
      <c r="EF32" s="234"/>
      <c r="EG32" s="241"/>
      <c r="EH32" s="241"/>
      <c r="EI32" s="71">
        <f t="shared" si="23"/>
        <v>0</v>
      </c>
      <c r="EJ32" s="71">
        <f t="shared" si="23"/>
        <v>0</v>
      </c>
      <c r="EK32" s="234">
        <v>0</v>
      </c>
      <c r="EL32" s="234"/>
      <c r="EM32" s="241"/>
      <c r="EN32" s="241"/>
      <c r="EO32" s="71">
        <f t="shared" si="24"/>
        <v>0</v>
      </c>
      <c r="EP32" s="71">
        <f t="shared" si="24"/>
        <v>0</v>
      </c>
      <c r="EQ32" s="196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/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/>
      <c r="GB32" s="196"/>
      <c r="GC32" s="196"/>
      <c r="GD32" s="196"/>
      <c r="GE32" s="74">
        <f t="shared" si="35"/>
        <v>0</v>
      </c>
      <c r="GF32" s="74">
        <f t="shared" si="36"/>
        <v>0</v>
      </c>
      <c r="GG32" s="196">
        <v>0</v>
      </c>
      <c r="GH32" s="196"/>
      <c r="GI32" s="74">
        <f t="shared" si="1"/>
        <v>0</v>
      </c>
      <c r="GJ32" s="74">
        <f t="shared" si="37"/>
        <v>0</v>
      </c>
      <c r="GK32" s="196">
        <v>9.48</v>
      </c>
      <c r="GL32" s="196"/>
      <c r="GM32" s="74">
        <f t="shared" si="38"/>
        <v>9.48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>
        <v>10.31</v>
      </c>
      <c r="GX32" s="196"/>
      <c r="GY32" s="74">
        <f t="shared" si="44"/>
        <v>10.31</v>
      </c>
      <c r="GZ32" s="74">
        <f t="shared" si="45"/>
        <v>0</v>
      </c>
      <c r="HA32" s="196">
        <v>4.12</v>
      </c>
      <c r="HB32" s="196"/>
      <c r="HC32" s="74">
        <f t="shared" si="46"/>
        <v>4.12</v>
      </c>
      <c r="HD32" s="74">
        <f t="shared" si="47"/>
        <v>0</v>
      </c>
      <c r="HE32" s="196">
        <v>1.77</v>
      </c>
      <c r="HF32" s="196"/>
      <c r="HG32" s="74">
        <f t="shared" si="48"/>
        <v>1.77</v>
      </c>
      <c r="HH32" s="74">
        <f t="shared" si="48"/>
        <v>0</v>
      </c>
      <c r="HI32" s="196">
        <v>2.78</v>
      </c>
      <c r="HJ32" s="196"/>
      <c r="HK32" s="74">
        <f t="shared" si="49"/>
        <v>2.78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09">
        <f t="shared" si="55"/>
        <v>0</v>
      </c>
      <c r="IG32" s="233">
        <v>0</v>
      </c>
      <c r="IH32" s="233"/>
      <c r="II32" s="210">
        <f t="shared" si="56"/>
        <v>0</v>
      </c>
      <c r="IJ32" s="210">
        <f t="shared" si="56"/>
        <v>0</v>
      </c>
      <c r="IM32" s="210">
        <f t="shared" si="57"/>
        <v>0</v>
      </c>
      <c r="IN32" s="210">
        <f t="shared" si="57"/>
        <v>0</v>
      </c>
      <c r="IO32" s="196"/>
      <c r="IP32" s="210"/>
      <c r="IQ32" s="210">
        <f t="shared" si="58"/>
        <v>0</v>
      </c>
      <c r="IR32" s="210">
        <f t="shared" si="58"/>
        <v>0</v>
      </c>
      <c r="IS32" s="210"/>
      <c r="IT32" s="210"/>
      <c r="IU32" s="210">
        <f t="shared" si="59"/>
        <v>0</v>
      </c>
      <c r="IV32" s="210">
        <f t="shared" si="59"/>
        <v>0</v>
      </c>
      <c r="IW32" s="210"/>
      <c r="IX32" s="210"/>
      <c r="IY32" s="210">
        <f t="shared" si="60"/>
        <v>0</v>
      </c>
      <c r="IZ32" s="210">
        <f t="shared" si="61"/>
        <v>0</v>
      </c>
      <c r="JA32" s="210"/>
      <c r="JB32" s="210"/>
      <c r="JC32" s="210">
        <f t="shared" si="62"/>
        <v>0</v>
      </c>
      <c r="JD32" s="210">
        <f t="shared" si="62"/>
        <v>0</v>
      </c>
      <c r="JE32" s="210">
        <v>1.67</v>
      </c>
      <c r="JF32" s="210"/>
      <c r="JG32" s="210">
        <f t="shared" si="63"/>
        <v>1.67</v>
      </c>
      <c r="JH32" s="210">
        <f t="shared" si="63"/>
        <v>0</v>
      </c>
      <c r="JI32" s="210">
        <v>0</v>
      </c>
      <c r="JJ32" s="210"/>
      <c r="JK32" s="210">
        <f t="shared" si="64"/>
        <v>0</v>
      </c>
      <c r="JL32" s="210">
        <f t="shared" si="64"/>
        <v>0</v>
      </c>
      <c r="JM32" s="210"/>
      <c r="JN32" s="210"/>
      <c r="JO32" s="210">
        <f t="shared" si="65"/>
        <v>0</v>
      </c>
      <c r="JP32" s="210">
        <f t="shared" si="65"/>
        <v>0</v>
      </c>
      <c r="JQ32" s="210"/>
      <c r="JR32" s="210"/>
      <c r="JS32" s="210">
        <f t="shared" si="66"/>
        <v>0</v>
      </c>
      <c r="JT32" s="210">
        <f t="shared" si="66"/>
        <v>0</v>
      </c>
      <c r="JU32" s="210"/>
      <c r="JV32" s="210"/>
      <c r="JW32" s="210">
        <f t="shared" si="67"/>
        <v>0</v>
      </c>
      <c r="JX32" s="210">
        <f t="shared" si="67"/>
        <v>0</v>
      </c>
    </row>
    <row r="33" spans="1:284" ht="12.75" customHeight="1">
      <c r="A33" s="181"/>
      <c r="B33" s="89">
        <v>23</v>
      </c>
      <c r="C33" s="234"/>
      <c r="D33" s="234"/>
      <c r="E33" s="74"/>
      <c r="F33" s="74"/>
      <c r="G33" s="71">
        <f t="shared" si="0"/>
        <v>0</v>
      </c>
      <c r="H33" s="71">
        <f t="shared" si="0"/>
        <v>0</v>
      </c>
      <c r="I33" s="235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4">
        <v>0.82</v>
      </c>
      <c r="P33" s="235"/>
      <c r="Q33" s="74"/>
      <c r="R33" s="71"/>
      <c r="S33" s="71">
        <f t="shared" si="3"/>
        <v>0.82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3"/>
      <c r="AC33" s="244"/>
      <c r="AD33" s="237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>
        <v>0</v>
      </c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4"/>
      <c r="BF33" s="234"/>
      <c r="BG33" s="75"/>
      <c r="BH33" s="238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39"/>
      <c r="BR33" s="234"/>
      <c r="BS33" s="94"/>
      <c r="BT33" s="94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40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4"/>
      <c r="CJ33" s="234"/>
      <c r="CK33" s="212"/>
      <c r="CL33" s="71"/>
      <c r="CM33" s="71">
        <f t="shared" si="15"/>
        <v>0</v>
      </c>
      <c r="CN33" s="71">
        <f t="shared" si="15"/>
        <v>0</v>
      </c>
      <c r="CO33" s="234"/>
      <c r="CP33" s="234"/>
      <c r="CQ33" s="71"/>
      <c r="CR33" s="71"/>
      <c r="CS33" s="71">
        <f t="shared" si="16"/>
        <v>0</v>
      </c>
      <c r="CT33" s="71">
        <f t="shared" si="16"/>
        <v>0</v>
      </c>
      <c r="CU33" s="74">
        <v>0</v>
      </c>
      <c r="CV33" s="74"/>
      <c r="CW33" s="234"/>
      <c r="CX33" s="234"/>
      <c r="CY33" s="71">
        <f t="shared" si="17"/>
        <v>0</v>
      </c>
      <c r="CZ33" s="71">
        <f t="shared" si="17"/>
        <v>0</v>
      </c>
      <c r="DA33" s="234"/>
      <c r="DB33" s="235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4">
        <v>0</v>
      </c>
      <c r="DN33" s="234"/>
      <c r="DO33" s="241"/>
      <c r="DP33" s="242"/>
      <c r="DQ33" s="71">
        <f t="shared" si="20"/>
        <v>0</v>
      </c>
      <c r="DR33" s="71">
        <f t="shared" si="20"/>
        <v>0</v>
      </c>
      <c r="DS33" s="115"/>
      <c r="DT33" s="71"/>
      <c r="DU33" s="234"/>
      <c r="DV33" s="234"/>
      <c r="DW33" s="71">
        <f t="shared" si="21"/>
        <v>0</v>
      </c>
      <c r="DX33" s="71">
        <f t="shared" si="21"/>
        <v>0</v>
      </c>
      <c r="DY33" s="234"/>
      <c r="DZ33" s="235"/>
      <c r="EA33" s="208"/>
      <c r="EB33" s="71"/>
      <c r="EC33" s="71">
        <f t="shared" si="22"/>
        <v>0</v>
      </c>
      <c r="ED33" s="71">
        <f t="shared" si="22"/>
        <v>0</v>
      </c>
      <c r="EE33" s="234"/>
      <c r="EF33" s="234"/>
      <c r="EG33" s="241"/>
      <c r="EH33" s="241"/>
      <c r="EI33" s="71">
        <f t="shared" si="23"/>
        <v>0</v>
      </c>
      <c r="EJ33" s="71">
        <f t="shared" si="23"/>
        <v>0</v>
      </c>
      <c r="EK33" s="234">
        <v>0</v>
      </c>
      <c r="EL33" s="234"/>
      <c r="EM33" s="241"/>
      <c r="EN33" s="241"/>
      <c r="EO33" s="71">
        <f t="shared" si="24"/>
        <v>0</v>
      </c>
      <c r="EP33" s="71">
        <f t="shared" si="24"/>
        <v>0</v>
      </c>
      <c r="EQ33" s="196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/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/>
      <c r="GB33" s="196"/>
      <c r="GC33" s="196"/>
      <c r="GD33" s="196"/>
      <c r="GE33" s="74">
        <f t="shared" si="35"/>
        <v>0</v>
      </c>
      <c r="GF33" s="74">
        <f t="shared" si="36"/>
        <v>0</v>
      </c>
      <c r="GG33" s="196">
        <v>0</v>
      </c>
      <c r="GH33" s="196"/>
      <c r="GI33" s="74">
        <f t="shared" si="1"/>
        <v>0</v>
      </c>
      <c r="GJ33" s="74">
        <f t="shared" si="37"/>
        <v>0</v>
      </c>
      <c r="GK33" s="196">
        <v>9.48</v>
      </c>
      <c r="GL33" s="196"/>
      <c r="GM33" s="74">
        <f t="shared" si="38"/>
        <v>9.48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>
        <v>10.31</v>
      </c>
      <c r="GX33" s="196"/>
      <c r="GY33" s="74">
        <f t="shared" si="44"/>
        <v>10.31</v>
      </c>
      <c r="GZ33" s="74">
        <f t="shared" si="45"/>
        <v>0</v>
      </c>
      <c r="HA33" s="196">
        <v>4.12</v>
      </c>
      <c r="HB33" s="196"/>
      <c r="HC33" s="74">
        <f t="shared" si="46"/>
        <v>4.12</v>
      </c>
      <c r="HD33" s="74">
        <f t="shared" si="47"/>
        <v>0</v>
      </c>
      <c r="HE33" s="196">
        <v>1.77</v>
      </c>
      <c r="HF33" s="196"/>
      <c r="HG33" s="74">
        <f t="shared" si="48"/>
        <v>1.77</v>
      </c>
      <c r="HH33" s="74">
        <f t="shared" si="48"/>
        <v>0</v>
      </c>
      <c r="HI33" s="196">
        <v>2.78</v>
      </c>
      <c r="HJ33" s="196"/>
      <c r="HK33" s="74">
        <f t="shared" si="49"/>
        <v>2.78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09">
        <f t="shared" si="55"/>
        <v>0</v>
      </c>
      <c r="IG33" s="233">
        <v>0</v>
      </c>
      <c r="IH33" s="233"/>
      <c r="II33" s="210">
        <f t="shared" si="56"/>
        <v>0</v>
      </c>
      <c r="IJ33" s="210">
        <f t="shared" si="56"/>
        <v>0</v>
      </c>
      <c r="IM33" s="210">
        <f t="shared" si="57"/>
        <v>0</v>
      </c>
      <c r="IN33" s="210">
        <f t="shared" si="57"/>
        <v>0</v>
      </c>
      <c r="IO33" s="196"/>
      <c r="IP33" s="210"/>
      <c r="IQ33" s="210">
        <f t="shared" si="58"/>
        <v>0</v>
      </c>
      <c r="IR33" s="210">
        <f t="shared" si="58"/>
        <v>0</v>
      </c>
      <c r="IS33" s="210"/>
      <c r="IT33" s="210"/>
      <c r="IU33" s="210">
        <f t="shared" si="59"/>
        <v>0</v>
      </c>
      <c r="IV33" s="210">
        <f t="shared" si="59"/>
        <v>0</v>
      </c>
      <c r="IW33" s="210"/>
      <c r="IX33" s="210"/>
      <c r="IY33" s="210">
        <f t="shared" si="60"/>
        <v>0</v>
      </c>
      <c r="IZ33" s="210">
        <f t="shared" si="61"/>
        <v>0</v>
      </c>
      <c r="JA33" s="210"/>
      <c r="JB33" s="210"/>
      <c r="JC33" s="210">
        <f t="shared" si="62"/>
        <v>0</v>
      </c>
      <c r="JD33" s="210">
        <f t="shared" si="62"/>
        <v>0</v>
      </c>
      <c r="JE33" s="210">
        <v>1.67</v>
      </c>
      <c r="JF33" s="210"/>
      <c r="JG33" s="210">
        <f t="shared" si="63"/>
        <v>1.67</v>
      </c>
      <c r="JH33" s="210">
        <f t="shared" si="63"/>
        <v>0</v>
      </c>
      <c r="JI33" s="210">
        <v>0</v>
      </c>
      <c r="JJ33" s="210"/>
      <c r="JK33" s="210">
        <f t="shared" si="64"/>
        <v>0</v>
      </c>
      <c r="JL33" s="210">
        <f t="shared" si="64"/>
        <v>0</v>
      </c>
      <c r="JM33" s="210"/>
      <c r="JN33" s="210"/>
      <c r="JO33" s="210">
        <f t="shared" si="65"/>
        <v>0</v>
      </c>
      <c r="JP33" s="210">
        <f t="shared" si="65"/>
        <v>0</v>
      </c>
      <c r="JQ33" s="210"/>
      <c r="JR33" s="210"/>
      <c r="JS33" s="210">
        <f t="shared" si="66"/>
        <v>0</v>
      </c>
      <c r="JT33" s="210">
        <f t="shared" si="66"/>
        <v>0</v>
      </c>
      <c r="JU33" s="210"/>
      <c r="JV33" s="210"/>
      <c r="JW33" s="210">
        <f t="shared" si="67"/>
        <v>0</v>
      </c>
      <c r="JX33" s="210">
        <f t="shared" si="67"/>
        <v>0</v>
      </c>
    </row>
    <row r="34" spans="1:284" ht="12.75" customHeight="1">
      <c r="A34" s="181"/>
      <c r="B34" s="89">
        <v>24</v>
      </c>
      <c r="C34" s="234"/>
      <c r="D34" s="234"/>
      <c r="E34" s="74"/>
      <c r="F34" s="74"/>
      <c r="G34" s="71">
        <f t="shared" si="0"/>
        <v>0</v>
      </c>
      <c r="H34" s="71">
        <f t="shared" si="0"/>
        <v>0</v>
      </c>
      <c r="I34" s="235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4">
        <v>0.82</v>
      </c>
      <c r="P34" s="235"/>
      <c r="Q34" s="74"/>
      <c r="R34" s="71"/>
      <c r="S34" s="71">
        <f t="shared" si="3"/>
        <v>0.82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3"/>
      <c r="AC34" s="244"/>
      <c r="AD34" s="237"/>
      <c r="AE34" s="71">
        <f t="shared" si="5"/>
        <v>0</v>
      </c>
      <c r="AF34" s="71">
        <f t="shared" si="5"/>
        <v>0</v>
      </c>
      <c r="AG34" s="71">
        <v>20.62</v>
      </c>
      <c r="AH34" s="71"/>
      <c r="AI34" s="71"/>
      <c r="AJ34" s="71"/>
      <c r="AK34" s="71">
        <f t="shared" si="6"/>
        <v>20.62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>
        <v>0</v>
      </c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4"/>
      <c r="BF34" s="234"/>
      <c r="BG34" s="75"/>
      <c r="BH34" s="238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39"/>
      <c r="BR34" s="234"/>
      <c r="BS34" s="94"/>
      <c r="BT34" s="94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40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4"/>
      <c r="CJ34" s="234"/>
      <c r="CK34" s="212"/>
      <c r="CL34" s="71"/>
      <c r="CM34" s="71">
        <f t="shared" si="15"/>
        <v>0</v>
      </c>
      <c r="CN34" s="71">
        <f t="shared" si="15"/>
        <v>0</v>
      </c>
      <c r="CO34" s="234"/>
      <c r="CP34" s="234"/>
      <c r="CQ34" s="71"/>
      <c r="CR34" s="71"/>
      <c r="CS34" s="71">
        <f t="shared" si="16"/>
        <v>0</v>
      </c>
      <c r="CT34" s="71">
        <f t="shared" si="16"/>
        <v>0</v>
      </c>
      <c r="CU34" s="74">
        <v>0</v>
      </c>
      <c r="CV34" s="74"/>
      <c r="CW34" s="234"/>
      <c r="CX34" s="234"/>
      <c r="CY34" s="71">
        <f t="shared" si="17"/>
        <v>0</v>
      </c>
      <c r="CZ34" s="71">
        <f t="shared" si="17"/>
        <v>0</v>
      </c>
      <c r="DA34" s="234"/>
      <c r="DB34" s="235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4">
        <v>0</v>
      </c>
      <c r="DN34" s="234"/>
      <c r="DO34" s="241"/>
      <c r="DP34" s="242"/>
      <c r="DQ34" s="71">
        <f t="shared" si="20"/>
        <v>0</v>
      </c>
      <c r="DR34" s="71">
        <f t="shared" si="20"/>
        <v>0</v>
      </c>
      <c r="DS34" s="115"/>
      <c r="DT34" s="71"/>
      <c r="DU34" s="234"/>
      <c r="DV34" s="234"/>
      <c r="DW34" s="71">
        <f t="shared" si="21"/>
        <v>0</v>
      </c>
      <c r="DX34" s="71">
        <f t="shared" si="21"/>
        <v>0</v>
      </c>
      <c r="DY34" s="234"/>
      <c r="DZ34" s="235"/>
      <c r="EA34" s="208"/>
      <c r="EB34" s="71"/>
      <c r="EC34" s="71">
        <f t="shared" si="22"/>
        <v>0</v>
      </c>
      <c r="ED34" s="71">
        <f t="shared" si="22"/>
        <v>0</v>
      </c>
      <c r="EE34" s="234"/>
      <c r="EF34" s="234"/>
      <c r="EG34" s="241"/>
      <c r="EH34" s="241"/>
      <c r="EI34" s="71">
        <f t="shared" si="23"/>
        <v>0</v>
      </c>
      <c r="EJ34" s="71">
        <f t="shared" si="23"/>
        <v>0</v>
      </c>
      <c r="EK34" s="234">
        <v>0</v>
      </c>
      <c r="EL34" s="234"/>
      <c r="EM34" s="241"/>
      <c r="EN34" s="241"/>
      <c r="EO34" s="71">
        <f t="shared" si="24"/>
        <v>0</v>
      </c>
      <c r="EP34" s="71">
        <f t="shared" si="24"/>
        <v>0</v>
      </c>
      <c r="EQ34" s="196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/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/>
      <c r="GB34" s="196"/>
      <c r="GC34" s="196"/>
      <c r="GD34" s="196"/>
      <c r="GE34" s="74">
        <f t="shared" si="35"/>
        <v>0</v>
      </c>
      <c r="GF34" s="74">
        <f t="shared" si="36"/>
        <v>0</v>
      </c>
      <c r="GG34" s="196">
        <v>0</v>
      </c>
      <c r="GH34" s="196"/>
      <c r="GI34" s="74">
        <f t="shared" si="1"/>
        <v>0</v>
      </c>
      <c r="GJ34" s="74">
        <f t="shared" si="37"/>
        <v>0</v>
      </c>
      <c r="GK34" s="196">
        <v>9.48</v>
      </c>
      <c r="GL34" s="196"/>
      <c r="GM34" s="74">
        <f t="shared" si="38"/>
        <v>9.48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>
        <v>10.31</v>
      </c>
      <c r="GX34" s="196"/>
      <c r="GY34" s="74">
        <f t="shared" si="44"/>
        <v>10.31</v>
      </c>
      <c r="GZ34" s="74">
        <f t="shared" si="45"/>
        <v>0</v>
      </c>
      <c r="HA34" s="196">
        <v>4.12</v>
      </c>
      <c r="HB34" s="196"/>
      <c r="HC34" s="74">
        <f t="shared" si="46"/>
        <v>4.12</v>
      </c>
      <c r="HD34" s="74">
        <f t="shared" si="47"/>
        <v>0</v>
      </c>
      <c r="HE34" s="196">
        <v>1.77</v>
      </c>
      <c r="HF34" s="196"/>
      <c r="HG34" s="74">
        <f t="shared" si="48"/>
        <v>1.77</v>
      </c>
      <c r="HH34" s="74">
        <f t="shared" si="48"/>
        <v>0</v>
      </c>
      <c r="HI34" s="196">
        <v>2.78</v>
      </c>
      <c r="HJ34" s="196"/>
      <c r="HK34" s="74">
        <f t="shared" si="49"/>
        <v>2.78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09">
        <f t="shared" si="55"/>
        <v>0</v>
      </c>
      <c r="IG34" s="233">
        <v>0</v>
      </c>
      <c r="IH34" s="233"/>
      <c r="II34" s="210">
        <f t="shared" si="56"/>
        <v>0</v>
      </c>
      <c r="IJ34" s="210">
        <f t="shared" si="56"/>
        <v>0</v>
      </c>
      <c r="IM34" s="210">
        <f t="shared" si="57"/>
        <v>0</v>
      </c>
      <c r="IN34" s="210">
        <f t="shared" si="57"/>
        <v>0</v>
      </c>
      <c r="IO34" s="196"/>
      <c r="IP34" s="210"/>
      <c r="IQ34" s="210">
        <f t="shared" si="58"/>
        <v>0</v>
      </c>
      <c r="IR34" s="210">
        <f t="shared" si="58"/>
        <v>0</v>
      </c>
      <c r="IS34" s="210"/>
      <c r="IT34" s="210"/>
      <c r="IU34" s="210">
        <f t="shared" si="59"/>
        <v>0</v>
      </c>
      <c r="IV34" s="210">
        <f t="shared" si="59"/>
        <v>0</v>
      </c>
      <c r="IW34" s="210"/>
      <c r="IX34" s="210"/>
      <c r="IY34" s="210">
        <f t="shared" si="60"/>
        <v>0</v>
      </c>
      <c r="IZ34" s="210">
        <f t="shared" si="61"/>
        <v>0</v>
      </c>
      <c r="JA34" s="210"/>
      <c r="JB34" s="210"/>
      <c r="JC34" s="210">
        <f t="shared" si="62"/>
        <v>0</v>
      </c>
      <c r="JD34" s="210">
        <f t="shared" si="62"/>
        <v>0</v>
      </c>
      <c r="JE34" s="210">
        <v>1.67</v>
      </c>
      <c r="JF34" s="210"/>
      <c r="JG34" s="210">
        <f t="shared" si="63"/>
        <v>1.67</v>
      </c>
      <c r="JH34" s="210">
        <f t="shared" si="63"/>
        <v>0</v>
      </c>
      <c r="JI34" s="210">
        <v>0</v>
      </c>
      <c r="JJ34" s="210"/>
      <c r="JK34" s="210">
        <f t="shared" si="64"/>
        <v>0</v>
      </c>
      <c r="JL34" s="210">
        <f t="shared" si="64"/>
        <v>0</v>
      </c>
      <c r="JM34" s="210"/>
      <c r="JN34" s="210"/>
      <c r="JO34" s="210">
        <f t="shared" si="65"/>
        <v>0</v>
      </c>
      <c r="JP34" s="210">
        <f t="shared" si="65"/>
        <v>0</v>
      </c>
      <c r="JQ34" s="210"/>
      <c r="JR34" s="210"/>
      <c r="JS34" s="210">
        <f t="shared" si="66"/>
        <v>0</v>
      </c>
      <c r="JT34" s="210">
        <f t="shared" si="66"/>
        <v>0</v>
      </c>
      <c r="JU34" s="210"/>
      <c r="JV34" s="210"/>
      <c r="JW34" s="210">
        <f t="shared" si="67"/>
        <v>0</v>
      </c>
      <c r="JX34" s="210">
        <f t="shared" si="67"/>
        <v>0</v>
      </c>
    </row>
    <row r="35" spans="1:284" ht="12.75" customHeight="1">
      <c r="A35" s="182">
        <v>0.25</v>
      </c>
      <c r="B35" s="89">
        <v>25</v>
      </c>
      <c r="C35" s="234"/>
      <c r="D35" s="234"/>
      <c r="E35" s="74"/>
      <c r="F35" s="74"/>
      <c r="G35" s="71">
        <f t="shared" si="0"/>
        <v>0</v>
      </c>
      <c r="H35" s="71">
        <f t="shared" si="0"/>
        <v>0</v>
      </c>
      <c r="I35" s="235">
        <v>14.43</v>
      </c>
      <c r="J35" s="71"/>
      <c r="K35" s="71"/>
      <c r="L35" s="71"/>
      <c r="M35" s="71">
        <f t="shared" si="2"/>
        <v>14.43</v>
      </c>
      <c r="N35" s="71">
        <f t="shared" si="2"/>
        <v>0</v>
      </c>
      <c r="O35" s="234">
        <v>0.82</v>
      </c>
      <c r="P35" s="235"/>
      <c r="Q35" s="74"/>
      <c r="R35" s="71"/>
      <c r="S35" s="71">
        <f t="shared" si="3"/>
        <v>0.82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3"/>
      <c r="AC35" s="244"/>
      <c r="AD35" s="237"/>
      <c r="AE35" s="71">
        <f t="shared" si="5"/>
        <v>0</v>
      </c>
      <c r="AF35" s="71">
        <f t="shared" si="5"/>
        <v>0</v>
      </c>
      <c r="AG35" s="71">
        <v>51.55</v>
      </c>
      <c r="AH35" s="71"/>
      <c r="AI35" s="71"/>
      <c r="AJ35" s="71"/>
      <c r="AK35" s="71">
        <f t="shared" si="6"/>
        <v>51.55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>
        <v>0</v>
      </c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4"/>
      <c r="BF35" s="234"/>
      <c r="BG35" s="75"/>
      <c r="BH35" s="238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39"/>
      <c r="BR35" s="234"/>
      <c r="BS35" s="94"/>
      <c r="BT35" s="94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40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4"/>
      <c r="CJ35" s="234"/>
      <c r="CK35" s="212"/>
      <c r="CL35" s="71"/>
      <c r="CM35" s="71">
        <f t="shared" si="15"/>
        <v>0</v>
      </c>
      <c r="CN35" s="71">
        <f t="shared" si="15"/>
        <v>0</v>
      </c>
      <c r="CO35" s="234"/>
      <c r="CP35" s="234"/>
      <c r="CQ35" s="71"/>
      <c r="CR35" s="71"/>
      <c r="CS35" s="71">
        <f t="shared" si="16"/>
        <v>0</v>
      </c>
      <c r="CT35" s="71">
        <f t="shared" si="16"/>
        <v>0</v>
      </c>
      <c r="CU35" s="74">
        <v>0</v>
      </c>
      <c r="CV35" s="74"/>
      <c r="CW35" s="234"/>
      <c r="CX35" s="234"/>
      <c r="CY35" s="71">
        <f t="shared" si="17"/>
        <v>0</v>
      </c>
      <c r="CZ35" s="71">
        <f t="shared" si="17"/>
        <v>0</v>
      </c>
      <c r="DA35" s="234"/>
      <c r="DB35" s="235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4">
        <v>0</v>
      </c>
      <c r="DN35" s="234"/>
      <c r="DO35" s="241"/>
      <c r="DP35" s="242"/>
      <c r="DQ35" s="71">
        <f t="shared" si="20"/>
        <v>0</v>
      </c>
      <c r="DR35" s="71">
        <f t="shared" si="20"/>
        <v>0</v>
      </c>
      <c r="DS35" s="115"/>
      <c r="DT35" s="71"/>
      <c r="DU35" s="234"/>
      <c r="DV35" s="234"/>
      <c r="DW35" s="71">
        <f t="shared" si="21"/>
        <v>0</v>
      </c>
      <c r="DX35" s="71">
        <f t="shared" si="21"/>
        <v>0</v>
      </c>
      <c r="DY35" s="234"/>
      <c r="DZ35" s="235"/>
      <c r="EA35" s="208"/>
      <c r="EB35" s="71"/>
      <c r="EC35" s="71">
        <f t="shared" si="22"/>
        <v>0</v>
      </c>
      <c r="ED35" s="71">
        <f t="shared" si="22"/>
        <v>0</v>
      </c>
      <c r="EE35" s="234"/>
      <c r="EF35" s="234"/>
      <c r="EG35" s="241"/>
      <c r="EH35" s="241"/>
      <c r="EI35" s="71">
        <f t="shared" si="23"/>
        <v>0</v>
      </c>
      <c r="EJ35" s="71">
        <f t="shared" si="23"/>
        <v>0</v>
      </c>
      <c r="EK35" s="234">
        <v>10.31</v>
      </c>
      <c r="EL35" s="234"/>
      <c r="EM35" s="241"/>
      <c r="EN35" s="241"/>
      <c r="EO35" s="71">
        <f t="shared" si="24"/>
        <v>10.31</v>
      </c>
      <c r="EP35" s="71">
        <f t="shared" si="24"/>
        <v>0</v>
      </c>
      <c r="EQ35" s="196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/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/>
      <c r="GB35" s="196"/>
      <c r="GC35" s="196"/>
      <c r="GD35" s="196"/>
      <c r="GE35" s="74">
        <f t="shared" si="35"/>
        <v>0</v>
      </c>
      <c r="GF35" s="74">
        <f t="shared" si="36"/>
        <v>0</v>
      </c>
      <c r="GG35" s="196">
        <v>0</v>
      </c>
      <c r="GH35" s="196"/>
      <c r="GI35" s="74">
        <f t="shared" si="1"/>
        <v>0</v>
      </c>
      <c r="GJ35" s="74">
        <f t="shared" si="37"/>
        <v>0</v>
      </c>
      <c r="GK35" s="196">
        <v>10.31</v>
      </c>
      <c r="GL35" s="196"/>
      <c r="GM35" s="74">
        <f t="shared" si="38"/>
        <v>10.31</v>
      </c>
      <c r="GN35" s="74">
        <f t="shared" si="39"/>
        <v>0</v>
      </c>
      <c r="GO35" s="196">
        <v>0</v>
      </c>
      <c r="GP35" s="196"/>
      <c r="GQ35" s="74">
        <f t="shared" si="40"/>
        <v>0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>
        <v>10.31</v>
      </c>
      <c r="GX35" s="196"/>
      <c r="GY35" s="74">
        <f t="shared" si="44"/>
        <v>10.31</v>
      </c>
      <c r="GZ35" s="74">
        <f t="shared" si="45"/>
        <v>0</v>
      </c>
      <c r="HA35" s="196">
        <v>4.12</v>
      </c>
      <c r="HB35" s="196"/>
      <c r="HC35" s="74">
        <f t="shared" si="46"/>
        <v>4.12</v>
      </c>
      <c r="HD35" s="74">
        <f t="shared" si="47"/>
        <v>0</v>
      </c>
      <c r="HE35" s="196">
        <v>1.77</v>
      </c>
      <c r="HF35" s="196"/>
      <c r="HG35" s="74">
        <f t="shared" si="48"/>
        <v>1.77</v>
      </c>
      <c r="HH35" s="74">
        <f t="shared" si="48"/>
        <v>0</v>
      </c>
      <c r="HI35" s="196">
        <v>2.78</v>
      </c>
      <c r="HJ35" s="196"/>
      <c r="HK35" s="74">
        <f t="shared" si="49"/>
        <v>2.78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09">
        <f t="shared" si="55"/>
        <v>0</v>
      </c>
      <c r="IG35" s="233">
        <v>0</v>
      </c>
      <c r="IH35" s="233"/>
      <c r="II35" s="210">
        <f t="shared" si="56"/>
        <v>0</v>
      </c>
      <c r="IJ35" s="210">
        <f t="shared" si="56"/>
        <v>0</v>
      </c>
      <c r="IM35" s="210">
        <f t="shared" si="57"/>
        <v>0</v>
      </c>
      <c r="IN35" s="210">
        <f t="shared" si="57"/>
        <v>0</v>
      </c>
      <c r="IO35" s="196"/>
      <c r="IP35" s="210"/>
      <c r="IQ35" s="210">
        <f t="shared" si="58"/>
        <v>0</v>
      </c>
      <c r="IR35" s="210">
        <f t="shared" si="58"/>
        <v>0</v>
      </c>
      <c r="IS35" s="210"/>
      <c r="IT35" s="210"/>
      <c r="IU35" s="210">
        <f t="shared" si="59"/>
        <v>0</v>
      </c>
      <c r="IV35" s="210">
        <f t="shared" si="59"/>
        <v>0</v>
      </c>
      <c r="IW35" s="210"/>
      <c r="IX35" s="210"/>
      <c r="IY35" s="210">
        <f t="shared" si="60"/>
        <v>0</v>
      </c>
      <c r="IZ35" s="210">
        <f t="shared" si="61"/>
        <v>0</v>
      </c>
      <c r="JA35" s="210"/>
      <c r="JB35" s="210"/>
      <c r="JC35" s="210">
        <f t="shared" si="62"/>
        <v>0</v>
      </c>
      <c r="JD35" s="210">
        <f t="shared" si="62"/>
        <v>0</v>
      </c>
      <c r="JE35" s="210">
        <v>1.67</v>
      </c>
      <c r="JF35" s="210"/>
      <c r="JG35" s="210">
        <f t="shared" si="63"/>
        <v>1.67</v>
      </c>
      <c r="JH35" s="210">
        <f t="shared" si="63"/>
        <v>0</v>
      </c>
      <c r="JI35" s="210">
        <v>0</v>
      </c>
      <c r="JJ35" s="210"/>
      <c r="JK35" s="210">
        <f t="shared" si="64"/>
        <v>0</v>
      </c>
      <c r="JL35" s="210">
        <f t="shared" si="64"/>
        <v>0</v>
      </c>
      <c r="JM35" s="210"/>
      <c r="JN35" s="210"/>
      <c r="JO35" s="210">
        <f t="shared" si="65"/>
        <v>0</v>
      </c>
      <c r="JP35" s="210">
        <f t="shared" si="65"/>
        <v>0</v>
      </c>
      <c r="JQ35" s="210"/>
      <c r="JR35" s="210"/>
      <c r="JS35" s="210">
        <f t="shared" si="66"/>
        <v>0</v>
      </c>
      <c r="JT35" s="210">
        <f t="shared" si="66"/>
        <v>0</v>
      </c>
      <c r="JU35" s="210"/>
      <c r="JV35" s="210"/>
      <c r="JW35" s="210">
        <f t="shared" si="67"/>
        <v>0</v>
      </c>
      <c r="JX35" s="210">
        <f t="shared" si="67"/>
        <v>0</v>
      </c>
    </row>
    <row r="36" spans="1:284" ht="12.75" customHeight="1">
      <c r="A36" s="181"/>
      <c r="B36" s="89">
        <v>26</v>
      </c>
      <c r="C36" s="234"/>
      <c r="D36" s="234"/>
      <c r="E36" s="74"/>
      <c r="F36" s="74"/>
      <c r="G36" s="71">
        <f t="shared" si="0"/>
        <v>0</v>
      </c>
      <c r="H36" s="71">
        <f t="shared" si="0"/>
        <v>0</v>
      </c>
      <c r="I36" s="235">
        <v>14.43</v>
      </c>
      <c r="J36" s="71"/>
      <c r="K36" s="71"/>
      <c r="L36" s="71"/>
      <c r="M36" s="71">
        <f t="shared" si="2"/>
        <v>14.43</v>
      </c>
      <c r="N36" s="71">
        <f t="shared" si="2"/>
        <v>0</v>
      </c>
      <c r="O36" s="234">
        <v>0.82</v>
      </c>
      <c r="P36" s="235"/>
      <c r="Q36" s="74"/>
      <c r="R36" s="71"/>
      <c r="S36" s="71">
        <f t="shared" si="3"/>
        <v>0.82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3"/>
      <c r="AC36" s="244"/>
      <c r="AD36" s="237"/>
      <c r="AE36" s="71">
        <f t="shared" si="5"/>
        <v>0</v>
      </c>
      <c r="AF36" s="71">
        <f t="shared" si="5"/>
        <v>0</v>
      </c>
      <c r="AG36" s="71">
        <v>10.31</v>
      </c>
      <c r="AH36" s="71"/>
      <c r="AI36" s="71"/>
      <c r="AJ36" s="71"/>
      <c r="AK36" s="71">
        <f t="shared" si="6"/>
        <v>10.31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>
        <v>0</v>
      </c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4"/>
      <c r="BF36" s="234"/>
      <c r="BG36" s="75"/>
      <c r="BH36" s="238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39"/>
      <c r="BR36" s="234"/>
      <c r="BS36" s="94"/>
      <c r="BT36" s="94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40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4"/>
      <c r="CJ36" s="234"/>
      <c r="CK36" s="212"/>
      <c r="CL36" s="71"/>
      <c r="CM36" s="71">
        <f t="shared" si="15"/>
        <v>0</v>
      </c>
      <c r="CN36" s="71">
        <f t="shared" si="15"/>
        <v>0</v>
      </c>
      <c r="CO36" s="234"/>
      <c r="CP36" s="234"/>
      <c r="CQ36" s="71"/>
      <c r="CR36" s="71"/>
      <c r="CS36" s="71">
        <f t="shared" si="16"/>
        <v>0</v>
      </c>
      <c r="CT36" s="71">
        <f t="shared" si="16"/>
        <v>0</v>
      </c>
      <c r="CU36" s="74">
        <v>0</v>
      </c>
      <c r="CV36" s="74"/>
      <c r="CW36" s="234"/>
      <c r="CX36" s="234"/>
      <c r="CY36" s="71">
        <f t="shared" si="17"/>
        <v>0</v>
      </c>
      <c r="CZ36" s="71">
        <f t="shared" si="17"/>
        <v>0</v>
      </c>
      <c r="DA36" s="234"/>
      <c r="DB36" s="235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4">
        <v>0</v>
      </c>
      <c r="DN36" s="234"/>
      <c r="DO36" s="241"/>
      <c r="DP36" s="242"/>
      <c r="DQ36" s="71">
        <f t="shared" si="20"/>
        <v>0</v>
      </c>
      <c r="DR36" s="71">
        <f t="shared" si="20"/>
        <v>0</v>
      </c>
      <c r="DS36" s="115"/>
      <c r="DT36" s="71"/>
      <c r="DU36" s="234"/>
      <c r="DV36" s="234"/>
      <c r="DW36" s="71">
        <f t="shared" si="21"/>
        <v>0</v>
      </c>
      <c r="DX36" s="71">
        <f t="shared" si="21"/>
        <v>0</v>
      </c>
      <c r="DY36" s="234"/>
      <c r="DZ36" s="235"/>
      <c r="EA36" s="208"/>
      <c r="EB36" s="71"/>
      <c r="EC36" s="71">
        <f t="shared" si="22"/>
        <v>0</v>
      </c>
      <c r="ED36" s="71">
        <f t="shared" si="22"/>
        <v>0</v>
      </c>
      <c r="EE36" s="234"/>
      <c r="EF36" s="234"/>
      <c r="EG36" s="241"/>
      <c r="EH36" s="241"/>
      <c r="EI36" s="71">
        <f t="shared" si="23"/>
        <v>0</v>
      </c>
      <c r="EJ36" s="71">
        <f t="shared" si="23"/>
        <v>0</v>
      </c>
      <c r="EK36" s="234">
        <v>10.31</v>
      </c>
      <c r="EL36" s="234"/>
      <c r="EM36" s="241"/>
      <c r="EN36" s="241"/>
      <c r="EO36" s="71">
        <f t="shared" si="24"/>
        <v>10.31</v>
      </c>
      <c r="EP36" s="71">
        <f t="shared" si="24"/>
        <v>0</v>
      </c>
      <c r="EQ36" s="196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/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/>
      <c r="GB36" s="196"/>
      <c r="GC36" s="196"/>
      <c r="GD36" s="196"/>
      <c r="GE36" s="74">
        <f t="shared" si="35"/>
        <v>0</v>
      </c>
      <c r="GF36" s="74">
        <f t="shared" si="36"/>
        <v>0</v>
      </c>
      <c r="GG36" s="196">
        <v>0</v>
      </c>
      <c r="GH36" s="196"/>
      <c r="GI36" s="74">
        <f t="shared" si="1"/>
        <v>0</v>
      </c>
      <c r="GJ36" s="74">
        <f t="shared" si="37"/>
        <v>0</v>
      </c>
      <c r="GK36" s="196">
        <v>10.31</v>
      </c>
      <c r="GL36" s="196"/>
      <c r="GM36" s="74">
        <f t="shared" si="38"/>
        <v>10.31</v>
      </c>
      <c r="GN36" s="74">
        <f t="shared" si="39"/>
        <v>0</v>
      </c>
      <c r="GO36" s="196">
        <v>0.1</v>
      </c>
      <c r="GP36" s="196"/>
      <c r="GQ36" s="74">
        <f t="shared" si="40"/>
        <v>0.1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>
        <v>10.31</v>
      </c>
      <c r="GX36" s="196"/>
      <c r="GY36" s="74">
        <f t="shared" si="44"/>
        <v>10.31</v>
      </c>
      <c r="GZ36" s="74">
        <f t="shared" si="45"/>
        <v>0</v>
      </c>
      <c r="HA36" s="196">
        <v>4.12</v>
      </c>
      <c r="HB36" s="196"/>
      <c r="HC36" s="74">
        <f t="shared" si="46"/>
        <v>4.12</v>
      </c>
      <c r="HD36" s="74">
        <f t="shared" si="47"/>
        <v>0</v>
      </c>
      <c r="HE36" s="196">
        <v>1.77</v>
      </c>
      <c r="HF36" s="196"/>
      <c r="HG36" s="74">
        <f t="shared" si="48"/>
        <v>1.77</v>
      </c>
      <c r="HH36" s="74">
        <f t="shared" si="48"/>
        <v>0</v>
      </c>
      <c r="HI36" s="196">
        <v>2.78</v>
      </c>
      <c r="HJ36" s="196"/>
      <c r="HK36" s="74">
        <f t="shared" si="49"/>
        <v>2.78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09">
        <f t="shared" si="55"/>
        <v>0</v>
      </c>
      <c r="IG36" s="233">
        <v>0</v>
      </c>
      <c r="IH36" s="233"/>
      <c r="II36" s="210">
        <f t="shared" si="56"/>
        <v>0</v>
      </c>
      <c r="IJ36" s="210">
        <f t="shared" si="56"/>
        <v>0</v>
      </c>
      <c r="IM36" s="210">
        <f t="shared" si="57"/>
        <v>0</v>
      </c>
      <c r="IN36" s="210">
        <f t="shared" si="57"/>
        <v>0</v>
      </c>
      <c r="IO36" s="196"/>
      <c r="IP36" s="210"/>
      <c r="IQ36" s="210">
        <f t="shared" si="58"/>
        <v>0</v>
      </c>
      <c r="IR36" s="210">
        <f t="shared" si="58"/>
        <v>0</v>
      </c>
      <c r="IS36" s="210"/>
      <c r="IT36" s="210"/>
      <c r="IU36" s="210">
        <f t="shared" si="59"/>
        <v>0</v>
      </c>
      <c r="IV36" s="210">
        <f t="shared" si="59"/>
        <v>0</v>
      </c>
      <c r="IW36" s="210"/>
      <c r="IX36" s="210"/>
      <c r="IY36" s="210">
        <f t="shared" si="60"/>
        <v>0</v>
      </c>
      <c r="IZ36" s="210">
        <f t="shared" si="61"/>
        <v>0</v>
      </c>
      <c r="JA36" s="210"/>
      <c r="JB36" s="210"/>
      <c r="JC36" s="210">
        <f t="shared" si="62"/>
        <v>0</v>
      </c>
      <c r="JD36" s="210">
        <f t="shared" si="62"/>
        <v>0</v>
      </c>
      <c r="JE36" s="210">
        <v>1.67</v>
      </c>
      <c r="JF36" s="210"/>
      <c r="JG36" s="210">
        <f t="shared" si="63"/>
        <v>1.67</v>
      </c>
      <c r="JH36" s="210">
        <f t="shared" si="63"/>
        <v>0</v>
      </c>
      <c r="JI36" s="210">
        <v>0</v>
      </c>
      <c r="JJ36" s="210"/>
      <c r="JK36" s="210">
        <f t="shared" si="64"/>
        <v>0</v>
      </c>
      <c r="JL36" s="210">
        <f t="shared" si="64"/>
        <v>0</v>
      </c>
      <c r="JM36" s="210"/>
      <c r="JN36" s="210"/>
      <c r="JO36" s="210">
        <f t="shared" si="65"/>
        <v>0</v>
      </c>
      <c r="JP36" s="210">
        <f t="shared" si="65"/>
        <v>0</v>
      </c>
      <c r="JQ36" s="210"/>
      <c r="JR36" s="210"/>
      <c r="JS36" s="210">
        <f t="shared" si="66"/>
        <v>0</v>
      </c>
      <c r="JT36" s="210">
        <f t="shared" si="66"/>
        <v>0</v>
      </c>
      <c r="JU36" s="210"/>
      <c r="JV36" s="210"/>
      <c r="JW36" s="210">
        <f t="shared" si="67"/>
        <v>0</v>
      </c>
      <c r="JX36" s="210">
        <f t="shared" si="67"/>
        <v>0</v>
      </c>
    </row>
    <row r="37" spans="1:284" ht="12.75" customHeight="1">
      <c r="A37" s="181"/>
      <c r="B37" s="89">
        <v>27</v>
      </c>
      <c r="C37" s="234"/>
      <c r="D37" s="234"/>
      <c r="E37" s="74"/>
      <c r="F37" s="74"/>
      <c r="G37" s="71">
        <f t="shared" si="0"/>
        <v>0</v>
      </c>
      <c r="H37" s="71">
        <f t="shared" si="0"/>
        <v>0</v>
      </c>
      <c r="I37" s="235">
        <v>24.74</v>
      </c>
      <c r="J37" s="71"/>
      <c r="K37" s="71"/>
      <c r="L37" s="71"/>
      <c r="M37" s="71">
        <f t="shared" si="2"/>
        <v>24.74</v>
      </c>
      <c r="N37" s="71">
        <f t="shared" si="2"/>
        <v>0</v>
      </c>
      <c r="O37" s="234">
        <v>0.82</v>
      </c>
      <c r="P37" s="235"/>
      <c r="Q37" s="74"/>
      <c r="R37" s="71"/>
      <c r="S37" s="71">
        <f t="shared" si="3"/>
        <v>0.82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3"/>
      <c r="AC37" s="244"/>
      <c r="AD37" s="237"/>
      <c r="AE37" s="71">
        <f t="shared" si="5"/>
        <v>0</v>
      </c>
      <c r="AF37" s="71">
        <f t="shared" si="5"/>
        <v>0</v>
      </c>
      <c r="AG37" s="71">
        <v>10.31</v>
      </c>
      <c r="AH37" s="71"/>
      <c r="AI37" s="71"/>
      <c r="AJ37" s="71"/>
      <c r="AK37" s="71">
        <f t="shared" si="6"/>
        <v>10.31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>
        <v>0</v>
      </c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4"/>
      <c r="BF37" s="234"/>
      <c r="BG37" s="75"/>
      <c r="BH37" s="238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39"/>
      <c r="BR37" s="234"/>
      <c r="BS37" s="94"/>
      <c r="BT37" s="94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40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4"/>
      <c r="CJ37" s="234"/>
      <c r="CK37" s="212"/>
      <c r="CL37" s="71"/>
      <c r="CM37" s="71">
        <f t="shared" si="15"/>
        <v>0</v>
      </c>
      <c r="CN37" s="71">
        <f t="shared" si="15"/>
        <v>0</v>
      </c>
      <c r="CO37" s="234"/>
      <c r="CP37" s="234"/>
      <c r="CQ37" s="71"/>
      <c r="CR37" s="71"/>
      <c r="CS37" s="71">
        <f t="shared" si="16"/>
        <v>0</v>
      </c>
      <c r="CT37" s="71">
        <f t="shared" si="16"/>
        <v>0</v>
      </c>
      <c r="CU37" s="74">
        <v>0</v>
      </c>
      <c r="CV37" s="74"/>
      <c r="CW37" s="234"/>
      <c r="CX37" s="234"/>
      <c r="CY37" s="71">
        <f t="shared" si="17"/>
        <v>0</v>
      </c>
      <c r="CZ37" s="71">
        <f t="shared" si="17"/>
        <v>0</v>
      </c>
      <c r="DA37" s="234"/>
      <c r="DB37" s="235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4">
        <v>5.15</v>
      </c>
      <c r="DN37" s="234"/>
      <c r="DO37" s="241"/>
      <c r="DP37" s="242"/>
      <c r="DQ37" s="71">
        <f t="shared" si="20"/>
        <v>5.15</v>
      </c>
      <c r="DR37" s="71">
        <f t="shared" si="20"/>
        <v>0</v>
      </c>
      <c r="DS37" s="115"/>
      <c r="DT37" s="71"/>
      <c r="DU37" s="234"/>
      <c r="DV37" s="234"/>
      <c r="DW37" s="71">
        <f t="shared" si="21"/>
        <v>0</v>
      </c>
      <c r="DX37" s="71">
        <f t="shared" si="21"/>
        <v>0</v>
      </c>
      <c r="DY37" s="234"/>
      <c r="DZ37" s="235"/>
      <c r="EA37" s="208"/>
      <c r="EB37" s="71"/>
      <c r="EC37" s="71">
        <f t="shared" si="22"/>
        <v>0</v>
      </c>
      <c r="ED37" s="71">
        <f t="shared" si="22"/>
        <v>0</v>
      </c>
      <c r="EE37" s="234"/>
      <c r="EF37" s="234"/>
      <c r="EG37" s="241"/>
      <c r="EH37" s="241"/>
      <c r="EI37" s="71">
        <f t="shared" si="23"/>
        <v>0</v>
      </c>
      <c r="EJ37" s="71">
        <f t="shared" si="23"/>
        <v>0</v>
      </c>
      <c r="EK37" s="234">
        <v>10.31</v>
      </c>
      <c r="EL37" s="234"/>
      <c r="EM37" s="241"/>
      <c r="EN37" s="241"/>
      <c r="EO37" s="71">
        <f t="shared" si="24"/>
        <v>10.31</v>
      </c>
      <c r="EP37" s="71">
        <f t="shared" si="24"/>
        <v>0</v>
      </c>
      <c r="EQ37" s="196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/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/>
      <c r="GB37" s="196"/>
      <c r="GC37" s="196"/>
      <c r="GD37" s="196"/>
      <c r="GE37" s="74">
        <f t="shared" si="35"/>
        <v>0</v>
      </c>
      <c r="GF37" s="74">
        <f t="shared" si="36"/>
        <v>0</v>
      </c>
      <c r="GG37" s="196">
        <v>3.09</v>
      </c>
      <c r="GH37" s="196"/>
      <c r="GI37" s="74">
        <f t="shared" si="1"/>
        <v>3.09</v>
      </c>
      <c r="GJ37" s="74">
        <f t="shared" si="37"/>
        <v>0</v>
      </c>
      <c r="GK37" s="196">
        <v>10.31</v>
      </c>
      <c r="GL37" s="196"/>
      <c r="GM37" s="74">
        <f t="shared" si="38"/>
        <v>10.31</v>
      </c>
      <c r="GN37" s="74">
        <f t="shared" si="39"/>
        <v>0</v>
      </c>
      <c r="GO37" s="196">
        <v>0.31</v>
      </c>
      <c r="GP37" s="196"/>
      <c r="GQ37" s="74">
        <f t="shared" si="40"/>
        <v>0.31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>
        <v>10.31</v>
      </c>
      <c r="GX37" s="196"/>
      <c r="GY37" s="74">
        <f t="shared" si="44"/>
        <v>10.31</v>
      </c>
      <c r="GZ37" s="74">
        <f t="shared" si="45"/>
        <v>0</v>
      </c>
      <c r="HA37" s="196">
        <v>4.12</v>
      </c>
      <c r="HB37" s="196"/>
      <c r="HC37" s="74">
        <f t="shared" si="46"/>
        <v>4.12</v>
      </c>
      <c r="HD37" s="74">
        <f t="shared" si="47"/>
        <v>0</v>
      </c>
      <c r="HE37" s="196">
        <v>1.77</v>
      </c>
      <c r="HF37" s="196"/>
      <c r="HG37" s="74">
        <f t="shared" si="48"/>
        <v>1.77</v>
      </c>
      <c r="HH37" s="74">
        <f t="shared" si="48"/>
        <v>0</v>
      </c>
      <c r="HI37" s="196">
        <v>2.78</v>
      </c>
      <c r="HJ37" s="196"/>
      <c r="HK37" s="74">
        <f t="shared" si="49"/>
        <v>2.78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09">
        <f t="shared" si="55"/>
        <v>0</v>
      </c>
      <c r="IG37" s="233">
        <v>0</v>
      </c>
      <c r="IH37" s="233"/>
      <c r="II37" s="210">
        <f t="shared" si="56"/>
        <v>0</v>
      </c>
      <c r="IJ37" s="210">
        <f t="shared" si="56"/>
        <v>0</v>
      </c>
      <c r="IM37" s="210">
        <f t="shared" si="57"/>
        <v>0</v>
      </c>
      <c r="IN37" s="210">
        <f t="shared" si="57"/>
        <v>0</v>
      </c>
      <c r="IO37" s="196"/>
      <c r="IP37" s="210"/>
      <c r="IQ37" s="210">
        <f t="shared" si="58"/>
        <v>0</v>
      </c>
      <c r="IR37" s="210">
        <f t="shared" si="58"/>
        <v>0</v>
      </c>
      <c r="IS37" s="210"/>
      <c r="IT37" s="210"/>
      <c r="IU37" s="210">
        <f t="shared" si="59"/>
        <v>0</v>
      </c>
      <c r="IV37" s="210">
        <f t="shared" si="59"/>
        <v>0</v>
      </c>
      <c r="IW37" s="210"/>
      <c r="IX37" s="210"/>
      <c r="IY37" s="210">
        <f t="shared" si="60"/>
        <v>0</v>
      </c>
      <c r="IZ37" s="210">
        <f t="shared" si="61"/>
        <v>0</v>
      </c>
      <c r="JA37" s="210"/>
      <c r="JB37" s="210"/>
      <c r="JC37" s="210">
        <f t="shared" si="62"/>
        <v>0</v>
      </c>
      <c r="JD37" s="210">
        <f t="shared" si="62"/>
        <v>0</v>
      </c>
      <c r="JE37" s="210">
        <v>1.67</v>
      </c>
      <c r="JF37" s="210"/>
      <c r="JG37" s="210">
        <f t="shared" si="63"/>
        <v>1.67</v>
      </c>
      <c r="JH37" s="210">
        <f t="shared" si="63"/>
        <v>0</v>
      </c>
      <c r="JI37" s="210">
        <v>0</v>
      </c>
      <c r="JJ37" s="210"/>
      <c r="JK37" s="210">
        <f t="shared" si="64"/>
        <v>0</v>
      </c>
      <c r="JL37" s="210">
        <f t="shared" si="64"/>
        <v>0</v>
      </c>
      <c r="JM37" s="210"/>
      <c r="JN37" s="210"/>
      <c r="JO37" s="210">
        <f t="shared" si="65"/>
        <v>0</v>
      </c>
      <c r="JP37" s="210">
        <f t="shared" si="65"/>
        <v>0</v>
      </c>
      <c r="JQ37" s="210"/>
      <c r="JR37" s="210"/>
      <c r="JS37" s="210">
        <f t="shared" si="66"/>
        <v>0</v>
      </c>
      <c r="JT37" s="210">
        <f t="shared" si="66"/>
        <v>0</v>
      </c>
      <c r="JU37" s="210"/>
      <c r="JV37" s="210"/>
      <c r="JW37" s="210">
        <f t="shared" si="67"/>
        <v>0</v>
      </c>
      <c r="JX37" s="210">
        <f t="shared" si="67"/>
        <v>0</v>
      </c>
    </row>
    <row r="38" spans="1:284" ht="12.75" customHeight="1">
      <c r="A38" s="181"/>
      <c r="B38" s="89">
        <v>28</v>
      </c>
      <c r="C38" s="234"/>
      <c r="D38" s="234"/>
      <c r="E38" s="74"/>
      <c r="F38" s="74"/>
      <c r="G38" s="71">
        <f t="shared" si="0"/>
        <v>0</v>
      </c>
      <c r="H38" s="71">
        <f t="shared" si="0"/>
        <v>0</v>
      </c>
      <c r="I38" s="235">
        <v>5.15</v>
      </c>
      <c r="J38" s="71"/>
      <c r="K38" s="71"/>
      <c r="L38" s="71"/>
      <c r="M38" s="71">
        <f t="shared" si="2"/>
        <v>5.15</v>
      </c>
      <c r="N38" s="71">
        <f t="shared" si="2"/>
        <v>0</v>
      </c>
      <c r="O38" s="234">
        <v>0.82</v>
      </c>
      <c r="P38" s="235"/>
      <c r="Q38" s="74"/>
      <c r="R38" s="71"/>
      <c r="S38" s="71">
        <f t="shared" si="3"/>
        <v>0.82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3"/>
      <c r="AC38" s="244"/>
      <c r="AD38" s="237"/>
      <c r="AE38" s="71">
        <f t="shared" si="5"/>
        <v>0</v>
      </c>
      <c r="AF38" s="71">
        <f t="shared" si="5"/>
        <v>0</v>
      </c>
      <c r="AG38" s="71">
        <v>51.55</v>
      </c>
      <c r="AH38" s="71"/>
      <c r="AI38" s="71"/>
      <c r="AJ38" s="71"/>
      <c r="AK38" s="71">
        <f t="shared" si="6"/>
        <v>51.55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>
        <v>0</v>
      </c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4"/>
      <c r="BF38" s="234"/>
      <c r="BG38" s="75"/>
      <c r="BH38" s="238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39"/>
      <c r="BR38" s="234"/>
      <c r="BS38" s="94"/>
      <c r="BT38" s="94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40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4"/>
      <c r="CJ38" s="234"/>
      <c r="CK38" s="212"/>
      <c r="CL38" s="71"/>
      <c r="CM38" s="71">
        <f t="shared" si="15"/>
        <v>0</v>
      </c>
      <c r="CN38" s="71">
        <f t="shared" si="15"/>
        <v>0</v>
      </c>
      <c r="CO38" s="234"/>
      <c r="CP38" s="234"/>
      <c r="CQ38" s="71"/>
      <c r="CR38" s="71"/>
      <c r="CS38" s="71">
        <f t="shared" si="16"/>
        <v>0</v>
      </c>
      <c r="CT38" s="71">
        <f t="shared" si="16"/>
        <v>0</v>
      </c>
      <c r="CU38" s="74">
        <v>0</v>
      </c>
      <c r="CV38" s="74"/>
      <c r="CW38" s="234"/>
      <c r="CX38" s="234"/>
      <c r="CY38" s="71">
        <f t="shared" si="17"/>
        <v>0</v>
      </c>
      <c r="CZ38" s="71">
        <f t="shared" si="17"/>
        <v>0</v>
      </c>
      <c r="DA38" s="234"/>
      <c r="DB38" s="235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4">
        <v>5.15</v>
      </c>
      <c r="DN38" s="234"/>
      <c r="DO38" s="241"/>
      <c r="DP38" s="242"/>
      <c r="DQ38" s="71">
        <f t="shared" si="20"/>
        <v>5.15</v>
      </c>
      <c r="DR38" s="71">
        <f t="shared" si="20"/>
        <v>0</v>
      </c>
      <c r="DS38" s="115"/>
      <c r="DT38" s="71"/>
      <c r="DU38" s="234"/>
      <c r="DV38" s="234"/>
      <c r="DW38" s="71">
        <f t="shared" si="21"/>
        <v>0</v>
      </c>
      <c r="DX38" s="71">
        <f t="shared" si="21"/>
        <v>0</v>
      </c>
      <c r="DY38" s="234"/>
      <c r="DZ38" s="235"/>
      <c r="EA38" s="208"/>
      <c r="EB38" s="71"/>
      <c r="EC38" s="71">
        <f t="shared" si="22"/>
        <v>0</v>
      </c>
      <c r="ED38" s="71">
        <f t="shared" si="22"/>
        <v>0</v>
      </c>
      <c r="EE38" s="234"/>
      <c r="EF38" s="234"/>
      <c r="EG38" s="241"/>
      <c r="EH38" s="241"/>
      <c r="EI38" s="71">
        <f t="shared" si="23"/>
        <v>0</v>
      </c>
      <c r="EJ38" s="71">
        <f t="shared" si="23"/>
        <v>0</v>
      </c>
      <c r="EK38" s="234">
        <v>10.31</v>
      </c>
      <c r="EL38" s="234"/>
      <c r="EM38" s="241"/>
      <c r="EN38" s="241"/>
      <c r="EO38" s="71">
        <f t="shared" si="24"/>
        <v>10.31</v>
      </c>
      <c r="EP38" s="71">
        <f t="shared" si="24"/>
        <v>0</v>
      </c>
      <c r="EQ38" s="196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/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/>
      <c r="GB38" s="196"/>
      <c r="GC38" s="196"/>
      <c r="GD38" s="196"/>
      <c r="GE38" s="74">
        <f t="shared" si="35"/>
        <v>0</v>
      </c>
      <c r="GF38" s="74">
        <f t="shared" si="36"/>
        <v>0</v>
      </c>
      <c r="GG38" s="196">
        <v>3.09</v>
      </c>
      <c r="GH38" s="196"/>
      <c r="GI38" s="74">
        <f t="shared" si="1"/>
        <v>3.09</v>
      </c>
      <c r="GJ38" s="74">
        <f t="shared" si="37"/>
        <v>0</v>
      </c>
      <c r="GK38" s="196">
        <v>10.31</v>
      </c>
      <c r="GL38" s="196"/>
      <c r="GM38" s="74">
        <f t="shared" si="38"/>
        <v>10.31</v>
      </c>
      <c r="GN38" s="74">
        <f t="shared" si="39"/>
        <v>0</v>
      </c>
      <c r="GO38" s="196">
        <v>0.52</v>
      </c>
      <c r="GP38" s="196"/>
      <c r="GQ38" s="74">
        <f t="shared" si="40"/>
        <v>0.52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>
        <v>10.31</v>
      </c>
      <c r="GX38" s="196"/>
      <c r="GY38" s="74">
        <f t="shared" si="44"/>
        <v>10.31</v>
      </c>
      <c r="GZ38" s="74">
        <f t="shared" si="45"/>
        <v>0</v>
      </c>
      <c r="HA38" s="196">
        <v>4.12</v>
      </c>
      <c r="HB38" s="196"/>
      <c r="HC38" s="74">
        <f t="shared" si="46"/>
        <v>4.12</v>
      </c>
      <c r="HD38" s="74">
        <f t="shared" si="47"/>
        <v>0</v>
      </c>
      <c r="HE38" s="196">
        <v>1.77</v>
      </c>
      <c r="HF38" s="196"/>
      <c r="HG38" s="74">
        <f t="shared" si="48"/>
        <v>1.77</v>
      </c>
      <c r="HH38" s="74">
        <f t="shared" si="48"/>
        <v>0</v>
      </c>
      <c r="HI38" s="196">
        <v>2.78</v>
      </c>
      <c r="HJ38" s="196"/>
      <c r="HK38" s="74">
        <f t="shared" si="49"/>
        <v>2.78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09">
        <f t="shared" si="55"/>
        <v>0</v>
      </c>
      <c r="IG38" s="233">
        <v>0</v>
      </c>
      <c r="IH38" s="233"/>
      <c r="II38" s="210">
        <f t="shared" si="56"/>
        <v>0</v>
      </c>
      <c r="IJ38" s="210">
        <f t="shared" si="56"/>
        <v>0</v>
      </c>
      <c r="IM38" s="210">
        <f t="shared" si="57"/>
        <v>0</v>
      </c>
      <c r="IN38" s="210">
        <f t="shared" si="57"/>
        <v>0</v>
      </c>
      <c r="IO38" s="196"/>
      <c r="IP38" s="210"/>
      <c r="IQ38" s="210">
        <f t="shared" si="58"/>
        <v>0</v>
      </c>
      <c r="IR38" s="210">
        <f t="shared" si="58"/>
        <v>0</v>
      </c>
      <c r="IS38" s="210"/>
      <c r="IT38" s="210"/>
      <c r="IU38" s="210">
        <f t="shared" si="59"/>
        <v>0</v>
      </c>
      <c r="IV38" s="210">
        <f t="shared" si="59"/>
        <v>0</v>
      </c>
      <c r="IW38" s="210"/>
      <c r="IX38" s="210"/>
      <c r="IY38" s="210">
        <f t="shared" si="60"/>
        <v>0</v>
      </c>
      <c r="IZ38" s="210">
        <f t="shared" si="61"/>
        <v>0</v>
      </c>
      <c r="JA38" s="210"/>
      <c r="JB38" s="210"/>
      <c r="JC38" s="210">
        <f t="shared" si="62"/>
        <v>0</v>
      </c>
      <c r="JD38" s="210">
        <f t="shared" si="62"/>
        <v>0</v>
      </c>
      <c r="JE38" s="210">
        <v>1.67</v>
      </c>
      <c r="JF38" s="210"/>
      <c r="JG38" s="210">
        <f t="shared" si="63"/>
        <v>1.67</v>
      </c>
      <c r="JH38" s="210">
        <f t="shared" si="63"/>
        <v>0</v>
      </c>
      <c r="JI38" s="210">
        <v>0</v>
      </c>
      <c r="JJ38" s="210"/>
      <c r="JK38" s="210">
        <f t="shared" si="64"/>
        <v>0</v>
      </c>
      <c r="JL38" s="210">
        <f t="shared" si="64"/>
        <v>0</v>
      </c>
      <c r="JM38" s="210"/>
      <c r="JN38" s="210"/>
      <c r="JO38" s="210">
        <f t="shared" si="65"/>
        <v>0</v>
      </c>
      <c r="JP38" s="210">
        <f t="shared" si="65"/>
        <v>0</v>
      </c>
      <c r="JQ38" s="210"/>
      <c r="JR38" s="210"/>
      <c r="JS38" s="210">
        <f t="shared" si="66"/>
        <v>0</v>
      </c>
      <c r="JT38" s="210">
        <f t="shared" si="66"/>
        <v>0</v>
      </c>
      <c r="JU38" s="210"/>
      <c r="JV38" s="210"/>
      <c r="JW38" s="210">
        <f t="shared" si="67"/>
        <v>0</v>
      </c>
      <c r="JX38" s="210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4"/>
      <c r="D39" s="234"/>
      <c r="E39" s="74"/>
      <c r="F39" s="74"/>
      <c r="G39" s="71">
        <f t="shared" si="0"/>
        <v>0</v>
      </c>
      <c r="H39" s="71">
        <f t="shared" si="0"/>
        <v>0</v>
      </c>
      <c r="I39" s="235">
        <v>5.15</v>
      </c>
      <c r="J39" s="71"/>
      <c r="K39" s="71"/>
      <c r="L39" s="71"/>
      <c r="M39" s="71">
        <f t="shared" si="2"/>
        <v>5.15</v>
      </c>
      <c r="N39" s="71">
        <f t="shared" si="2"/>
        <v>0</v>
      </c>
      <c r="O39" s="234">
        <v>0.41</v>
      </c>
      <c r="P39" s="235"/>
      <c r="Q39" s="74"/>
      <c r="R39" s="71"/>
      <c r="S39" s="71">
        <f t="shared" si="3"/>
        <v>0.41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3"/>
      <c r="AC39" s="244"/>
      <c r="AD39" s="237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>
        <v>0</v>
      </c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4"/>
      <c r="BF39" s="234"/>
      <c r="BG39" s="75"/>
      <c r="BH39" s="238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39"/>
      <c r="BR39" s="234"/>
      <c r="BS39" s="94"/>
      <c r="BT39" s="94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40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4"/>
      <c r="CJ39" s="234"/>
      <c r="CK39" s="212"/>
      <c r="CL39" s="71"/>
      <c r="CM39" s="71">
        <f t="shared" si="15"/>
        <v>0</v>
      </c>
      <c r="CN39" s="71">
        <f t="shared" si="15"/>
        <v>0</v>
      </c>
      <c r="CO39" s="234"/>
      <c r="CP39" s="234"/>
      <c r="CQ39" s="71"/>
      <c r="CR39" s="71"/>
      <c r="CS39" s="71">
        <f t="shared" si="16"/>
        <v>0</v>
      </c>
      <c r="CT39" s="71">
        <f t="shared" si="16"/>
        <v>0</v>
      </c>
      <c r="CU39" s="74">
        <v>0</v>
      </c>
      <c r="CV39" s="74"/>
      <c r="CW39" s="234"/>
      <c r="CX39" s="234"/>
      <c r="CY39" s="71">
        <f t="shared" si="17"/>
        <v>0</v>
      </c>
      <c r="CZ39" s="71">
        <f t="shared" si="17"/>
        <v>0</v>
      </c>
      <c r="DA39" s="234"/>
      <c r="DB39" s="235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4">
        <v>5.15</v>
      </c>
      <c r="DN39" s="234"/>
      <c r="DO39" s="241"/>
      <c r="DP39" s="242"/>
      <c r="DQ39" s="71">
        <f t="shared" si="20"/>
        <v>5.15</v>
      </c>
      <c r="DR39" s="71">
        <f t="shared" si="20"/>
        <v>0</v>
      </c>
      <c r="DS39" s="115"/>
      <c r="DT39" s="71"/>
      <c r="DU39" s="234"/>
      <c r="DV39" s="234"/>
      <c r="DW39" s="71">
        <f t="shared" si="21"/>
        <v>0</v>
      </c>
      <c r="DX39" s="71">
        <f t="shared" si="21"/>
        <v>0</v>
      </c>
      <c r="DY39" s="234"/>
      <c r="DZ39" s="235"/>
      <c r="EA39" s="208"/>
      <c r="EB39" s="71"/>
      <c r="EC39" s="71">
        <f t="shared" si="22"/>
        <v>0</v>
      </c>
      <c r="ED39" s="71">
        <f t="shared" si="22"/>
        <v>0</v>
      </c>
      <c r="EE39" s="234"/>
      <c r="EF39" s="234"/>
      <c r="EG39" s="241"/>
      <c r="EH39" s="241"/>
      <c r="EI39" s="71">
        <f t="shared" si="23"/>
        <v>0</v>
      </c>
      <c r="EJ39" s="71">
        <f t="shared" si="23"/>
        <v>0</v>
      </c>
      <c r="EK39" s="234">
        <v>10.31</v>
      </c>
      <c r="EL39" s="234"/>
      <c r="EM39" s="241"/>
      <c r="EN39" s="241"/>
      <c r="EO39" s="71">
        <f t="shared" si="24"/>
        <v>10.31</v>
      </c>
      <c r="EP39" s="71">
        <f t="shared" si="24"/>
        <v>0</v>
      </c>
      <c r="EQ39" s="196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/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/>
      <c r="GB39" s="196"/>
      <c r="GC39" s="196"/>
      <c r="GD39" s="196"/>
      <c r="GE39" s="74">
        <f t="shared" si="35"/>
        <v>0</v>
      </c>
      <c r="GF39" s="74">
        <f t="shared" si="36"/>
        <v>0</v>
      </c>
      <c r="GG39" s="196">
        <v>3.09</v>
      </c>
      <c r="GH39" s="196"/>
      <c r="GI39" s="74">
        <f t="shared" si="1"/>
        <v>3.09</v>
      </c>
      <c r="GJ39" s="74">
        <f t="shared" si="37"/>
        <v>0</v>
      </c>
      <c r="GK39" s="196">
        <v>10.31</v>
      </c>
      <c r="GL39" s="196"/>
      <c r="GM39" s="74">
        <f t="shared" si="38"/>
        <v>10.31</v>
      </c>
      <c r="GN39" s="74">
        <f t="shared" si="39"/>
        <v>0</v>
      </c>
      <c r="GO39" s="196">
        <v>0.82</v>
      </c>
      <c r="GP39" s="196"/>
      <c r="GQ39" s="74">
        <f t="shared" si="40"/>
        <v>0.82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>
        <v>10.31</v>
      </c>
      <c r="GX39" s="196"/>
      <c r="GY39" s="74">
        <f t="shared" si="44"/>
        <v>10.31</v>
      </c>
      <c r="GZ39" s="74">
        <f t="shared" si="45"/>
        <v>0</v>
      </c>
      <c r="HA39" s="196">
        <v>2.06</v>
      </c>
      <c r="HB39" s="196"/>
      <c r="HC39" s="74">
        <f t="shared" si="46"/>
        <v>2.06</v>
      </c>
      <c r="HD39" s="74">
        <f t="shared" si="47"/>
        <v>0</v>
      </c>
      <c r="HE39" s="196">
        <v>1.77</v>
      </c>
      <c r="HF39" s="196"/>
      <c r="HG39" s="74">
        <f t="shared" si="48"/>
        <v>1.77</v>
      </c>
      <c r="HH39" s="74">
        <f t="shared" si="48"/>
        <v>0</v>
      </c>
      <c r="HI39" s="196">
        <v>2.78</v>
      </c>
      <c r="HJ39" s="196"/>
      <c r="HK39" s="74">
        <f t="shared" si="49"/>
        <v>2.78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09">
        <f t="shared" si="55"/>
        <v>0</v>
      </c>
      <c r="IG39" s="233">
        <v>0</v>
      </c>
      <c r="IH39" s="233"/>
      <c r="II39" s="210">
        <f t="shared" si="56"/>
        <v>0</v>
      </c>
      <c r="IJ39" s="210">
        <f t="shared" si="56"/>
        <v>0</v>
      </c>
      <c r="IM39" s="210">
        <f t="shared" si="57"/>
        <v>0</v>
      </c>
      <c r="IN39" s="210">
        <f t="shared" si="57"/>
        <v>0</v>
      </c>
      <c r="IO39" s="196"/>
      <c r="IP39" s="210"/>
      <c r="IQ39" s="210">
        <f t="shared" si="58"/>
        <v>0</v>
      </c>
      <c r="IR39" s="210">
        <f t="shared" si="58"/>
        <v>0</v>
      </c>
      <c r="IS39" s="210"/>
      <c r="IT39" s="210"/>
      <c r="IU39" s="210">
        <f t="shared" si="59"/>
        <v>0</v>
      </c>
      <c r="IV39" s="210">
        <f t="shared" si="59"/>
        <v>0</v>
      </c>
      <c r="IW39" s="210"/>
      <c r="IX39" s="210"/>
      <c r="IY39" s="210">
        <f t="shared" si="60"/>
        <v>0</v>
      </c>
      <c r="IZ39" s="210">
        <f t="shared" si="61"/>
        <v>0</v>
      </c>
      <c r="JA39" s="210"/>
      <c r="JB39" s="210"/>
      <c r="JC39" s="210">
        <f t="shared" si="62"/>
        <v>0</v>
      </c>
      <c r="JD39" s="210">
        <f t="shared" si="62"/>
        <v>0</v>
      </c>
      <c r="JE39" s="210">
        <v>1.67</v>
      </c>
      <c r="JF39" s="210"/>
      <c r="JG39" s="210">
        <f t="shared" si="63"/>
        <v>1.67</v>
      </c>
      <c r="JH39" s="210">
        <f t="shared" si="63"/>
        <v>0</v>
      </c>
      <c r="JI39" s="210">
        <v>0</v>
      </c>
      <c r="JJ39" s="210"/>
      <c r="JK39" s="210">
        <f t="shared" si="64"/>
        <v>0</v>
      </c>
      <c r="JL39" s="210">
        <f t="shared" si="64"/>
        <v>0</v>
      </c>
      <c r="JM39" s="210"/>
      <c r="JN39" s="210"/>
      <c r="JO39" s="210">
        <f t="shared" si="65"/>
        <v>0</v>
      </c>
      <c r="JP39" s="210">
        <f t="shared" si="65"/>
        <v>0</v>
      </c>
      <c r="JQ39" s="210"/>
      <c r="JR39" s="210"/>
      <c r="JS39" s="210">
        <f t="shared" si="66"/>
        <v>0</v>
      </c>
      <c r="JT39" s="210">
        <f t="shared" si="66"/>
        <v>0</v>
      </c>
      <c r="JU39" s="210"/>
      <c r="JV39" s="210"/>
      <c r="JW39" s="210">
        <f t="shared" si="67"/>
        <v>0</v>
      </c>
      <c r="JX39" s="210">
        <f t="shared" si="67"/>
        <v>0</v>
      </c>
    </row>
    <row r="40" spans="1:284" ht="12.75" customHeight="1">
      <c r="A40" s="181"/>
      <c r="B40" s="89">
        <v>30</v>
      </c>
      <c r="C40" s="234"/>
      <c r="D40" s="234"/>
      <c r="E40" s="74"/>
      <c r="F40" s="74"/>
      <c r="G40" s="71">
        <f t="shared" si="0"/>
        <v>0</v>
      </c>
      <c r="H40" s="71">
        <f t="shared" si="0"/>
        <v>0</v>
      </c>
      <c r="I40" s="235">
        <v>5.15</v>
      </c>
      <c r="J40" s="71"/>
      <c r="K40" s="71"/>
      <c r="L40" s="71"/>
      <c r="M40" s="71">
        <f t="shared" si="2"/>
        <v>5.15</v>
      </c>
      <c r="N40" s="71">
        <f t="shared" si="2"/>
        <v>0</v>
      </c>
      <c r="O40" s="234">
        <v>0.41</v>
      </c>
      <c r="P40" s="235"/>
      <c r="Q40" s="74"/>
      <c r="R40" s="71"/>
      <c r="S40" s="71">
        <f t="shared" si="3"/>
        <v>0.41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3"/>
      <c r="AC40" s="244"/>
      <c r="AD40" s="237"/>
      <c r="AE40" s="71">
        <f t="shared" si="5"/>
        <v>0</v>
      </c>
      <c r="AF40" s="71">
        <f t="shared" si="5"/>
        <v>0</v>
      </c>
      <c r="AG40" s="71">
        <v>20.62</v>
      </c>
      <c r="AH40" s="71"/>
      <c r="AI40" s="71"/>
      <c r="AJ40" s="71"/>
      <c r="AK40" s="71">
        <f t="shared" si="6"/>
        <v>20.62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>
        <v>0</v>
      </c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4"/>
      <c r="BF40" s="234"/>
      <c r="BG40" s="75"/>
      <c r="BH40" s="238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39"/>
      <c r="BR40" s="234"/>
      <c r="BS40" s="94"/>
      <c r="BT40" s="94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40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4"/>
      <c r="CJ40" s="234"/>
      <c r="CK40" s="212"/>
      <c r="CL40" s="71"/>
      <c r="CM40" s="71">
        <f t="shared" si="15"/>
        <v>0</v>
      </c>
      <c r="CN40" s="71">
        <f t="shared" si="15"/>
        <v>0</v>
      </c>
      <c r="CO40" s="234"/>
      <c r="CP40" s="234"/>
      <c r="CQ40" s="71"/>
      <c r="CR40" s="71"/>
      <c r="CS40" s="71">
        <f t="shared" si="16"/>
        <v>0</v>
      </c>
      <c r="CT40" s="71">
        <f t="shared" si="16"/>
        <v>0</v>
      </c>
      <c r="CU40" s="74">
        <v>0</v>
      </c>
      <c r="CV40" s="74"/>
      <c r="CW40" s="234"/>
      <c r="CX40" s="234"/>
      <c r="CY40" s="71">
        <f t="shared" si="17"/>
        <v>0</v>
      </c>
      <c r="CZ40" s="71">
        <f t="shared" si="17"/>
        <v>0</v>
      </c>
      <c r="DA40" s="234"/>
      <c r="DB40" s="235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4">
        <v>5.15</v>
      </c>
      <c r="DN40" s="234"/>
      <c r="DO40" s="241"/>
      <c r="DP40" s="242"/>
      <c r="DQ40" s="71">
        <f t="shared" si="20"/>
        <v>5.15</v>
      </c>
      <c r="DR40" s="71">
        <f t="shared" si="20"/>
        <v>0</v>
      </c>
      <c r="DS40" s="115"/>
      <c r="DT40" s="71"/>
      <c r="DU40" s="234"/>
      <c r="DV40" s="234"/>
      <c r="DW40" s="71">
        <f t="shared" si="21"/>
        <v>0</v>
      </c>
      <c r="DX40" s="71">
        <f t="shared" si="21"/>
        <v>0</v>
      </c>
      <c r="DY40" s="234"/>
      <c r="DZ40" s="235"/>
      <c r="EA40" s="208"/>
      <c r="EB40" s="71"/>
      <c r="EC40" s="71">
        <f t="shared" si="22"/>
        <v>0</v>
      </c>
      <c r="ED40" s="71">
        <f t="shared" si="22"/>
        <v>0</v>
      </c>
      <c r="EE40" s="234"/>
      <c r="EF40" s="234"/>
      <c r="EG40" s="241"/>
      <c r="EH40" s="241"/>
      <c r="EI40" s="71">
        <f t="shared" si="23"/>
        <v>0</v>
      </c>
      <c r="EJ40" s="71">
        <f t="shared" si="23"/>
        <v>0</v>
      </c>
      <c r="EK40" s="234">
        <v>10.31</v>
      </c>
      <c r="EL40" s="234"/>
      <c r="EM40" s="241"/>
      <c r="EN40" s="241"/>
      <c r="EO40" s="71">
        <f t="shared" si="24"/>
        <v>10.31</v>
      </c>
      <c r="EP40" s="71">
        <f t="shared" si="24"/>
        <v>0</v>
      </c>
      <c r="EQ40" s="196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/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/>
      <c r="GB40" s="196"/>
      <c r="GC40" s="196"/>
      <c r="GD40" s="196"/>
      <c r="GE40" s="74">
        <f t="shared" si="35"/>
        <v>0</v>
      </c>
      <c r="GF40" s="74">
        <f t="shared" si="36"/>
        <v>0</v>
      </c>
      <c r="GG40" s="196">
        <v>3.09</v>
      </c>
      <c r="GH40" s="196"/>
      <c r="GI40" s="74">
        <f t="shared" si="1"/>
        <v>3.09</v>
      </c>
      <c r="GJ40" s="74">
        <f t="shared" si="37"/>
        <v>0</v>
      </c>
      <c r="GK40" s="196">
        <v>10.31</v>
      </c>
      <c r="GL40" s="196"/>
      <c r="GM40" s="74">
        <f t="shared" si="38"/>
        <v>10.31</v>
      </c>
      <c r="GN40" s="74">
        <f t="shared" si="39"/>
        <v>0</v>
      </c>
      <c r="GO40" s="196">
        <v>1.03</v>
      </c>
      <c r="GP40" s="196"/>
      <c r="GQ40" s="74">
        <f t="shared" si="40"/>
        <v>1.03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>
        <v>10.31</v>
      </c>
      <c r="GX40" s="196"/>
      <c r="GY40" s="74">
        <f t="shared" si="44"/>
        <v>10.31</v>
      </c>
      <c r="GZ40" s="74">
        <f t="shared" si="45"/>
        <v>0</v>
      </c>
      <c r="HA40" s="196">
        <v>2.06</v>
      </c>
      <c r="HB40" s="196"/>
      <c r="HC40" s="74">
        <f t="shared" si="46"/>
        <v>2.06</v>
      </c>
      <c r="HD40" s="74">
        <f t="shared" si="47"/>
        <v>0</v>
      </c>
      <c r="HE40" s="196">
        <v>1.77</v>
      </c>
      <c r="HF40" s="196"/>
      <c r="HG40" s="74">
        <f t="shared" si="48"/>
        <v>1.77</v>
      </c>
      <c r="HH40" s="74">
        <f t="shared" si="48"/>
        <v>0</v>
      </c>
      <c r="HI40" s="196">
        <v>2.78</v>
      </c>
      <c r="HJ40" s="196"/>
      <c r="HK40" s="74">
        <f t="shared" si="49"/>
        <v>2.78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09">
        <f t="shared" si="55"/>
        <v>0</v>
      </c>
      <c r="IG40" s="233">
        <v>0</v>
      </c>
      <c r="IH40" s="233"/>
      <c r="II40" s="210">
        <f t="shared" si="56"/>
        <v>0</v>
      </c>
      <c r="IJ40" s="210">
        <f t="shared" si="56"/>
        <v>0</v>
      </c>
      <c r="IM40" s="210">
        <f t="shared" si="57"/>
        <v>0</v>
      </c>
      <c r="IN40" s="210">
        <f t="shared" si="57"/>
        <v>0</v>
      </c>
      <c r="IO40" s="196"/>
      <c r="IP40" s="210"/>
      <c r="IQ40" s="210">
        <f t="shared" si="58"/>
        <v>0</v>
      </c>
      <c r="IR40" s="210">
        <f t="shared" si="58"/>
        <v>0</v>
      </c>
      <c r="IS40" s="210"/>
      <c r="IT40" s="210"/>
      <c r="IU40" s="210">
        <f t="shared" si="59"/>
        <v>0</v>
      </c>
      <c r="IV40" s="210">
        <f t="shared" si="59"/>
        <v>0</v>
      </c>
      <c r="IW40" s="210"/>
      <c r="IX40" s="210"/>
      <c r="IY40" s="210">
        <f t="shared" si="60"/>
        <v>0</v>
      </c>
      <c r="IZ40" s="210">
        <f t="shared" si="61"/>
        <v>0</v>
      </c>
      <c r="JA40" s="210"/>
      <c r="JB40" s="210"/>
      <c r="JC40" s="210">
        <f t="shared" si="62"/>
        <v>0</v>
      </c>
      <c r="JD40" s="210">
        <f t="shared" si="62"/>
        <v>0</v>
      </c>
      <c r="JE40" s="210">
        <v>1.67</v>
      </c>
      <c r="JF40" s="210"/>
      <c r="JG40" s="210">
        <f t="shared" si="63"/>
        <v>1.67</v>
      </c>
      <c r="JH40" s="210">
        <f t="shared" si="63"/>
        <v>0</v>
      </c>
      <c r="JI40" s="210">
        <v>0</v>
      </c>
      <c r="JJ40" s="210"/>
      <c r="JK40" s="210">
        <f t="shared" si="64"/>
        <v>0</v>
      </c>
      <c r="JL40" s="210">
        <f t="shared" si="64"/>
        <v>0</v>
      </c>
      <c r="JM40" s="210"/>
      <c r="JN40" s="210"/>
      <c r="JO40" s="210">
        <f t="shared" si="65"/>
        <v>0</v>
      </c>
      <c r="JP40" s="210">
        <f t="shared" si="65"/>
        <v>0</v>
      </c>
      <c r="JQ40" s="210"/>
      <c r="JR40" s="210"/>
      <c r="JS40" s="210">
        <f t="shared" si="66"/>
        <v>0</v>
      </c>
      <c r="JT40" s="210">
        <f t="shared" si="66"/>
        <v>0</v>
      </c>
      <c r="JU40" s="210"/>
      <c r="JV40" s="210"/>
      <c r="JW40" s="210">
        <f t="shared" si="67"/>
        <v>0</v>
      </c>
      <c r="JX40" s="210">
        <f t="shared" si="67"/>
        <v>0</v>
      </c>
    </row>
    <row r="41" spans="1:284" ht="12.75" customHeight="1">
      <c r="A41" s="181"/>
      <c r="B41" s="89">
        <v>31</v>
      </c>
      <c r="C41" s="234"/>
      <c r="D41" s="234"/>
      <c r="E41" s="74"/>
      <c r="F41" s="74"/>
      <c r="G41" s="71">
        <f t="shared" si="0"/>
        <v>0</v>
      </c>
      <c r="H41" s="71">
        <f t="shared" si="0"/>
        <v>0</v>
      </c>
      <c r="I41" s="235">
        <v>2.06</v>
      </c>
      <c r="J41" s="71"/>
      <c r="K41" s="71"/>
      <c r="L41" s="71"/>
      <c r="M41" s="71">
        <f t="shared" si="2"/>
        <v>2.06</v>
      </c>
      <c r="N41" s="71">
        <f t="shared" si="2"/>
        <v>0</v>
      </c>
      <c r="O41" s="234">
        <v>0.41</v>
      </c>
      <c r="P41" s="235"/>
      <c r="Q41" s="74"/>
      <c r="R41" s="71"/>
      <c r="S41" s="71">
        <f t="shared" si="3"/>
        <v>0.41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3"/>
      <c r="AC41" s="244"/>
      <c r="AD41" s="237"/>
      <c r="AE41" s="71">
        <f t="shared" si="5"/>
        <v>0</v>
      </c>
      <c r="AF41" s="71">
        <f t="shared" si="5"/>
        <v>0</v>
      </c>
      <c r="AG41" s="71">
        <v>51.55</v>
      </c>
      <c r="AH41" s="71"/>
      <c r="AI41" s="71"/>
      <c r="AJ41" s="71"/>
      <c r="AK41" s="71">
        <f t="shared" si="6"/>
        <v>51.55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>
        <v>0</v>
      </c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4"/>
      <c r="BF41" s="234"/>
      <c r="BG41" s="75"/>
      <c r="BH41" s="238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39"/>
      <c r="BR41" s="234"/>
      <c r="BS41" s="94"/>
      <c r="BT41" s="94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40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4"/>
      <c r="CJ41" s="234"/>
      <c r="CK41" s="212"/>
      <c r="CL41" s="71"/>
      <c r="CM41" s="71">
        <f t="shared" si="15"/>
        <v>0</v>
      </c>
      <c r="CN41" s="71">
        <f t="shared" si="15"/>
        <v>0</v>
      </c>
      <c r="CO41" s="234"/>
      <c r="CP41" s="234"/>
      <c r="CQ41" s="71"/>
      <c r="CR41" s="71"/>
      <c r="CS41" s="71">
        <f t="shared" si="16"/>
        <v>0</v>
      </c>
      <c r="CT41" s="71">
        <f t="shared" si="16"/>
        <v>0</v>
      </c>
      <c r="CU41" s="74">
        <v>0</v>
      </c>
      <c r="CV41" s="74"/>
      <c r="CW41" s="234"/>
      <c r="CX41" s="234"/>
      <c r="CY41" s="71">
        <f t="shared" si="17"/>
        <v>0</v>
      </c>
      <c r="CZ41" s="71">
        <f t="shared" si="17"/>
        <v>0</v>
      </c>
      <c r="DA41" s="234"/>
      <c r="DB41" s="235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4">
        <v>5.15</v>
      </c>
      <c r="DN41" s="234"/>
      <c r="DO41" s="241"/>
      <c r="DP41" s="242"/>
      <c r="DQ41" s="71">
        <f t="shared" si="20"/>
        <v>5.15</v>
      </c>
      <c r="DR41" s="71">
        <f t="shared" si="20"/>
        <v>0</v>
      </c>
      <c r="DS41" s="115"/>
      <c r="DT41" s="71"/>
      <c r="DU41" s="234"/>
      <c r="DV41" s="234"/>
      <c r="DW41" s="71">
        <f t="shared" si="21"/>
        <v>0</v>
      </c>
      <c r="DX41" s="71">
        <f t="shared" si="21"/>
        <v>0</v>
      </c>
      <c r="DY41" s="234"/>
      <c r="DZ41" s="235"/>
      <c r="EA41" s="208"/>
      <c r="EB41" s="71"/>
      <c r="EC41" s="71">
        <f t="shared" si="22"/>
        <v>0</v>
      </c>
      <c r="ED41" s="71">
        <f t="shared" si="22"/>
        <v>0</v>
      </c>
      <c r="EE41" s="234"/>
      <c r="EF41" s="234"/>
      <c r="EG41" s="241"/>
      <c r="EH41" s="241"/>
      <c r="EI41" s="71">
        <f t="shared" si="23"/>
        <v>0</v>
      </c>
      <c r="EJ41" s="71">
        <f t="shared" si="23"/>
        <v>0</v>
      </c>
      <c r="EK41" s="234">
        <v>10.31</v>
      </c>
      <c r="EL41" s="234"/>
      <c r="EM41" s="241"/>
      <c r="EN41" s="241"/>
      <c r="EO41" s="71">
        <f t="shared" si="24"/>
        <v>10.31</v>
      </c>
      <c r="EP41" s="71">
        <f t="shared" si="24"/>
        <v>0</v>
      </c>
      <c r="EQ41" s="196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/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/>
      <c r="GB41" s="196"/>
      <c r="GC41" s="196"/>
      <c r="GD41" s="196"/>
      <c r="GE41" s="74">
        <f t="shared" si="35"/>
        <v>0</v>
      </c>
      <c r="GF41" s="74">
        <f t="shared" si="36"/>
        <v>0</v>
      </c>
      <c r="GG41" s="196">
        <v>3.09</v>
      </c>
      <c r="GH41" s="196"/>
      <c r="GI41" s="74">
        <f t="shared" si="1"/>
        <v>3.09</v>
      </c>
      <c r="GJ41" s="74">
        <f t="shared" si="37"/>
        <v>0</v>
      </c>
      <c r="GK41" s="196">
        <v>10.31</v>
      </c>
      <c r="GL41" s="196"/>
      <c r="GM41" s="74">
        <f t="shared" si="38"/>
        <v>10.31</v>
      </c>
      <c r="GN41" s="74">
        <f t="shared" si="39"/>
        <v>0</v>
      </c>
      <c r="GO41" s="196">
        <v>1.24</v>
      </c>
      <c r="GP41" s="196"/>
      <c r="GQ41" s="74">
        <f t="shared" si="40"/>
        <v>1.24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>
        <v>12.37</v>
      </c>
      <c r="GX41" s="196"/>
      <c r="GY41" s="74">
        <f t="shared" si="44"/>
        <v>12.37</v>
      </c>
      <c r="GZ41" s="74">
        <f t="shared" si="45"/>
        <v>0</v>
      </c>
      <c r="HA41" s="196">
        <v>2.06</v>
      </c>
      <c r="HB41" s="196"/>
      <c r="HC41" s="74">
        <f t="shared" si="46"/>
        <v>2.06</v>
      </c>
      <c r="HD41" s="74">
        <f t="shared" si="47"/>
        <v>0</v>
      </c>
      <c r="HE41" s="196">
        <v>1.77</v>
      </c>
      <c r="HF41" s="196"/>
      <c r="HG41" s="74">
        <f t="shared" si="48"/>
        <v>1.77</v>
      </c>
      <c r="HH41" s="74">
        <f t="shared" si="48"/>
        <v>0</v>
      </c>
      <c r="HI41" s="196">
        <v>2.78</v>
      </c>
      <c r="HJ41" s="196"/>
      <c r="HK41" s="74">
        <f t="shared" si="49"/>
        <v>2.78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09">
        <f t="shared" si="55"/>
        <v>0</v>
      </c>
      <c r="IG41" s="233">
        <v>0.23</v>
      </c>
      <c r="IH41" s="233"/>
      <c r="II41" s="210">
        <f t="shared" si="56"/>
        <v>0.23</v>
      </c>
      <c r="IJ41" s="210">
        <f t="shared" si="56"/>
        <v>0</v>
      </c>
      <c r="IM41" s="210">
        <f t="shared" si="57"/>
        <v>0</v>
      </c>
      <c r="IN41" s="210">
        <f t="shared" si="57"/>
        <v>0</v>
      </c>
      <c r="IO41" s="196"/>
      <c r="IP41" s="210"/>
      <c r="IQ41" s="210">
        <f t="shared" si="58"/>
        <v>0</v>
      </c>
      <c r="IR41" s="210">
        <f t="shared" si="58"/>
        <v>0</v>
      </c>
      <c r="IS41" s="210"/>
      <c r="IT41" s="210"/>
      <c r="IU41" s="210">
        <f t="shared" si="59"/>
        <v>0</v>
      </c>
      <c r="IV41" s="210">
        <f t="shared" si="59"/>
        <v>0</v>
      </c>
      <c r="IW41" s="210"/>
      <c r="IX41" s="210"/>
      <c r="IY41" s="210">
        <f t="shared" si="60"/>
        <v>0</v>
      </c>
      <c r="IZ41" s="210">
        <f t="shared" si="61"/>
        <v>0</v>
      </c>
      <c r="JA41" s="210"/>
      <c r="JB41" s="210"/>
      <c r="JC41" s="210">
        <f t="shared" si="62"/>
        <v>0</v>
      </c>
      <c r="JD41" s="210">
        <f t="shared" si="62"/>
        <v>0</v>
      </c>
      <c r="JE41" s="210">
        <v>1.67</v>
      </c>
      <c r="JF41" s="210"/>
      <c r="JG41" s="210">
        <f t="shared" si="63"/>
        <v>1.67</v>
      </c>
      <c r="JH41" s="210">
        <f t="shared" si="63"/>
        <v>0</v>
      </c>
      <c r="JI41" s="210">
        <v>0</v>
      </c>
      <c r="JJ41" s="210"/>
      <c r="JK41" s="210">
        <f t="shared" si="64"/>
        <v>0</v>
      </c>
      <c r="JL41" s="210">
        <f t="shared" si="64"/>
        <v>0</v>
      </c>
      <c r="JM41" s="210"/>
      <c r="JN41" s="210"/>
      <c r="JO41" s="210">
        <f t="shared" si="65"/>
        <v>0</v>
      </c>
      <c r="JP41" s="210">
        <f t="shared" si="65"/>
        <v>0</v>
      </c>
      <c r="JQ41" s="210"/>
      <c r="JR41" s="210"/>
      <c r="JS41" s="210">
        <f t="shared" si="66"/>
        <v>0</v>
      </c>
      <c r="JT41" s="210">
        <f t="shared" si="66"/>
        <v>0</v>
      </c>
      <c r="JU41" s="210"/>
      <c r="JV41" s="210"/>
      <c r="JW41" s="210">
        <f t="shared" si="67"/>
        <v>0</v>
      </c>
      <c r="JX41" s="210">
        <f t="shared" si="67"/>
        <v>0</v>
      </c>
    </row>
    <row r="42" spans="1:284" ht="12.75" customHeight="1">
      <c r="A42" s="181"/>
      <c r="B42" s="89">
        <v>32</v>
      </c>
      <c r="C42" s="234"/>
      <c r="D42" s="234"/>
      <c r="E42" s="74"/>
      <c r="F42" s="74"/>
      <c r="G42" s="71">
        <f t="shared" si="0"/>
        <v>0</v>
      </c>
      <c r="H42" s="71">
        <f t="shared" si="0"/>
        <v>0</v>
      </c>
      <c r="I42" s="235">
        <v>14.43</v>
      </c>
      <c r="J42" s="71"/>
      <c r="K42" s="71"/>
      <c r="L42" s="71"/>
      <c r="M42" s="71">
        <f t="shared" si="2"/>
        <v>14.43</v>
      </c>
      <c r="N42" s="71">
        <f t="shared" si="2"/>
        <v>0</v>
      </c>
      <c r="O42" s="234">
        <v>0.41</v>
      </c>
      <c r="P42" s="235"/>
      <c r="Q42" s="74"/>
      <c r="R42" s="71"/>
      <c r="S42" s="71">
        <f t="shared" si="3"/>
        <v>0.41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3"/>
      <c r="AC42" s="244"/>
      <c r="AD42" s="237"/>
      <c r="AE42" s="71">
        <f t="shared" si="5"/>
        <v>0</v>
      </c>
      <c r="AF42" s="71">
        <f t="shared" si="5"/>
        <v>0</v>
      </c>
      <c r="AG42" s="71">
        <v>20.62</v>
      </c>
      <c r="AH42" s="71"/>
      <c r="AI42" s="71"/>
      <c r="AJ42" s="71"/>
      <c r="AK42" s="71">
        <f t="shared" si="6"/>
        <v>20.62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>
        <v>0</v>
      </c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4"/>
      <c r="BF42" s="234"/>
      <c r="BG42" s="75"/>
      <c r="BH42" s="238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39"/>
      <c r="BR42" s="234"/>
      <c r="BS42" s="94"/>
      <c r="BT42" s="94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40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4"/>
      <c r="CJ42" s="234"/>
      <c r="CK42" s="212"/>
      <c r="CL42" s="71"/>
      <c r="CM42" s="71">
        <f t="shared" si="15"/>
        <v>0</v>
      </c>
      <c r="CN42" s="71">
        <f t="shared" si="15"/>
        <v>0</v>
      </c>
      <c r="CO42" s="234"/>
      <c r="CP42" s="234"/>
      <c r="CQ42" s="71"/>
      <c r="CR42" s="71"/>
      <c r="CS42" s="71">
        <f t="shared" si="16"/>
        <v>0</v>
      </c>
      <c r="CT42" s="71">
        <f t="shared" si="16"/>
        <v>0</v>
      </c>
      <c r="CU42" s="74">
        <v>0</v>
      </c>
      <c r="CV42" s="74"/>
      <c r="CW42" s="234"/>
      <c r="CX42" s="234"/>
      <c r="CY42" s="71">
        <f t="shared" si="17"/>
        <v>0</v>
      </c>
      <c r="CZ42" s="71">
        <f t="shared" si="17"/>
        <v>0</v>
      </c>
      <c r="DA42" s="234"/>
      <c r="DB42" s="235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4">
        <v>5.15</v>
      </c>
      <c r="DN42" s="234"/>
      <c r="DO42" s="241"/>
      <c r="DP42" s="242"/>
      <c r="DQ42" s="71">
        <f t="shared" si="20"/>
        <v>5.15</v>
      </c>
      <c r="DR42" s="71">
        <f t="shared" si="20"/>
        <v>0</v>
      </c>
      <c r="DS42" s="115"/>
      <c r="DT42" s="71"/>
      <c r="DU42" s="234"/>
      <c r="DV42" s="234"/>
      <c r="DW42" s="71">
        <f t="shared" si="21"/>
        <v>0</v>
      </c>
      <c r="DX42" s="71">
        <f t="shared" si="21"/>
        <v>0</v>
      </c>
      <c r="DY42" s="234"/>
      <c r="DZ42" s="235"/>
      <c r="EA42" s="208"/>
      <c r="EB42" s="71"/>
      <c r="EC42" s="71">
        <f t="shared" si="22"/>
        <v>0</v>
      </c>
      <c r="ED42" s="71">
        <f t="shared" si="22"/>
        <v>0</v>
      </c>
      <c r="EE42" s="234"/>
      <c r="EF42" s="234"/>
      <c r="EG42" s="241"/>
      <c r="EH42" s="241"/>
      <c r="EI42" s="71">
        <f t="shared" si="23"/>
        <v>0</v>
      </c>
      <c r="EJ42" s="71">
        <f t="shared" si="23"/>
        <v>0</v>
      </c>
      <c r="EK42" s="234">
        <v>10.31</v>
      </c>
      <c r="EL42" s="234"/>
      <c r="EM42" s="241"/>
      <c r="EN42" s="241"/>
      <c r="EO42" s="71">
        <f t="shared" si="24"/>
        <v>10.31</v>
      </c>
      <c r="EP42" s="71">
        <f t="shared" si="24"/>
        <v>0</v>
      </c>
      <c r="EQ42" s="196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/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/>
      <c r="GB42" s="196"/>
      <c r="GC42" s="196"/>
      <c r="GD42" s="196"/>
      <c r="GE42" s="74">
        <f t="shared" si="35"/>
        <v>0</v>
      </c>
      <c r="GF42" s="74">
        <f t="shared" si="36"/>
        <v>0</v>
      </c>
      <c r="GG42" s="196">
        <v>3.09</v>
      </c>
      <c r="GH42" s="196"/>
      <c r="GI42" s="74">
        <f t="shared" si="1"/>
        <v>3.09</v>
      </c>
      <c r="GJ42" s="74">
        <f t="shared" si="37"/>
        <v>0</v>
      </c>
      <c r="GK42" s="196">
        <v>10.31</v>
      </c>
      <c r="GL42" s="196"/>
      <c r="GM42" s="74">
        <f t="shared" si="38"/>
        <v>10.31</v>
      </c>
      <c r="GN42" s="74">
        <f t="shared" si="39"/>
        <v>0</v>
      </c>
      <c r="GO42" s="196">
        <v>1.44</v>
      </c>
      <c r="GP42" s="196"/>
      <c r="GQ42" s="74">
        <f t="shared" si="40"/>
        <v>1.44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>
        <v>12.37</v>
      </c>
      <c r="GX42" s="196"/>
      <c r="GY42" s="74">
        <f t="shared" si="44"/>
        <v>12.37</v>
      </c>
      <c r="GZ42" s="74">
        <f t="shared" si="45"/>
        <v>0</v>
      </c>
      <c r="HA42" s="196">
        <v>2.06</v>
      </c>
      <c r="HB42" s="196"/>
      <c r="HC42" s="74">
        <f t="shared" si="46"/>
        <v>2.06</v>
      </c>
      <c r="HD42" s="74">
        <f t="shared" si="47"/>
        <v>0</v>
      </c>
      <c r="HE42" s="196">
        <v>1.77</v>
      </c>
      <c r="HF42" s="196"/>
      <c r="HG42" s="74">
        <f t="shared" si="48"/>
        <v>1.77</v>
      </c>
      <c r="HH42" s="74">
        <f t="shared" si="48"/>
        <v>0</v>
      </c>
      <c r="HI42" s="196">
        <v>2.78</v>
      </c>
      <c r="HJ42" s="196"/>
      <c r="HK42" s="74">
        <f t="shared" si="49"/>
        <v>2.78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09">
        <f t="shared" si="55"/>
        <v>0</v>
      </c>
      <c r="IG42" s="233">
        <v>0.23</v>
      </c>
      <c r="IH42" s="233"/>
      <c r="II42" s="210">
        <f t="shared" si="56"/>
        <v>0.23</v>
      </c>
      <c r="IJ42" s="210">
        <f t="shared" si="56"/>
        <v>0</v>
      </c>
      <c r="IM42" s="210">
        <f t="shared" si="57"/>
        <v>0</v>
      </c>
      <c r="IN42" s="210">
        <f t="shared" si="57"/>
        <v>0</v>
      </c>
      <c r="IO42" s="196"/>
      <c r="IP42" s="210"/>
      <c r="IQ42" s="210">
        <f t="shared" si="58"/>
        <v>0</v>
      </c>
      <c r="IR42" s="210">
        <f t="shared" si="58"/>
        <v>0</v>
      </c>
      <c r="IS42" s="210"/>
      <c r="IT42" s="210"/>
      <c r="IU42" s="210">
        <f t="shared" si="59"/>
        <v>0</v>
      </c>
      <c r="IV42" s="210">
        <f t="shared" si="59"/>
        <v>0</v>
      </c>
      <c r="IW42" s="210"/>
      <c r="IX42" s="210"/>
      <c r="IY42" s="210">
        <f t="shared" si="60"/>
        <v>0</v>
      </c>
      <c r="IZ42" s="210">
        <f t="shared" si="61"/>
        <v>0</v>
      </c>
      <c r="JA42" s="210"/>
      <c r="JB42" s="210"/>
      <c r="JC42" s="210">
        <f t="shared" si="62"/>
        <v>0</v>
      </c>
      <c r="JD42" s="210">
        <f t="shared" si="62"/>
        <v>0</v>
      </c>
      <c r="JE42" s="210">
        <v>1.67</v>
      </c>
      <c r="JF42" s="210"/>
      <c r="JG42" s="210">
        <f t="shared" si="63"/>
        <v>1.67</v>
      </c>
      <c r="JH42" s="210">
        <f t="shared" si="63"/>
        <v>0</v>
      </c>
      <c r="JI42" s="210">
        <v>0</v>
      </c>
      <c r="JJ42" s="210"/>
      <c r="JK42" s="210">
        <f t="shared" si="64"/>
        <v>0</v>
      </c>
      <c r="JL42" s="210">
        <f t="shared" si="64"/>
        <v>0</v>
      </c>
      <c r="JM42" s="210"/>
      <c r="JN42" s="210"/>
      <c r="JO42" s="210">
        <f t="shared" si="65"/>
        <v>0</v>
      </c>
      <c r="JP42" s="210">
        <f t="shared" si="65"/>
        <v>0</v>
      </c>
      <c r="JQ42" s="210"/>
      <c r="JR42" s="210"/>
      <c r="JS42" s="210">
        <f t="shared" si="66"/>
        <v>0</v>
      </c>
      <c r="JT42" s="210">
        <f t="shared" si="66"/>
        <v>0</v>
      </c>
      <c r="JU42" s="210"/>
      <c r="JV42" s="210"/>
      <c r="JW42" s="210">
        <f t="shared" si="67"/>
        <v>0</v>
      </c>
      <c r="JX42" s="210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4"/>
      <c r="D43" s="234"/>
      <c r="E43" s="74"/>
      <c r="F43" s="74"/>
      <c r="G43" s="71">
        <f t="shared" si="0"/>
        <v>0</v>
      </c>
      <c r="H43" s="71">
        <f t="shared" si="0"/>
        <v>0</v>
      </c>
      <c r="I43" s="235">
        <v>14.43</v>
      </c>
      <c r="J43" s="71"/>
      <c r="K43" s="71"/>
      <c r="L43" s="71"/>
      <c r="M43" s="71">
        <f t="shared" si="2"/>
        <v>14.43</v>
      </c>
      <c r="N43" s="71">
        <f t="shared" si="2"/>
        <v>0</v>
      </c>
      <c r="O43" s="234">
        <v>0.41</v>
      </c>
      <c r="P43" s="235"/>
      <c r="Q43" s="74"/>
      <c r="R43" s="71"/>
      <c r="S43" s="71">
        <f t="shared" si="3"/>
        <v>0.41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3"/>
      <c r="AC43" s="244"/>
      <c r="AD43" s="237"/>
      <c r="AE43" s="71">
        <f t="shared" si="5"/>
        <v>0</v>
      </c>
      <c r="AF43" s="71">
        <f t="shared" si="5"/>
        <v>0</v>
      </c>
      <c r="AG43" s="71">
        <v>10.31</v>
      </c>
      <c r="AH43" s="71"/>
      <c r="AI43" s="71"/>
      <c r="AJ43" s="71"/>
      <c r="AK43" s="71">
        <f t="shared" si="6"/>
        <v>10.31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>
        <v>0</v>
      </c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4"/>
      <c r="BF43" s="234"/>
      <c r="BG43" s="75"/>
      <c r="BH43" s="238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39"/>
      <c r="BR43" s="234"/>
      <c r="BS43" s="94"/>
      <c r="BT43" s="94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40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4"/>
      <c r="CJ43" s="234"/>
      <c r="CK43" s="212"/>
      <c r="CL43" s="71"/>
      <c r="CM43" s="71">
        <f t="shared" si="15"/>
        <v>0</v>
      </c>
      <c r="CN43" s="71">
        <f t="shared" si="15"/>
        <v>0</v>
      </c>
      <c r="CO43" s="234"/>
      <c r="CP43" s="234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34"/>
      <c r="CX43" s="234"/>
      <c r="CY43" s="71">
        <f t="shared" si="17"/>
        <v>0</v>
      </c>
      <c r="CZ43" s="71">
        <f t="shared" si="17"/>
        <v>0</v>
      </c>
      <c r="DA43" s="234"/>
      <c r="DB43" s="235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4">
        <v>3.09</v>
      </c>
      <c r="DN43" s="234"/>
      <c r="DO43" s="241"/>
      <c r="DP43" s="242"/>
      <c r="DQ43" s="71">
        <f t="shared" si="20"/>
        <v>3.09</v>
      </c>
      <c r="DR43" s="71">
        <f t="shared" si="20"/>
        <v>0</v>
      </c>
      <c r="DS43" s="115"/>
      <c r="DT43" s="71"/>
      <c r="DU43" s="234"/>
      <c r="DV43" s="234"/>
      <c r="DW43" s="71">
        <f t="shared" si="21"/>
        <v>0</v>
      </c>
      <c r="DX43" s="71">
        <f t="shared" si="21"/>
        <v>0</v>
      </c>
      <c r="DY43" s="234"/>
      <c r="DZ43" s="235"/>
      <c r="EA43" s="208"/>
      <c r="EB43" s="71"/>
      <c r="EC43" s="71">
        <f t="shared" si="22"/>
        <v>0</v>
      </c>
      <c r="ED43" s="71">
        <f t="shared" si="22"/>
        <v>0</v>
      </c>
      <c r="EE43" s="234"/>
      <c r="EF43" s="234"/>
      <c r="EG43" s="241"/>
      <c r="EH43" s="241"/>
      <c r="EI43" s="71">
        <f t="shared" si="23"/>
        <v>0</v>
      </c>
      <c r="EJ43" s="71">
        <f t="shared" si="23"/>
        <v>0</v>
      </c>
      <c r="EK43" s="234">
        <v>0</v>
      </c>
      <c r="EL43" s="234"/>
      <c r="EM43" s="241"/>
      <c r="EN43" s="241"/>
      <c r="EO43" s="71">
        <f t="shared" si="24"/>
        <v>0</v>
      </c>
      <c r="EP43" s="71">
        <f t="shared" si="24"/>
        <v>0</v>
      </c>
      <c r="EQ43" s="196">
        <v>0</v>
      </c>
      <c r="ER43" s="196"/>
      <c r="ES43" s="196"/>
      <c r="ET43" s="196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/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/>
      <c r="GB43" s="196"/>
      <c r="GC43" s="196"/>
      <c r="GD43" s="196"/>
      <c r="GE43" s="74">
        <f t="shared" si="35"/>
        <v>0</v>
      </c>
      <c r="GF43" s="74">
        <f t="shared" si="36"/>
        <v>0</v>
      </c>
      <c r="GG43" s="196">
        <v>3.09</v>
      </c>
      <c r="GH43" s="196"/>
      <c r="GI43" s="74">
        <f t="shared" ref="GI43:GI74" si="68">GG43</f>
        <v>3.09</v>
      </c>
      <c r="GJ43" s="74">
        <f t="shared" si="37"/>
        <v>0</v>
      </c>
      <c r="GK43" s="196">
        <v>10.31</v>
      </c>
      <c r="GL43" s="196"/>
      <c r="GM43" s="74">
        <f t="shared" si="38"/>
        <v>10.31</v>
      </c>
      <c r="GN43" s="74">
        <f t="shared" si="39"/>
        <v>0</v>
      </c>
      <c r="GO43" s="196">
        <v>1.65</v>
      </c>
      <c r="GP43" s="196"/>
      <c r="GQ43" s="74">
        <f t="shared" si="40"/>
        <v>1.65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>
        <v>12.37</v>
      </c>
      <c r="GX43" s="196"/>
      <c r="GY43" s="74">
        <f t="shared" si="44"/>
        <v>12.37</v>
      </c>
      <c r="GZ43" s="74">
        <f t="shared" si="45"/>
        <v>0</v>
      </c>
      <c r="HA43" s="196">
        <v>4.12</v>
      </c>
      <c r="HB43" s="196"/>
      <c r="HC43" s="74">
        <f t="shared" si="46"/>
        <v>4.12</v>
      </c>
      <c r="HD43" s="74">
        <f t="shared" si="47"/>
        <v>0</v>
      </c>
      <c r="HE43" s="196">
        <v>1.77</v>
      </c>
      <c r="HF43" s="196"/>
      <c r="HG43" s="74">
        <f t="shared" si="48"/>
        <v>1.77</v>
      </c>
      <c r="HH43" s="74">
        <f t="shared" si="48"/>
        <v>0</v>
      </c>
      <c r="HI43" s="196">
        <v>2.78</v>
      </c>
      <c r="HJ43" s="196"/>
      <c r="HK43" s="74">
        <f t="shared" si="49"/>
        <v>2.78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09">
        <f t="shared" si="55"/>
        <v>0</v>
      </c>
      <c r="IG43" s="233">
        <v>0.11</v>
      </c>
      <c r="IH43" s="233"/>
      <c r="II43" s="210">
        <f t="shared" si="56"/>
        <v>0.11</v>
      </c>
      <c r="IJ43" s="210">
        <f t="shared" si="56"/>
        <v>0</v>
      </c>
      <c r="IM43" s="210">
        <f t="shared" si="57"/>
        <v>0</v>
      </c>
      <c r="IN43" s="210">
        <f t="shared" si="57"/>
        <v>0</v>
      </c>
      <c r="IO43" s="196"/>
      <c r="IP43" s="210"/>
      <c r="IQ43" s="210">
        <f t="shared" si="58"/>
        <v>0</v>
      </c>
      <c r="IR43" s="210">
        <f t="shared" si="58"/>
        <v>0</v>
      </c>
      <c r="IS43" s="210"/>
      <c r="IT43" s="210"/>
      <c r="IU43" s="210">
        <f t="shared" si="59"/>
        <v>0</v>
      </c>
      <c r="IV43" s="210">
        <f t="shared" si="59"/>
        <v>0</v>
      </c>
      <c r="IW43" s="210"/>
      <c r="IX43" s="210"/>
      <c r="IY43" s="210">
        <f t="shared" si="60"/>
        <v>0</v>
      </c>
      <c r="IZ43" s="210">
        <f t="shared" si="61"/>
        <v>0</v>
      </c>
      <c r="JA43" s="210"/>
      <c r="JB43" s="210"/>
      <c r="JC43" s="210">
        <f t="shared" si="62"/>
        <v>0</v>
      </c>
      <c r="JD43" s="210">
        <f t="shared" si="62"/>
        <v>0</v>
      </c>
      <c r="JE43" s="210">
        <v>0</v>
      </c>
      <c r="JF43" s="210"/>
      <c r="JG43" s="210">
        <f t="shared" si="63"/>
        <v>0</v>
      </c>
      <c r="JH43" s="210">
        <f t="shared" si="63"/>
        <v>0</v>
      </c>
      <c r="JI43" s="210">
        <v>0</v>
      </c>
      <c r="JJ43" s="210"/>
      <c r="JK43" s="210">
        <f t="shared" si="64"/>
        <v>0</v>
      </c>
      <c r="JL43" s="210">
        <f t="shared" si="64"/>
        <v>0</v>
      </c>
      <c r="JM43" s="210"/>
      <c r="JN43" s="210"/>
      <c r="JO43" s="210">
        <f t="shared" si="65"/>
        <v>0</v>
      </c>
      <c r="JP43" s="210">
        <f t="shared" si="65"/>
        <v>0</v>
      </c>
      <c r="JQ43" s="210"/>
      <c r="JR43" s="210"/>
      <c r="JS43" s="210">
        <f t="shared" si="66"/>
        <v>0</v>
      </c>
      <c r="JT43" s="210">
        <f t="shared" si="66"/>
        <v>0</v>
      </c>
      <c r="JU43" s="210"/>
      <c r="JV43" s="210"/>
      <c r="JW43" s="210">
        <f t="shared" si="67"/>
        <v>0</v>
      </c>
      <c r="JX43" s="210">
        <f t="shared" si="67"/>
        <v>0</v>
      </c>
    </row>
    <row r="44" spans="1:284" ht="12.75" customHeight="1">
      <c r="A44" s="181"/>
      <c r="B44" s="89">
        <v>34</v>
      </c>
      <c r="C44" s="234"/>
      <c r="D44" s="234"/>
      <c r="E44" s="74"/>
      <c r="F44" s="74"/>
      <c r="G44" s="71">
        <f t="shared" si="0"/>
        <v>0</v>
      </c>
      <c r="H44" s="71">
        <f t="shared" si="0"/>
        <v>0</v>
      </c>
      <c r="I44" s="235">
        <v>2.06</v>
      </c>
      <c r="J44" s="71"/>
      <c r="K44" s="71"/>
      <c r="L44" s="71"/>
      <c r="M44" s="71">
        <f t="shared" si="2"/>
        <v>2.06</v>
      </c>
      <c r="N44" s="71">
        <f t="shared" si="2"/>
        <v>0</v>
      </c>
      <c r="O44" s="234">
        <v>0.41</v>
      </c>
      <c r="P44" s="235"/>
      <c r="Q44" s="74"/>
      <c r="R44" s="71"/>
      <c r="S44" s="71">
        <f t="shared" si="3"/>
        <v>0.41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3"/>
      <c r="AC44" s="244"/>
      <c r="AD44" s="237"/>
      <c r="AE44" s="71">
        <f t="shared" si="5"/>
        <v>0</v>
      </c>
      <c r="AF44" s="71">
        <f t="shared" si="5"/>
        <v>0</v>
      </c>
      <c r="AG44" s="71">
        <v>10.31</v>
      </c>
      <c r="AH44" s="71"/>
      <c r="AI44" s="71"/>
      <c r="AJ44" s="71"/>
      <c r="AK44" s="71">
        <f t="shared" si="6"/>
        <v>10.31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>
        <v>0</v>
      </c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4"/>
      <c r="BF44" s="234"/>
      <c r="BG44" s="75"/>
      <c r="BH44" s="238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39"/>
      <c r="BR44" s="234"/>
      <c r="BS44" s="94"/>
      <c r="BT44" s="94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40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4"/>
      <c r="CJ44" s="234"/>
      <c r="CK44" s="212"/>
      <c r="CL44" s="71"/>
      <c r="CM44" s="71">
        <f t="shared" si="15"/>
        <v>0</v>
      </c>
      <c r="CN44" s="71">
        <f t="shared" si="15"/>
        <v>0</v>
      </c>
      <c r="CO44" s="234"/>
      <c r="CP44" s="234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34"/>
      <c r="CX44" s="234"/>
      <c r="CY44" s="71">
        <f t="shared" si="17"/>
        <v>0</v>
      </c>
      <c r="CZ44" s="71">
        <f t="shared" si="17"/>
        <v>0</v>
      </c>
      <c r="DA44" s="234"/>
      <c r="DB44" s="235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4">
        <v>3.09</v>
      </c>
      <c r="DN44" s="234"/>
      <c r="DO44" s="241"/>
      <c r="DP44" s="242"/>
      <c r="DQ44" s="71">
        <f t="shared" si="20"/>
        <v>3.09</v>
      </c>
      <c r="DR44" s="71">
        <f t="shared" si="20"/>
        <v>0</v>
      </c>
      <c r="DS44" s="115"/>
      <c r="DT44" s="71"/>
      <c r="DU44" s="234"/>
      <c r="DV44" s="234"/>
      <c r="DW44" s="71">
        <f t="shared" si="21"/>
        <v>0</v>
      </c>
      <c r="DX44" s="71">
        <f t="shared" si="21"/>
        <v>0</v>
      </c>
      <c r="DY44" s="234"/>
      <c r="DZ44" s="235"/>
      <c r="EA44" s="208"/>
      <c r="EB44" s="71"/>
      <c r="EC44" s="71">
        <f t="shared" si="22"/>
        <v>0</v>
      </c>
      <c r="ED44" s="71">
        <f t="shared" si="22"/>
        <v>0</v>
      </c>
      <c r="EE44" s="234"/>
      <c r="EF44" s="234"/>
      <c r="EG44" s="241"/>
      <c r="EH44" s="241"/>
      <c r="EI44" s="71">
        <f t="shared" si="23"/>
        <v>0</v>
      </c>
      <c r="EJ44" s="71">
        <f t="shared" si="23"/>
        <v>0</v>
      </c>
      <c r="EK44" s="234">
        <v>0</v>
      </c>
      <c r="EL44" s="234"/>
      <c r="EM44" s="241"/>
      <c r="EN44" s="241"/>
      <c r="EO44" s="71">
        <f t="shared" si="24"/>
        <v>0</v>
      </c>
      <c r="EP44" s="71">
        <f t="shared" si="24"/>
        <v>0</v>
      </c>
      <c r="EQ44" s="196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/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/>
      <c r="GB44" s="196"/>
      <c r="GC44" s="196"/>
      <c r="GD44" s="196"/>
      <c r="GE44" s="74">
        <f t="shared" si="35"/>
        <v>0</v>
      </c>
      <c r="GF44" s="74">
        <f t="shared" si="36"/>
        <v>0</v>
      </c>
      <c r="GG44" s="196">
        <v>3.09</v>
      </c>
      <c r="GH44" s="196"/>
      <c r="GI44" s="74">
        <f t="shared" si="68"/>
        <v>3.09</v>
      </c>
      <c r="GJ44" s="74">
        <f t="shared" si="37"/>
        <v>0</v>
      </c>
      <c r="GK44" s="196">
        <v>10.31</v>
      </c>
      <c r="GL44" s="196"/>
      <c r="GM44" s="74">
        <f t="shared" si="38"/>
        <v>10.31</v>
      </c>
      <c r="GN44" s="74">
        <f t="shared" si="39"/>
        <v>0</v>
      </c>
      <c r="GO44" s="196">
        <v>1.86</v>
      </c>
      <c r="GP44" s="196"/>
      <c r="GQ44" s="74">
        <f t="shared" si="40"/>
        <v>1.86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>
        <v>12.37</v>
      </c>
      <c r="GX44" s="196"/>
      <c r="GY44" s="74">
        <f t="shared" si="44"/>
        <v>12.37</v>
      </c>
      <c r="GZ44" s="74">
        <f t="shared" si="45"/>
        <v>0</v>
      </c>
      <c r="HA44" s="196">
        <v>4.12</v>
      </c>
      <c r="HB44" s="196"/>
      <c r="HC44" s="74">
        <f t="shared" si="46"/>
        <v>4.12</v>
      </c>
      <c r="HD44" s="74">
        <f t="shared" si="47"/>
        <v>0</v>
      </c>
      <c r="HE44" s="196">
        <v>1.77</v>
      </c>
      <c r="HF44" s="196"/>
      <c r="HG44" s="74">
        <f t="shared" si="48"/>
        <v>1.77</v>
      </c>
      <c r="HH44" s="74">
        <f t="shared" si="48"/>
        <v>0</v>
      </c>
      <c r="HI44" s="196">
        <v>2.78</v>
      </c>
      <c r="HJ44" s="196"/>
      <c r="HK44" s="74">
        <f t="shared" si="49"/>
        <v>2.78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09">
        <f t="shared" si="55"/>
        <v>0</v>
      </c>
      <c r="IG44" s="233">
        <v>0</v>
      </c>
      <c r="IH44" s="233"/>
      <c r="II44" s="210">
        <f t="shared" si="56"/>
        <v>0</v>
      </c>
      <c r="IJ44" s="210">
        <f t="shared" si="56"/>
        <v>0</v>
      </c>
      <c r="IM44" s="210">
        <f t="shared" si="57"/>
        <v>0</v>
      </c>
      <c r="IN44" s="210">
        <f t="shared" si="57"/>
        <v>0</v>
      </c>
      <c r="IO44" s="196"/>
      <c r="IP44" s="210"/>
      <c r="IQ44" s="210">
        <f t="shared" si="58"/>
        <v>0</v>
      </c>
      <c r="IR44" s="210">
        <f t="shared" si="58"/>
        <v>0</v>
      </c>
      <c r="IS44" s="210"/>
      <c r="IT44" s="210"/>
      <c r="IU44" s="210">
        <f t="shared" si="59"/>
        <v>0</v>
      </c>
      <c r="IV44" s="210">
        <f t="shared" si="59"/>
        <v>0</v>
      </c>
      <c r="IW44" s="210"/>
      <c r="IX44" s="210"/>
      <c r="IY44" s="210">
        <f t="shared" si="60"/>
        <v>0</v>
      </c>
      <c r="IZ44" s="210">
        <f t="shared" si="61"/>
        <v>0</v>
      </c>
      <c r="JA44" s="210"/>
      <c r="JB44" s="210"/>
      <c r="JC44" s="210">
        <f t="shared" si="62"/>
        <v>0</v>
      </c>
      <c r="JD44" s="210">
        <f t="shared" si="62"/>
        <v>0</v>
      </c>
      <c r="JE44" s="210">
        <v>0</v>
      </c>
      <c r="JF44" s="210"/>
      <c r="JG44" s="210">
        <f t="shared" si="63"/>
        <v>0</v>
      </c>
      <c r="JH44" s="210">
        <f t="shared" si="63"/>
        <v>0</v>
      </c>
      <c r="JI44" s="210">
        <v>0</v>
      </c>
      <c r="JJ44" s="210"/>
      <c r="JK44" s="210">
        <f t="shared" si="64"/>
        <v>0</v>
      </c>
      <c r="JL44" s="210">
        <f t="shared" si="64"/>
        <v>0</v>
      </c>
      <c r="JM44" s="210"/>
      <c r="JN44" s="210"/>
      <c r="JO44" s="210">
        <f t="shared" si="65"/>
        <v>0</v>
      </c>
      <c r="JP44" s="210">
        <f t="shared" si="65"/>
        <v>0</v>
      </c>
      <c r="JQ44" s="210"/>
      <c r="JR44" s="210"/>
      <c r="JS44" s="210">
        <f t="shared" si="66"/>
        <v>0</v>
      </c>
      <c r="JT44" s="210">
        <f t="shared" si="66"/>
        <v>0</v>
      </c>
      <c r="JU44" s="210"/>
      <c r="JV44" s="210"/>
      <c r="JW44" s="210">
        <f t="shared" si="67"/>
        <v>0</v>
      </c>
      <c r="JX44" s="210">
        <f t="shared" si="67"/>
        <v>0</v>
      </c>
    </row>
    <row r="45" spans="1:284" ht="12.75" customHeight="1">
      <c r="A45" s="181"/>
      <c r="B45" s="89">
        <v>35</v>
      </c>
      <c r="C45" s="234"/>
      <c r="D45" s="234"/>
      <c r="E45" s="74"/>
      <c r="F45" s="74"/>
      <c r="G45" s="71">
        <f t="shared" si="0"/>
        <v>0</v>
      </c>
      <c r="H45" s="71">
        <f t="shared" si="0"/>
        <v>0</v>
      </c>
      <c r="I45" s="235">
        <v>2.06</v>
      </c>
      <c r="J45" s="71"/>
      <c r="K45" s="71"/>
      <c r="L45" s="71"/>
      <c r="M45" s="71">
        <f t="shared" si="2"/>
        <v>2.06</v>
      </c>
      <c r="N45" s="71">
        <f t="shared" si="2"/>
        <v>0</v>
      </c>
      <c r="O45" s="234">
        <v>0.41</v>
      </c>
      <c r="P45" s="235"/>
      <c r="Q45" s="74"/>
      <c r="R45" s="71"/>
      <c r="S45" s="71">
        <f t="shared" si="3"/>
        <v>0.41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3"/>
      <c r="AC45" s="244"/>
      <c r="AD45" s="237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>
        <v>0</v>
      </c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4"/>
      <c r="BF45" s="234"/>
      <c r="BG45" s="75"/>
      <c r="BH45" s="238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39"/>
      <c r="BR45" s="234"/>
      <c r="BS45" s="94"/>
      <c r="BT45" s="94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40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4"/>
      <c r="CJ45" s="234"/>
      <c r="CK45" s="212"/>
      <c r="CL45" s="71"/>
      <c r="CM45" s="71">
        <f t="shared" si="15"/>
        <v>0</v>
      </c>
      <c r="CN45" s="71">
        <f t="shared" si="15"/>
        <v>0</v>
      </c>
      <c r="CO45" s="234"/>
      <c r="CP45" s="234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34"/>
      <c r="CX45" s="234"/>
      <c r="CY45" s="71">
        <f t="shared" si="17"/>
        <v>0</v>
      </c>
      <c r="CZ45" s="71">
        <f t="shared" si="17"/>
        <v>0</v>
      </c>
      <c r="DA45" s="234"/>
      <c r="DB45" s="235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4">
        <v>3.09</v>
      </c>
      <c r="DN45" s="234"/>
      <c r="DO45" s="241"/>
      <c r="DP45" s="242"/>
      <c r="DQ45" s="71">
        <f t="shared" si="20"/>
        <v>3.09</v>
      </c>
      <c r="DR45" s="71">
        <f t="shared" si="20"/>
        <v>0</v>
      </c>
      <c r="DS45" s="115"/>
      <c r="DT45" s="71"/>
      <c r="DU45" s="234"/>
      <c r="DV45" s="234"/>
      <c r="DW45" s="71">
        <f t="shared" si="21"/>
        <v>0</v>
      </c>
      <c r="DX45" s="71">
        <f t="shared" si="21"/>
        <v>0</v>
      </c>
      <c r="DY45" s="234"/>
      <c r="DZ45" s="235"/>
      <c r="EA45" s="208"/>
      <c r="EB45" s="71"/>
      <c r="EC45" s="71">
        <f t="shared" si="22"/>
        <v>0</v>
      </c>
      <c r="ED45" s="71">
        <f t="shared" si="22"/>
        <v>0</v>
      </c>
      <c r="EE45" s="234"/>
      <c r="EF45" s="234"/>
      <c r="EG45" s="241"/>
      <c r="EH45" s="241"/>
      <c r="EI45" s="71">
        <f t="shared" si="23"/>
        <v>0</v>
      </c>
      <c r="EJ45" s="71">
        <f t="shared" si="23"/>
        <v>0</v>
      </c>
      <c r="EK45" s="234">
        <v>0</v>
      </c>
      <c r="EL45" s="234"/>
      <c r="EM45" s="241"/>
      <c r="EN45" s="241"/>
      <c r="EO45" s="71">
        <f t="shared" si="24"/>
        <v>0</v>
      </c>
      <c r="EP45" s="71">
        <f t="shared" si="24"/>
        <v>0</v>
      </c>
      <c r="EQ45" s="196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/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/>
      <c r="GB45" s="196"/>
      <c r="GC45" s="196"/>
      <c r="GD45" s="196"/>
      <c r="GE45" s="74">
        <f t="shared" si="35"/>
        <v>0</v>
      </c>
      <c r="GF45" s="74">
        <f t="shared" si="36"/>
        <v>0</v>
      </c>
      <c r="GG45" s="196">
        <v>0</v>
      </c>
      <c r="GH45" s="196"/>
      <c r="GI45" s="74">
        <f t="shared" si="68"/>
        <v>0</v>
      </c>
      <c r="GJ45" s="74">
        <f t="shared" si="37"/>
        <v>0</v>
      </c>
      <c r="GK45" s="196">
        <v>10.31</v>
      </c>
      <c r="GL45" s="196"/>
      <c r="GM45" s="74">
        <f t="shared" si="38"/>
        <v>10.31</v>
      </c>
      <c r="GN45" s="74">
        <f t="shared" si="39"/>
        <v>0</v>
      </c>
      <c r="GO45" s="196">
        <v>2.27</v>
      </c>
      <c r="GP45" s="196"/>
      <c r="GQ45" s="74">
        <f t="shared" si="40"/>
        <v>2.27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>
        <v>12.37</v>
      </c>
      <c r="GX45" s="196"/>
      <c r="GY45" s="74">
        <f t="shared" si="44"/>
        <v>12.37</v>
      </c>
      <c r="GZ45" s="74">
        <f t="shared" si="45"/>
        <v>0</v>
      </c>
      <c r="HA45" s="196">
        <v>4.12</v>
      </c>
      <c r="HB45" s="196"/>
      <c r="HC45" s="74">
        <f t="shared" si="46"/>
        <v>4.12</v>
      </c>
      <c r="HD45" s="74">
        <f t="shared" si="47"/>
        <v>0</v>
      </c>
      <c r="HE45" s="196">
        <v>1.77</v>
      </c>
      <c r="HF45" s="196"/>
      <c r="HG45" s="74">
        <f t="shared" si="48"/>
        <v>1.77</v>
      </c>
      <c r="HH45" s="74">
        <f t="shared" si="48"/>
        <v>0</v>
      </c>
      <c r="HI45" s="196">
        <v>2.78</v>
      </c>
      <c r="HJ45" s="196"/>
      <c r="HK45" s="74">
        <f t="shared" si="49"/>
        <v>2.78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09">
        <f t="shared" si="55"/>
        <v>0</v>
      </c>
      <c r="IG45" s="233">
        <v>0.11</v>
      </c>
      <c r="IH45" s="233"/>
      <c r="II45" s="210">
        <f t="shared" si="56"/>
        <v>0.11</v>
      </c>
      <c r="IJ45" s="210">
        <f t="shared" si="56"/>
        <v>0</v>
      </c>
      <c r="IM45" s="210">
        <f t="shared" si="57"/>
        <v>0</v>
      </c>
      <c r="IN45" s="210">
        <f t="shared" si="57"/>
        <v>0</v>
      </c>
      <c r="IO45" s="196"/>
      <c r="IP45" s="210"/>
      <c r="IQ45" s="210">
        <f t="shared" si="58"/>
        <v>0</v>
      </c>
      <c r="IR45" s="210">
        <f t="shared" si="58"/>
        <v>0</v>
      </c>
      <c r="IS45" s="210"/>
      <c r="IT45" s="210"/>
      <c r="IU45" s="210">
        <f t="shared" si="59"/>
        <v>0</v>
      </c>
      <c r="IV45" s="210">
        <f t="shared" si="59"/>
        <v>0</v>
      </c>
      <c r="IW45" s="210"/>
      <c r="IX45" s="210"/>
      <c r="IY45" s="210">
        <f t="shared" si="60"/>
        <v>0</v>
      </c>
      <c r="IZ45" s="210">
        <f t="shared" si="61"/>
        <v>0</v>
      </c>
      <c r="JA45" s="210"/>
      <c r="JB45" s="210"/>
      <c r="JC45" s="210">
        <f t="shared" si="62"/>
        <v>0</v>
      </c>
      <c r="JD45" s="210">
        <f t="shared" si="62"/>
        <v>0</v>
      </c>
      <c r="JE45" s="210">
        <v>0</v>
      </c>
      <c r="JF45" s="210"/>
      <c r="JG45" s="210">
        <f t="shared" si="63"/>
        <v>0</v>
      </c>
      <c r="JH45" s="210">
        <f t="shared" si="63"/>
        <v>0</v>
      </c>
      <c r="JI45" s="210">
        <v>0</v>
      </c>
      <c r="JJ45" s="210"/>
      <c r="JK45" s="210">
        <f t="shared" si="64"/>
        <v>0</v>
      </c>
      <c r="JL45" s="210">
        <f t="shared" si="64"/>
        <v>0</v>
      </c>
      <c r="JM45" s="210"/>
      <c r="JN45" s="210"/>
      <c r="JO45" s="210">
        <f t="shared" si="65"/>
        <v>0</v>
      </c>
      <c r="JP45" s="210">
        <f t="shared" si="65"/>
        <v>0</v>
      </c>
      <c r="JQ45" s="210"/>
      <c r="JR45" s="210"/>
      <c r="JS45" s="210">
        <f t="shared" si="66"/>
        <v>0</v>
      </c>
      <c r="JT45" s="210">
        <f t="shared" si="66"/>
        <v>0</v>
      </c>
      <c r="JU45" s="210"/>
      <c r="JV45" s="210"/>
      <c r="JW45" s="210">
        <f t="shared" si="67"/>
        <v>0</v>
      </c>
      <c r="JX45" s="210">
        <f t="shared" si="67"/>
        <v>0</v>
      </c>
    </row>
    <row r="46" spans="1:284" ht="12.75" customHeight="1">
      <c r="A46" s="181"/>
      <c r="B46" s="89">
        <v>36</v>
      </c>
      <c r="C46" s="234"/>
      <c r="D46" s="234"/>
      <c r="E46" s="74"/>
      <c r="F46" s="74"/>
      <c r="G46" s="71">
        <f t="shared" si="0"/>
        <v>0</v>
      </c>
      <c r="H46" s="71">
        <f t="shared" si="0"/>
        <v>0</v>
      </c>
      <c r="I46" s="235">
        <v>2.06</v>
      </c>
      <c r="J46" s="71"/>
      <c r="K46" s="71"/>
      <c r="L46" s="71"/>
      <c r="M46" s="71">
        <f t="shared" si="2"/>
        <v>2.06</v>
      </c>
      <c r="N46" s="71">
        <f t="shared" si="2"/>
        <v>0</v>
      </c>
      <c r="O46" s="234">
        <v>0.41</v>
      </c>
      <c r="P46" s="235"/>
      <c r="Q46" s="74"/>
      <c r="R46" s="71"/>
      <c r="S46" s="71">
        <f t="shared" si="3"/>
        <v>0.41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3"/>
      <c r="AC46" s="244"/>
      <c r="AD46" s="237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>
        <v>0</v>
      </c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4"/>
      <c r="BF46" s="234"/>
      <c r="BG46" s="75"/>
      <c r="BH46" s="238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39"/>
      <c r="BR46" s="234"/>
      <c r="BS46" s="94"/>
      <c r="BT46" s="94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40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4"/>
      <c r="CJ46" s="234"/>
      <c r="CK46" s="212"/>
      <c r="CL46" s="71"/>
      <c r="CM46" s="71">
        <f t="shared" si="15"/>
        <v>0</v>
      </c>
      <c r="CN46" s="71">
        <f t="shared" si="15"/>
        <v>0</v>
      </c>
      <c r="CO46" s="234"/>
      <c r="CP46" s="234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34"/>
      <c r="CX46" s="234"/>
      <c r="CY46" s="71">
        <f t="shared" si="17"/>
        <v>0</v>
      </c>
      <c r="CZ46" s="71">
        <f t="shared" si="17"/>
        <v>0</v>
      </c>
      <c r="DA46" s="234"/>
      <c r="DB46" s="235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4">
        <v>3.09</v>
      </c>
      <c r="DN46" s="234"/>
      <c r="DO46" s="241"/>
      <c r="DP46" s="242"/>
      <c r="DQ46" s="71">
        <f t="shared" si="20"/>
        <v>3.09</v>
      </c>
      <c r="DR46" s="71">
        <f t="shared" si="20"/>
        <v>0</v>
      </c>
      <c r="DS46" s="115"/>
      <c r="DT46" s="71"/>
      <c r="DU46" s="234"/>
      <c r="DV46" s="234"/>
      <c r="DW46" s="71">
        <f t="shared" si="21"/>
        <v>0</v>
      </c>
      <c r="DX46" s="71">
        <f t="shared" si="21"/>
        <v>0</v>
      </c>
      <c r="DY46" s="234"/>
      <c r="DZ46" s="235"/>
      <c r="EA46" s="208"/>
      <c r="EB46" s="71"/>
      <c r="EC46" s="71">
        <f t="shared" si="22"/>
        <v>0</v>
      </c>
      <c r="ED46" s="71">
        <f t="shared" si="22"/>
        <v>0</v>
      </c>
      <c r="EE46" s="234"/>
      <c r="EF46" s="234"/>
      <c r="EG46" s="241"/>
      <c r="EH46" s="241"/>
      <c r="EI46" s="71">
        <f t="shared" si="23"/>
        <v>0</v>
      </c>
      <c r="EJ46" s="71">
        <f t="shared" si="23"/>
        <v>0</v>
      </c>
      <c r="EK46" s="234">
        <v>0</v>
      </c>
      <c r="EL46" s="234"/>
      <c r="EM46" s="241"/>
      <c r="EN46" s="241"/>
      <c r="EO46" s="71">
        <f t="shared" si="24"/>
        <v>0</v>
      </c>
      <c r="EP46" s="71">
        <f t="shared" si="24"/>
        <v>0</v>
      </c>
      <c r="EQ46" s="196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/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/>
      <c r="GB46" s="196"/>
      <c r="GC46" s="196"/>
      <c r="GD46" s="196"/>
      <c r="GE46" s="74">
        <f t="shared" si="35"/>
        <v>0</v>
      </c>
      <c r="GF46" s="74">
        <f t="shared" si="36"/>
        <v>0</v>
      </c>
      <c r="GG46" s="196">
        <v>0</v>
      </c>
      <c r="GH46" s="196"/>
      <c r="GI46" s="74">
        <f t="shared" si="68"/>
        <v>0</v>
      </c>
      <c r="GJ46" s="74">
        <f t="shared" si="37"/>
        <v>0</v>
      </c>
      <c r="GK46" s="196">
        <v>10.31</v>
      </c>
      <c r="GL46" s="196"/>
      <c r="GM46" s="74">
        <f t="shared" si="38"/>
        <v>10.31</v>
      </c>
      <c r="GN46" s="74">
        <f t="shared" si="39"/>
        <v>0</v>
      </c>
      <c r="GO46" s="196">
        <v>2.27</v>
      </c>
      <c r="GP46" s="196"/>
      <c r="GQ46" s="74">
        <f t="shared" si="40"/>
        <v>2.27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>
        <v>12.37</v>
      </c>
      <c r="GX46" s="196"/>
      <c r="GY46" s="74">
        <f t="shared" si="44"/>
        <v>12.37</v>
      </c>
      <c r="GZ46" s="74">
        <f t="shared" si="45"/>
        <v>0</v>
      </c>
      <c r="HA46" s="196">
        <v>4.12</v>
      </c>
      <c r="HB46" s="196"/>
      <c r="HC46" s="74">
        <f t="shared" si="46"/>
        <v>4.12</v>
      </c>
      <c r="HD46" s="74">
        <f t="shared" si="47"/>
        <v>0</v>
      </c>
      <c r="HE46" s="196">
        <v>1.77</v>
      </c>
      <c r="HF46" s="196"/>
      <c r="HG46" s="74">
        <f t="shared" si="48"/>
        <v>1.77</v>
      </c>
      <c r="HH46" s="74">
        <f t="shared" si="48"/>
        <v>0</v>
      </c>
      <c r="HI46" s="196">
        <v>2.78</v>
      </c>
      <c r="HJ46" s="196"/>
      <c r="HK46" s="74">
        <f t="shared" si="49"/>
        <v>2.78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09">
        <f t="shared" si="55"/>
        <v>0</v>
      </c>
      <c r="IG46" s="233">
        <v>0.11</v>
      </c>
      <c r="IH46" s="233"/>
      <c r="II46" s="210">
        <f t="shared" si="56"/>
        <v>0.11</v>
      </c>
      <c r="IJ46" s="210">
        <f t="shared" si="56"/>
        <v>0</v>
      </c>
      <c r="IM46" s="210">
        <f t="shared" si="57"/>
        <v>0</v>
      </c>
      <c r="IN46" s="210">
        <f t="shared" si="57"/>
        <v>0</v>
      </c>
      <c r="IO46" s="196"/>
      <c r="IP46" s="210"/>
      <c r="IQ46" s="210">
        <f t="shared" si="58"/>
        <v>0</v>
      </c>
      <c r="IR46" s="210">
        <f t="shared" si="58"/>
        <v>0</v>
      </c>
      <c r="IS46" s="210"/>
      <c r="IT46" s="210"/>
      <c r="IU46" s="210">
        <f t="shared" si="59"/>
        <v>0</v>
      </c>
      <c r="IV46" s="210">
        <f t="shared" si="59"/>
        <v>0</v>
      </c>
      <c r="IW46" s="210"/>
      <c r="IX46" s="210"/>
      <c r="IY46" s="210">
        <f t="shared" si="60"/>
        <v>0</v>
      </c>
      <c r="IZ46" s="210">
        <f t="shared" si="61"/>
        <v>0</v>
      </c>
      <c r="JA46" s="210"/>
      <c r="JB46" s="210"/>
      <c r="JC46" s="210">
        <f t="shared" si="62"/>
        <v>0</v>
      </c>
      <c r="JD46" s="210">
        <f t="shared" si="62"/>
        <v>0</v>
      </c>
      <c r="JE46" s="210">
        <v>0</v>
      </c>
      <c r="JF46" s="210"/>
      <c r="JG46" s="210">
        <f t="shared" si="63"/>
        <v>0</v>
      </c>
      <c r="JH46" s="210">
        <f t="shared" si="63"/>
        <v>0</v>
      </c>
      <c r="JI46" s="210">
        <v>0</v>
      </c>
      <c r="JJ46" s="210"/>
      <c r="JK46" s="210">
        <f t="shared" si="64"/>
        <v>0</v>
      </c>
      <c r="JL46" s="210">
        <f t="shared" si="64"/>
        <v>0</v>
      </c>
      <c r="JM46" s="210"/>
      <c r="JN46" s="210"/>
      <c r="JO46" s="210">
        <f t="shared" si="65"/>
        <v>0</v>
      </c>
      <c r="JP46" s="210">
        <f t="shared" si="65"/>
        <v>0</v>
      </c>
      <c r="JQ46" s="210"/>
      <c r="JR46" s="210"/>
      <c r="JS46" s="210">
        <f t="shared" si="66"/>
        <v>0</v>
      </c>
      <c r="JT46" s="210">
        <f t="shared" si="66"/>
        <v>0</v>
      </c>
      <c r="JU46" s="210"/>
      <c r="JV46" s="210"/>
      <c r="JW46" s="210">
        <f t="shared" si="67"/>
        <v>0</v>
      </c>
      <c r="JX46" s="210">
        <f t="shared" si="67"/>
        <v>0</v>
      </c>
    </row>
    <row r="47" spans="1:284" ht="12.75" customHeight="1">
      <c r="A47" s="182">
        <v>0.375</v>
      </c>
      <c r="B47" s="89">
        <v>37</v>
      </c>
      <c r="C47" s="234"/>
      <c r="D47" s="234"/>
      <c r="E47" s="74"/>
      <c r="F47" s="74"/>
      <c r="G47" s="71">
        <f t="shared" si="0"/>
        <v>0</v>
      </c>
      <c r="H47" s="71">
        <f t="shared" si="0"/>
        <v>0</v>
      </c>
      <c r="I47" s="235">
        <v>2.06</v>
      </c>
      <c r="J47" s="71"/>
      <c r="K47" s="71"/>
      <c r="L47" s="71"/>
      <c r="M47" s="71">
        <f t="shared" si="2"/>
        <v>2.06</v>
      </c>
      <c r="N47" s="71">
        <f t="shared" si="2"/>
        <v>0</v>
      </c>
      <c r="O47" s="234">
        <v>0.41</v>
      </c>
      <c r="P47" s="235"/>
      <c r="Q47" s="74"/>
      <c r="R47" s="71"/>
      <c r="S47" s="71">
        <f t="shared" si="3"/>
        <v>0.41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3"/>
      <c r="AC47" s="244"/>
      <c r="AD47" s="237"/>
      <c r="AE47" s="71">
        <f t="shared" si="5"/>
        <v>0</v>
      </c>
      <c r="AF47" s="71">
        <f t="shared" si="5"/>
        <v>0</v>
      </c>
      <c r="AG47" s="71">
        <v>20.62</v>
      </c>
      <c r="AH47" s="71"/>
      <c r="AI47" s="71"/>
      <c r="AJ47" s="71"/>
      <c r="AK47" s="71">
        <f t="shared" si="6"/>
        <v>20.62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>
        <v>0</v>
      </c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4"/>
      <c r="BF47" s="234"/>
      <c r="BG47" s="75"/>
      <c r="BH47" s="238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39"/>
      <c r="BR47" s="234"/>
      <c r="BS47" s="94"/>
      <c r="BT47" s="94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40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4"/>
      <c r="CJ47" s="234"/>
      <c r="CK47" s="212"/>
      <c r="CL47" s="71"/>
      <c r="CM47" s="71">
        <f t="shared" si="15"/>
        <v>0</v>
      </c>
      <c r="CN47" s="71">
        <f t="shared" si="15"/>
        <v>0</v>
      </c>
      <c r="CO47" s="234"/>
      <c r="CP47" s="234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34"/>
      <c r="CX47" s="234"/>
      <c r="CY47" s="71">
        <f t="shared" si="17"/>
        <v>0</v>
      </c>
      <c r="CZ47" s="71">
        <f t="shared" si="17"/>
        <v>0</v>
      </c>
      <c r="DA47" s="234"/>
      <c r="DB47" s="235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4">
        <v>3.09</v>
      </c>
      <c r="DN47" s="234"/>
      <c r="DO47" s="241"/>
      <c r="DP47" s="242"/>
      <c r="DQ47" s="71">
        <f t="shared" si="20"/>
        <v>3.09</v>
      </c>
      <c r="DR47" s="71">
        <f t="shared" si="20"/>
        <v>0</v>
      </c>
      <c r="DS47" s="115"/>
      <c r="DT47" s="71"/>
      <c r="DU47" s="234"/>
      <c r="DV47" s="234"/>
      <c r="DW47" s="71">
        <f t="shared" si="21"/>
        <v>0</v>
      </c>
      <c r="DX47" s="71">
        <f t="shared" si="21"/>
        <v>0</v>
      </c>
      <c r="DY47" s="234"/>
      <c r="DZ47" s="235"/>
      <c r="EA47" s="208"/>
      <c r="EB47" s="71"/>
      <c r="EC47" s="71">
        <f t="shared" si="22"/>
        <v>0</v>
      </c>
      <c r="ED47" s="71">
        <f t="shared" si="22"/>
        <v>0</v>
      </c>
      <c r="EE47" s="234"/>
      <c r="EF47" s="234"/>
      <c r="EG47" s="241"/>
      <c r="EH47" s="241"/>
      <c r="EI47" s="71">
        <f t="shared" si="23"/>
        <v>0</v>
      </c>
      <c r="EJ47" s="71">
        <f t="shared" si="23"/>
        <v>0</v>
      </c>
      <c r="EK47" s="234">
        <v>0</v>
      </c>
      <c r="EL47" s="234"/>
      <c r="EM47" s="241"/>
      <c r="EN47" s="241"/>
      <c r="EO47" s="71">
        <f t="shared" si="24"/>
        <v>0</v>
      </c>
      <c r="EP47" s="71">
        <f t="shared" si="24"/>
        <v>0</v>
      </c>
      <c r="EQ47" s="196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/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/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>
        <v>0</v>
      </c>
      <c r="GH47" s="196"/>
      <c r="GI47" s="74">
        <f t="shared" si="68"/>
        <v>0</v>
      </c>
      <c r="GJ47" s="74">
        <f t="shared" si="37"/>
        <v>0</v>
      </c>
      <c r="GK47" s="196">
        <v>10.31</v>
      </c>
      <c r="GL47" s="196"/>
      <c r="GM47" s="74">
        <f t="shared" si="38"/>
        <v>10.31</v>
      </c>
      <c r="GN47" s="74">
        <f t="shared" si="39"/>
        <v>0</v>
      </c>
      <c r="GO47" s="196">
        <v>2.37</v>
      </c>
      <c r="GP47" s="196"/>
      <c r="GQ47" s="74">
        <f t="shared" si="40"/>
        <v>2.37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>
        <v>12.37</v>
      </c>
      <c r="GX47" s="196"/>
      <c r="GY47" s="74">
        <f t="shared" si="44"/>
        <v>12.37</v>
      </c>
      <c r="GZ47" s="74">
        <f t="shared" si="45"/>
        <v>0</v>
      </c>
      <c r="HA47" s="196">
        <v>6.19</v>
      </c>
      <c r="HB47" s="196"/>
      <c r="HC47" s="74">
        <f t="shared" si="46"/>
        <v>6.19</v>
      </c>
      <c r="HD47" s="74">
        <f t="shared" si="47"/>
        <v>0</v>
      </c>
      <c r="HE47" s="196">
        <v>1.77</v>
      </c>
      <c r="HF47" s="196"/>
      <c r="HG47" s="74">
        <f t="shared" si="48"/>
        <v>1.77</v>
      </c>
      <c r="HH47" s="74">
        <f t="shared" si="48"/>
        <v>0</v>
      </c>
      <c r="HI47" s="196">
        <v>2.78</v>
      </c>
      <c r="HJ47" s="196"/>
      <c r="HK47" s="74">
        <f t="shared" si="49"/>
        <v>2.78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09">
        <f t="shared" si="55"/>
        <v>0</v>
      </c>
      <c r="IG47" s="233">
        <v>0.23</v>
      </c>
      <c r="IH47" s="233"/>
      <c r="II47" s="210">
        <f t="shared" si="56"/>
        <v>0.23</v>
      </c>
      <c r="IJ47" s="210">
        <f t="shared" si="56"/>
        <v>0</v>
      </c>
      <c r="IM47" s="210">
        <f t="shared" si="57"/>
        <v>0</v>
      </c>
      <c r="IN47" s="210">
        <f t="shared" si="57"/>
        <v>0</v>
      </c>
      <c r="IO47" s="196"/>
      <c r="IP47" s="210"/>
      <c r="IQ47" s="210">
        <f t="shared" si="58"/>
        <v>0</v>
      </c>
      <c r="IR47" s="210">
        <f t="shared" si="58"/>
        <v>0</v>
      </c>
      <c r="IS47" s="210"/>
      <c r="IT47" s="210"/>
      <c r="IU47" s="210">
        <f t="shared" si="59"/>
        <v>0</v>
      </c>
      <c r="IV47" s="210">
        <f t="shared" si="59"/>
        <v>0</v>
      </c>
      <c r="IW47" s="210"/>
      <c r="IX47" s="210"/>
      <c r="IY47" s="210">
        <f t="shared" si="60"/>
        <v>0</v>
      </c>
      <c r="IZ47" s="210">
        <f t="shared" si="61"/>
        <v>0</v>
      </c>
      <c r="JA47" s="210"/>
      <c r="JB47" s="210"/>
      <c r="JC47" s="210">
        <f t="shared" si="62"/>
        <v>0</v>
      </c>
      <c r="JD47" s="210">
        <f t="shared" si="62"/>
        <v>0</v>
      </c>
      <c r="JE47" s="210">
        <v>0</v>
      </c>
      <c r="JF47" s="210"/>
      <c r="JG47" s="210">
        <f t="shared" si="63"/>
        <v>0</v>
      </c>
      <c r="JH47" s="210">
        <f t="shared" si="63"/>
        <v>0</v>
      </c>
      <c r="JI47" s="210">
        <v>0</v>
      </c>
      <c r="JJ47" s="210"/>
      <c r="JK47" s="210">
        <f t="shared" si="64"/>
        <v>0</v>
      </c>
      <c r="JL47" s="210">
        <f t="shared" si="64"/>
        <v>0</v>
      </c>
      <c r="JM47" s="210"/>
      <c r="JN47" s="210"/>
      <c r="JO47" s="210">
        <f t="shared" si="65"/>
        <v>0</v>
      </c>
      <c r="JP47" s="210">
        <f t="shared" si="65"/>
        <v>0</v>
      </c>
      <c r="JQ47" s="210"/>
      <c r="JR47" s="210"/>
      <c r="JS47" s="210">
        <f t="shared" si="66"/>
        <v>0</v>
      </c>
      <c r="JT47" s="210">
        <f t="shared" si="66"/>
        <v>0</v>
      </c>
      <c r="JU47" s="210"/>
      <c r="JV47" s="210"/>
      <c r="JW47" s="210">
        <f t="shared" si="67"/>
        <v>0</v>
      </c>
      <c r="JX47" s="210">
        <f t="shared" si="67"/>
        <v>0</v>
      </c>
    </row>
    <row r="48" spans="1:284" ht="12.75" customHeight="1">
      <c r="A48" s="182" t="s">
        <v>145</v>
      </c>
      <c r="B48" s="89">
        <v>38</v>
      </c>
      <c r="C48" s="234"/>
      <c r="D48" s="234"/>
      <c r="E48" s="74"/>
      <c r="F48" s="74"/>
      <c r="G48" s="71">
        <f t="shared" si="0"/>
        <v>0</v>
      </c>
      <c r="H48" s="71">
        <f t="shared" si="0"/>
        <v>0</v>
      </c>
      <c r="I48" s="235">
        <v>14.43</v>
      </c>
      <c r="J48" s="71"/>
      <c r="K48" s="71"/>
      <c r="L48" s="71"/>
      <c r="M48" s="71">
        <f t="shared" si="2"/>
        <v>14.43</v>
      </c>
      <c r="N48" s="71">
        <f t="shared" si="2"/>
        <v>0</v>
      </c>
      <c r="O48" s="234">
        <v>0.41</v>
      </c>
      <c r="P48" s="235"/>
      <c r="Q48" s="74"/>
      <c r="R48" s="71"/>
      <c r="S48" s="71">
        <f t="shared" si="3"/>
        <v>0.41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3"/>
      <c r="AC48" s="244"/>
      <c r="AD48" s="237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>
        <v>0</v>
      </c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4"/>
      <c r="BF48" s="234"/>
      <c r="BG48" s="75"/>
      <c r="BH48" s="238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39"/>
      <c r="BR48" s="234"/>
      <c r="BS48" s="94"/>
      <c r="BT48" s="94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40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4"/>
      <c r="CJ48" s="234"/>
      <c r="CK48" s="212"/>
      <c r="CL48" s="71"/>
      <c r="CM48" s="71">
        <f t="shared" si="15"/>
        <v>0</v>
      </c>
      <c r="CN48" s="71">
        <f t="shared" si="15"/>
        <v>0</v>
      </c>
      <c r="CO48" s="234"/>
      <c r="CP48" s="234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34"/>
      <c r="CX48" s="234"/>
      <c r="CY48" s="71">
        <f t="shared" si="17"/>
        <v>0</v>
      </c>
      <c r="CZ48" s="71">
        <f t="shared" si="17"/>
        <v>0</v>
      </c>
      <c r="DA48" s="234"/>
      <c r="DB48" s="235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4">
        <v>3.09</v>
      </c>
      <c r="DN48" s="234"/>
      <c r="DO48" s="241"/>
      <c r="DP48" s="242"/>
      <c r="DQ48" s="71">
        <f t="shared" si="20"/>
        <v>3.09</v>
      </c>
      <c r="DR48" s="71">
        <f t="shared" si="20"/>
        <v>0</v>
      </c>
      <c r="DS48" s="115"/>
      <c r="DT48" s="71"/>
      <c r="DU48" s="234"/>
      <c r="DV48" s="234"/>
      <c r="DW48" s="71">
        <f t="shared" si="21"/>
        <v>0</v>
      </c>
      <c r="DX48" s="71">
        <f t="shared" si="21"/>
        <v>0</v>
      </c>
      <c r="DY48" s="234"/>
      <c r="DZ48" s="235"/>
      <c r="EA48" s="208"/>
      <c r="EB48" s="71"/>
      <c r="EC48" s="71">
        <f t="shared" si="22"/>
        <v>0</v>
      </c>
      <c r="ED48" s="71">
        <f t="shared" si="22"/>
        <v>0</v>
      </c>
      <c r="EE48" s="234"/>
      <c r="EF48" s="234"/>
      <c r="EG48" s="241"/>
      <c r="EH48" s="241"/>
      <c r="EI48" s="71">
        <f t="shared" si="23"/>
        <v>0</v>
      </c>
      <c r="EJ48" s="71">
        <f t="shared" si="23"/>
        <v>0</v>
      </c>
      <c r="EK48" s="234">
        <v>0</v>
      </c>
      <c r="EL48" s="234"/>
      <c r="EM48" s="241"/>
      <c r="EN48" s="241"/>
      <c r="EO48" s="71">
        <f t="shared" si="24"/>
        <v>0</v>
      </c>
      <c r="EP48" s="71">
        <f t="shared" si="24"/>
        <v>0</v>
      </c>
      <c r="EQ48" s="196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/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/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>
        <v>2.06</v>
      </c>
      <c r="GH48" s="196"/>
      <c r="GI48" s="74">
        <f t="shared" si="68"/>
        <v>2.06</v>
      </c>
      <c r="GJ48" s="74">
        <f t="shared" si="37"/>
        <v>0</v>
      </c>
      <c r="GK48" s="196">
        <v>10.31</v>
      </c>
      <c r="GL48" s="196"/>
      <c r="GM48" s="74">
        <f t="shared" si="38"/>
        <v>10.31</v>
      </c>
      <c r="GN48" s="74">
        <f t="shared" si="39"/>
        <v>0</v>
      </c>
      <c r="GO48" s="196">
        <v>2.4700000000000002</v>
      </c>
      <c r="GP48" s="196"/>
      <c r="GQ48" s="74">
        <f t="shared" si="40"/>
        <v>2.4700000000000002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>
        <v>12.37</v>
      </c>
      <c r="GX48" s="196"/>
      <c r="GY48" s="74">
        <f t="shared" si="44"/>
        <v>12.37</v>
      </c>
      <c r="GZ48" s="74">
        <f t="shared" si="45"/>
        <v>0</v>
      </c>
      <c r="HA48" s="196">
        <v>6.19</v>
      </c>
      <c r="HB48" s="196"/>
      <c r="HC48" s="74">
        <f t="shared" si="46"/>
        <v>6.19</v>
      </c>
      <c r="HD48" s="74">
        <f t="shared" si="47"/>
        <v>0</v>
      </c>
      <c r="HE48" s="196">
        <v>1.77</v>
      </c>
      <c r="HF48" s="196"/>
      <c r="HG48" s="74">
        <f t="shared" si="48"/>
        <v>1.77</v>
      </c>
      <c r="HH48" s="74">
        <f t="shared" si="48"/>
        <v>0</v>
      </c>
      <c r="HI48" s="196">
        <v>2.78</v>
      </c>
      <c r="HJ48" s="196"/>
      <c r="HK48" s="74">
        <f t="shared" si="49"/>
        <v>2.78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09">
        <f t="shared" si="55"/>
        <v>0</v>
      </c>
      <c r="IG48" s="233">
        <v>0.23</v>
      </c>
      <c r="IH48" s="233"/>
      <c r="II48" s="210">
        <f t="shared" si="56"/>
        <v>0.23</v>
      </c>
      <c r="IJ48" s="210">
        <f t="shared" si="56"/>
        <v>0</v>
      </c>
      <c r="IM48" s="210">
        <f t="shared" si="57"/>
        <v>0</v>
      </c>
      <c r="IN48" s="210">
        <f t="shared" si="57"/>
        <v>0</v>
      </c>
      <c r="IO48" s="196"/>
      <c r="IP48" s="210"/>
      <c r="IQ48" s="210">
        <f t="shared" si="58"/>
        <v>0</v>
      </c>
      <c r="IR48" s="210">
        <f t="shared" si="58"/>
        <v>0</v>
      </c>
      <c r="IS48" s="210"/>
      <c r="IT48" s="210"/>
      <c r="IU48" s="210">
        <f t="shared" si="59"/>
        <v>0</v>
      </c>
      <c r="IV48" s="210">
        <f t="shared" si="59"/>
        <v>0</v>
      </c>
      <c r="IW48" s="210"/>
      <c r="IX48" s="210"/>
      <c r="IY48" s="210">
        <f t="shared" si="60"/>
        <v>0</v>
      </c>
      <c r="IZ48" s="210">
        <f t="shared" si="61"/>
        <v>0</v>
      </c>
      <c r="JA48" s="210"/>
      <c r="JB48" s="210"/>
      <c r="JC48" s="210">
        <f t="shared" si="62"/>
        <v>0</v>
      </c>
      <c r="JD48" s="210">
        <f t="shared" si="62"/>
        <v>0</v>
      </c>
      <c r="JE48" s="210">
        <v>0</v>
      </c>
      <c r="JF48" s="210"/>
      <c r="JG48" s="210">
        <f t="shared" si="63"/>
        <v>0</v>
      </c>
      <c r="JH48" s="210">
        <f t="shared" si="63"/>
        <v>0</v>
      </c>
      <c r="JI48" s="210">
        <v>0</v>
      </c>
      <c r="JJ48" s="210"/>
      <c r="JK48" s="210">
        <f t="shared" si="64"/>
        <v>0</v>
      </c>
      <c r="JL48" s="210">
        <f t="shared" si="64"/>
        <v>0</v>
      </c>
      <c r="JM48" s="210"/>
      <c r="JN48" s="210"/>
      <c r="JO48" s="210">
        <f t="shared" si="65"/>
        <v>0</v>
      </c>
      <c r="JP48" s="210">
        <f t="shared" si="65"/>
        <v>0</v>
      </c>
      <c r="JQ48" s="210"/>
      <c r="JR48" s="210"/>
      <c r="JS48" s="210">
        <f t="shared" si="66"/>
        <v>0</v>
      </c>
      <c r="JT48" s="210">
        <f t="shared" si="66"/>
        <v>0</v>
      </c>
      <c r="JU48" s="210"/>
      <c r="JV48" s="210"/>
      <c r="JW48" s="210">
        <f t="shared" si="67"/>
        <v>0</v>
      </c>
      <c r="JX48" s="210">
        <f t="shared" si="67"/>
        <v>0</v>
      </c>
    </row>
    <row r="49" spans="1:284" ht="12.75" customHeight="1">
      <c r="A49" s="181"/>
      <c r="B49" s="89">
        <v>39</v>
      </c>
      <c r="C49" s="234"/>
      <c r="D49" s="234"/>
      <c r="E49" s="74"/>
      <c r="F49" s="74"/>
      <c r="G49" s="71">
        <f t="shared" si="0"/>
        <v>0</v>
      </c>
      <c r="H49" s="71">
        <f t="shared" si="0"/>
        <v>0</v>
      </c>
      <c r="I49" s="235">
        <v>14.43</v>
      </c>
      <c r="J49" s="71"/>
      <c r="K49" s="71"/>
      <c r="L49" s="71"/>
      <c r="M49" s="71">
        <f t="shared" si="2"/>
        <v>14.43</v>
      </c>
      <c r="N49" s="71">
        <f t="shared" si="2"/>
        <v>0</v>
      </c>
      <c r="O49" s="234">
        <v>0.41</v>
      </c>
      <c r="P49" s="235"/>
      <c r="Q49" s="74"/>
      <c r="R49" s="71"/>
      <c r="S49" s="71">
        <f t="shared" si="3"/>
        <v>0.41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3"/>
      <c r="AC49" s="244"/>
      <c r="AD49" s="237"/>
      <c r="AE49" s="71">
        <f t="shared" si="5"/>
        <v>0</v>
      </c>
      <c r="AF49" s="71">
        <f t="shared" si="5"/>
        <v>0</v>
      </c>
      <c r="AG49" s="71">
        <v>41.24</v>
      </c>
      <c r="AH49" s="71"/>
      <c r="AI49" s="71"/>
      <c r="AJ49" s="71"/>
      <c r="AK49" s="71">
        <f t="shared" si="6"/>
        <v>41.24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>
        <v>0</v>
      </c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4"/>
      <c r="BF49" s="234"/>
      <c r="BG49" s="75"/>
      <c r="BH49" s="238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39"/>
      <c r="BR49" s="234"/>
      <c r="BS49" s="94"/>
      <c r="BT49" s="94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40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4"/>
      <c r="CJ49" s="234"/>
      <c r="CK49" s="212"/>
      <c r="CL49" s="71"/>
      <c r="CM49" s="71">
        <f t="shared" si="15"/>
        <v>0</v>
      </c>
      <c r="CN49" s="71">
        <f t="shared" si="15"/>
        <v>0</v>
      </c>
      <c r="CO49" s="234"/>
      <c r="CP49" s="234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34"/>
      <c r="CX49" s="234"/>
      <c r="CY49" s="71">
        <f t="shared" si="17"/>
        <v>0</v>
      </c>
      <c r="CZ49" s="71">
        <f t="shared" si="17"/>
        <v>0</v>
      </c>
      <c r="DA49" s="234"/>
      <c r="DB49" s="235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4">
        <v>3.09</v>
      </c>
      <c r="DN49" s="234"/>
      <c r="DO49" s="241"/>
      <c r="DP49" s="242"/>
      <c r="DQ49" s="71">
        <f t="shared" si="20"/>
        <v>3.09</v>
      </c>
      <c r="DR49" s="71">
        <f t="shared" si="20"/>
        <v>0</v>
      </c>
      <c r="DS49" s="115"/>
      <c r="DT49" s="71"/>
      <c r="DU49" s="234"/>
      <c r="DV49" s="234"/>
      <c r="DW49" s="71">
        <f t="shared" si="21"/>
        <v>0</v>
      </c>
      <c r="DX49" s="71">
        <f t="shared" si="21"/>
        <v>0</v>
      </c>
      <c r="DY49" s="234"/>
      <c r="DZ49" s="235"/>
      <c r="EA49" s="208"/>
      <c r="EB49" s="71"/>
      <c r="EC49" s="71">
        <f t="shared" si="22"/>
        <v>0</v>
      </c>
      <c r="ED49" s="71">
        <f t="shared" si="22"/>
        <v>0</v>
      </c>
      <c r="EE49" s="234"/>
      <c r="EF49" s="234"/>
      <c r="EG49" s="241"/>
      <c r="EH49" s="241"/>
      <c r="EI49" s="71">
        <f t="shared" si="23"/>
        <v>0</v>
      </c>
      <c r="EJ49" s="71">
        <f t="shared" si="23"/>
        <v>0</v>
      </c>
      <c r="EK49" s="234">
        <v>0</v>
      </c>
      <c r="EL49" s="234"/>
      <c r="EM49" s="241"/>
      <c r="EN49" s="241"/>
      <c r="EO49" s="71">
        <f t="shared" si="24"/>
        <v>0</v>
      </c>
      <c r="EP49" s="71">
        <f t="shared" si="24"/>
        <v>0</v>
      </c>
      <c r="EQ49" s="196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/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/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>
        <v>2.06</v>
      </c>
      <c r="GH49" s="196"/>
      <c r="GI49" s="74">
        <f t="shared" si="68"/>
        <v>2.06</v>
      </c>
      <c r="GJ49" s="74">
        <f t="shared" si="37"/>
        <v>0</v>
      </c>
      <c r="GK49" s="196">
        <v>10.31</v>
      </c>
      <c r="GL49" s="196"/>
      <c r="GM49" s="74">
        <f t="shared" si="38"/>
        <v>10.31</v>
      </c>
      <c r="GN49" s="74">
        <f t="shared" si="39"/>
        <v>0</v>
      </c>
      <c r="GO49" s="196">
        <v>2.68</v>
      </c>
      <c r="GP49" s="196"/>
      <c r="GQ49" s="74">
        <f t="shared" si="40"/>
        <v>2.68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>
        <v>12.37</v>
      </c>
      <c r="GX49" s="196"/>
      <c r="GY49" s="74">
        <f t="shared" si="44"/>
        <v>12.37</v>
      </c>
      <c r="GZ49" s="74">
        <f t="shared" si="45"/>
        <v>0</v>
      </c>
      <c r="HA49" s="196">
        <v>6.19</v>
      </c>
      <c r="HB49" s="196"/>
      <c r="HC49" s="74">
        <f t="shared" si="46"/>
        <v>6.19</v>
      </c>
      <c r="HD49" s="74">
        <f t="shared" si="47"/>
        <v>0</v>
      </c>
      <c r="HE49" s="196">
        <v>1.77</v>
      </c>
      <c r="HF49" s="196"/>
      <c r="HG49" s="74">
        <f t="shared" si="48"/>
        <v>1.77</v>
      </c>
      <c r="HH49" s="74">
        <f t="shared" si="48"/>
        <v>0</v>
      </c>
      <c r="HI49" s="196">
        <v>2.78</v>
      </c>
      <c r="HJ49" s="196"/>
      <c r="HK49" s="74">
        <f t="shared" si="49"/>
        <v>2.78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09">
        <f t="shared" si="55"/>
        <v>0</v>
      </c>
      <c r="IG49" s="233">
        <v>1.1100000000000001</v>
      </c>
      <c r="IH49" s="233"/>
      <c r="II49" s="210">
        <f t="shared" si="56"/>
        <v>1.1100000000000001</v>
      </c>
      <c r="IJ49" s="210">
        <f t="shared" si="56"/>
        <v>0</v>
      </c>
      <c r="IM49" s="210">
        <f t="shared" si="57"/>
        <v>0</v>
      </c>
      <c r="IN49" s="210">
        <f t="shared" si="57"/>
        <v>0</v>
      </c>
      <c r="IO49" s="196"/>
      <c r="IP49" s="210"/>
      <c r="IQ49" s="210">
        <f t="shared" si="58"/>
        <v>0</v>
      </c>
      <c r="IR49" s="210">
        <f t="shared" si="58"/>
        <v>0</v>
      </c>
      <c r="IS49" s="210"/>
      <c r="IT49" s="210"/>
      <c r="IU49" s="210">
        <f t="shared" si="59"/>
        <v>0</v>
      </c>
      <c r="IV49" s="210">
        <f t="shared" si="59"/>
        <v>0</v>
      </c>
      <c r="IW49" s="210"/>
      <c r="IX49" s="210"/>
      <c r="IY49" s="210">
        <f t="shared" si="60"/>
        <v>0</v>
      </c>
      <c r="IZ49" s="210">
        <f t="shared" si="61"/>
        <v>0</v>
      </c>
      <c r="JA49" s="210"/>
      <c r="JB49" s="210"/>
      <c r="JC49" s="210">
        <f t="shared" si="62"/>
        <v>0</v>
      </c>
      <c r="JD49" s="210">
        <f t="shared" si="62"/>
        <v>0</v>
      </c>
      <c r="JE49" s="210">
        <v>0</v>
      </c>
      <c r="JF49" s="210"/>
      <c r="JG49" s="210">
        <f t="shared" si="63"/>
        <v>0</v>
      </c>
      <c r="JH49" s="210">
        <f t="shared" si="63"/>
        <v>0</v>
      </c>
      <c r="JI49" s="210">
        <v>0</v>
      </c>
      <c r="JJ49" s="210"/>
      <c r="JK49" s="210">
        <f t="shared" si="64"/>
        <v>0</v>
      </c>
      <c r="JL49" s="210">
        <f t="shared" si="64"/>
        <v>0</v>
      </c>
      <c r="JM49" s="210"/>
      <c r="JN49" s="210"/>
      <c r="JO49" s="210">
        <f t="shared" si="65"/>
        <v>0</v>
      </c>
      <c r="JP49" s="210">
        <f t="shared" si="65"/>
        <v>0</v>
      </c>
      <c r="JQ49" s="210"/>
      <c r="JR49" s="210"/>
      <c r="JS49" s="210">
        <f t="shared" si="66"/>
        <v>0</v>
      </c>
      <c r="JT49" s="210">
        <f t="shared" si="66"/>
        <v>0</v>
      </c>
      <c r="JU49" s="210"/>
      <c r="JV49" s="210"/>
      <c r="JW49" s="210">
        <f t="shared" si="67"/>
        <v>0</v>
      </c>
      <c r="JX49" s="210">
        <f t="shared" si="67"/>
        <v>0</v>
      </c>
    </row>
    <row r="50" spans="1:284" ht="12.75" customHeight="1">
      <c r="A50" s="181"/>
      <c r="B50" s="89">
        <v>40</v>
      </c>
      <c r="C50" s="234"/>
      <c r="D50" s="234"/>
      <c r="E50" s="74"/>
      <c r="F50" s="74"/>
      <c r="G50" s="71">
        <f t="shared" si="0"/>
        <v>0</v>
      </c>
      <c r="H50" s="71">
        <f t="shared" si="0"/>
        <v>0</v>
      </c>
      <c r="I50" s="235">
        <v>2.06</v>
      </c>
      <c r="J50" s="71"/>
      <c r="K50" s="71"/>
      <c r="L50" s="71"/>
      <c r="M50" s="71">
        <f t="shared" si="2"/>
        <v>2.06</v>
      </c>
      <c r="N50" s="71">
        <f t="shared" si="2"/>
        <v>0</v>
      </c>
      <c r="O50" s="234">
        <v>0.41</v>
      </c>
      <c r="P50" s="235"/>
      <c r="Q50" s="74"/>
      <c r="R50" s="71"/>
      <c r="S50" s="71">
        <f t="shared" si="3"/>
        <v>0.41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3"/>
      <c r="AC50" s="244"/>
      <c r="AD50" s="237"/>
      <c r="AE50" s="71">
        <f t="shared" si="5"/>
        <v>0</v>
      </c>
      <c r="AF50" s="71">
        <f t="shared" si="5"/>
        <v>0</v>
      </c>
      <c r="AG50" s="71">
        <v>20.62</v>
      </c>
      <c r="AH50" s="71"/>
      <c r="AI50" s="71"/>
      <c r="AJ50" s="71"/>
      <c r="AK50" s="71">
        <f t="shared" si="6"/>
        <v>20.62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>
        <v>0</v>
      </c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4"/>
      <c r="BF50" s="234"/>
      <c r="BG50" s="75"/>
      <c r="BH50" s="238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39"/>
      <c r="BR50" s="234"/>
      <c r="BS50" s="94"/>
      <c r="BT50" s="94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40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4"/>
      <c r="CJ50" s="234"/>
      <c r="CK50" s="212"/>
      <c r="CL50" s="71"/>
      <c r="CM50" s="71">
        <f t="shared" si="15"/>
        <v>0</v>
      </c>
      <c r="CN50" s="71">
        <f t="shared" si="15"/>
        <v>0</v>
      </c>
      <c r="CO50" s="234"/>
      <c r="CP50" s="234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34"/>
      <c r="CX50" s="234"/>
      <c r="CY50" s="71">
        <f t="shared" si="17"/>
        <v>0</v>
      </c>
      <c r="CZ50" s="71">
        <f t="shared" si="17"/>
        <v>0</v>
      </c>
      <c r="DA50" s="234"/>
      <c r="DB50" s="235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4">
        <v>3.09</v>
      </c>
      <c r="DN50" s="234"/>
      <c r="DO50" s="241"/>
      <c r="DP50" s="242"/>
      <c r="DQ50" s="71">
        <f t="shared" si="20"/>
        <v>3.09</v>
      </c>
      <c r="DR50" s="71">
        <f t="shared" si="20"/>
        <v>0</v>
      </c>
      <c r="DS50" s="115"/>
      <c r="DT50" s="71"/>
      <c r="DU50" s="234"/>
      <c r="DV50" s="234"/>
      <c r="DW50" s="71">
        <f t="shared" si="21"/>
        <v>0</v>
      </c>
      <c r="DX50" s="71">
        <f t="shared" si="21"/>
        <v>0</v>
      </c>
      <c r="DY50" s="234"/>
      <c r="DZ50" s="235"/>
      <c r="EA50" s="208"/>
      <c r="EB50" s="71"/>
      <c r="EC50" s="71">
        <f t="shared" si="22"/>
        <v>0</v>
      </c>
      <c r="ED50" s="71">
        <f t="shared" si="22"/>
        <v>0</v>
      </c>
      <c r="EE50" s="234"/>
      <c r="EF50" s="234"/>
      <c r="EG50" s="241"/>
      <c r="EH50" s="241"/>
      <c r="EI50" s="71">
        <f t="shared" si="23"/>
        <v>0</v>
      </c>
      <c r="EJ50" s="71">
        <f t="shared" si="23"/>
        <v>0</v>
      </c>
      <c r="EK50" s="234">
        <v>0</v>
      </c>
      <c r="EL50" s="234"/>
      <c r="EM50" s="241"/>
      <c r="EN50" s="241"/>
      <c r="EO50" s="71">
        <f t="shared" si="24"/>
        <v>0</v>
      </c>
      <c r="EP50" s="71">
        <f t="shared" si="24"/>
        <v>0</v>
      </c>
      <c r="EQ50" s="196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/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/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>
        <v>2.06</v>
      </c>
      <c r="GH50" s="196"/>
      <c r="GI50" s="74">
        <f t="shared" si="68"/>
        <v>2.06</v>
      </c>
      <c r="GJ50" s="74">
        <f t="shared" si="37"/>
        <v>0</v>
      </c>
      <c r="GK50" s="196">
        <v>10.31</v>
      </c>
      <c r="GL50" s="196"/>
      <c r="GM50" s="74">
        <f t="shared" si="38"/>
        <v>10.31</v>
      </c>
      <c r="GN50" s="74">
        <f t="shared" si="39"/>
        <v>0</v>
      </c>
      <c r="GO50" s="196">
        <v>0.31</v>
      </c>
      <c r="GP50" s="196"/>
      <c r="GQ50" s="74">
        <f t="shared" si="40"/>
        <v>0.31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>
        <v>12.37</v>
      </c>
      <c r="GX50" s="196"/>
      <c r="GY50" s="74">
        <f t="shared" si="44"/>
        <v>12.37</v>
      </c>
      <c r="GZ50" s="74">
        <f t="shared" si="45"/>
        <v>0</v>
      </c>
      <c r="HA50" s="196">
        <v>6.19</v>
      </c>
      <c r="HB50" s="196"/>
      <c r="HC50" s="74">
        <f t="shared" si="46"/>
        <v>6.19</v>
      </c>
      <c r="HD50" s="74">
        <f t="shared" si="47"/>
        <v>0</v>
      </c>
      <c r="HE50" s="196">
        <v>1.77</v>
      </c>
      <c r="HF50" s="196"/>
      <c r="HG50" s="74">
        <f t="shared" si="48"/>
        <v>1.77</v>
      </c>
      <c r="HH50" s="74">
        <f t="shared" si="48"/>
        <v>0</v>
      </c>
      <c r="HI50" s="196">
        <v>2.78</v>
      </c>
      <c r="HJ50" s="196"/>
      <c r="HK50" s="74">
        <f t="shared" si="49"/>
        <v>2.78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09">
        <f t="shared" si="55"/>
        <v>0</v>
      </c>
      <c r="IG50" s="233">
        <v>1.22</v>
      </c>
      <c r="IH50" s="233"/>
      <c r="II50" s="210">
        <f t="shared" si="56"/>
        <v>1.22</v>
      </c>
      <c r="IJ50" s="210">
        <f t="shared" si="56"/>
        <v>0</v>
      </c>
      <c r="IM50" s="210">
        <f t="shared" si="57"/>
        <v>0</v>
      </c>
      <c r="IN50" s="210">
        <f t="shared" si="57"/>
        <v>0</v>
      </c>
      <c r="IO50" s="196"/>
      <c r="IP50" s="210"/>
      <c r="IQ50" s="210">
        <f t="shared" si="58"/>
        <v>0</v>
      </c>
      <c r="IR50" s="210">
        <f t="shared" si="58"/>
        <v>0</v>
      </c>
      <c r="IS50" s="210"/>
      <c r="IT50" s="210"/>
      <c r="IU50" s="210">
        <f t="shared" si="59"/>
        <v>0</v>
      </c>
      <c r="IV50" s="210">
        <f t="shared" si="59"/>
        <v>0</v>
      </c>
      <c r="IW50" s="210"/>
      <c r="IX50" s="210"/>
      <c r="IY50" s="210">
        <f t="shared" si="60"/>
        <v>0</v>
      </c>
      <c r="IZ50" s="210">
        <f t="shared" si="61"/>
        <v>0</v>
      </c>
      <c r="JA50" s="210"/>
      <c r="JB50" s="210"/>
      <c r="JC50" s="210">
        <f t="shared" si="62"/>
        <v>0</v>
      </c>
      <c r="JD50" s="210">
        <f t="shared" si="62"/>
        <v>0</v>
      </c>
      <c r="JE50" s="210">
        <v>0</v>
      </c>
      <c r="JF50" s="210"/>
      <c r="JG50" s="210">
        <f t="shared" si="63"/>
        <v>0</v>
      </c>
      <c r="JH50" s="210">
        <f t="shared" si="63"/>
        <v>0</v>
      </c>
      <c r="JI50" s="210">
        <v>0</v>
      </c>
      <c r="JJ50" s="210"/>
      <c r="JK50" s="210">
        <f t="shared" si="64"/>
        <v>0</v>
      </c>
      <c r="JL50" s="210">
        <f t="shared" si="64"/>
        <v>0</v>
      </c>
      <c r="JM50" s="210"/>
      <c r="JN50" s="210"/>
      <c r="JO50" s="210">
        <f t="shared" si="65"/>
        <v>0</v>
      </c>
      <c r="JP50" s="210">
        <f t="shared" si="65"/>
        <v>0</v>
      </c>
      <c r="JQ50" s="210"/>
      <c r="JR50" s="210"/>
      <c r="JS50" s="210">
        <f t="shared" si="66"/>
        <v>0</v>
      </c>
      <c r="JT50" s="210">
        <f t="shared" si="66"/>
        <v>0</v>
      </c>
      <c r="JU50" s="210"/>
      <c r="JV50" s="210"/>
      <c r="JW50" s="210">
        <f t="shared" si="67"/>
        <v>0</v>
      </c>
      <c r="JX50" s="210">
        <f t="shared" si="67"/>
        <v>0</v>
      </c>
    </row>
    <row r="51" spans="1:284" ht="12.75" customHeight="1">
      <c r="A51" s="183" t="s">
        <v>146</v>
      </c>
      <c r="B51" s="89">
        <v>41</v>
      </c>
      <c r="C51" s="234"/>
      <c r="D51" s="234"/>
      <c r="E51" s="74"/>
      <c r="F51" s="74"/>
      <c r="G51" s="71">
        <f t="shared" si="0"/>
        <v>0</v>
      </c>
      <c r="H51" s="71">
        <f t="shared" si="0"/>
        <v>0</v>
      </c>
      <c r="I51" s="235">
        <v>2.06</v>
      </c>
      <c r="J51" s="71"/>
      <c r="K51" s="71"/>
      <c r="L51" s="71"/>
      <c r="M51" s="71">
        <f t="shared" si="2"/>
        <v>2.06</v>
      </c>
      <c r="N51" s="71">
        <f t="shared" si="2"/>
        <v>0</v>
      </c>
      <c r="O51" s="234">
        <v>0.41</v>
      </c>
      <c r="P51" s="235"/>
      <c r="Q51" s="74"/>
      <c r="R51" s="71"/>
      <c r="S51" s="71">
        <f t="shared" si="3"/>
        <v>0.41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3"/>
      <c r="AC51" s="244"/>
      <c r="AD51" s="237"/>
      <c r="AE51" s="71">
        <f t="shared" si="5"/>
        <v>0</v>
      </c>
      <c r="AF51" s="71">
        <f t="shared" si="5"/>
        <v>0</v>
      </c>
      <c r="AG51" s="71">
        <v>0</v>
      </c>
      <c r="AH51" s="71"/>
      <c r="AI51" s="71"/>
      <c r="AJ51" s="71"/>
      <c r="AK51" s="71">
        <f t="shared" si="6"/>
        <v>0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>
        <v>0</v>
      </c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4"/>
      <c r="BF51" s="234"/>
      <c r="BG51" s="75"/>
      <c r="BH51" s="238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39"/>
      <c r="BR51" s="234"/>
      <c r="BS51" s="94"/>
      <c r="BT51" s="94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40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4"/>
      <c r="CJ51" s="234"/>
      <c r="CK51" s="212"/>
      <c r="CL51" s="71"/>
      <c r="CM51" s="71">
        <f t="shared" si="15"/>
        <v>0</v>
      </c>
      <c r="CN51" s="71">
        <f t="shared" si="15"/>
        <v>0</v>
      </c>
      <c r="CO51" s="234"/>
      <c r="CP51" s="234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34"/>
      <c r="CX51" s="234"/>
      <c r="CY51" s="71">
        <f t="shared" si="17"/>
        <v>0</v>
      </c>
      <c r="CZ51" s="71">
        <f t="shared" si="17"/>
        <v>0</v>
      </c>
      <c r="DA51" s="234"/>
      <c r="DB51" s="235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4">
        <v>0</v>
      </c>
      <c r="DN51" s="234"/>
      <c r="DO51" s="241"/>
      <c r="DP51" s="242"/>
      <c r="DQ51" s="71">
        <f t="shared" si="20"/>
        <v>0</v>
      </c>
      <c r="DR51" s="71">
        <f t="shared" si="20"/>
        <v>0</v>
      </c>
      <c r="DS51" s="115"/>
      <c r="DT51" s="71"/>
      <c r="DU51" s="234"/>
      <c r="DV51" s="234"/>
      <c r="DW51" s="71">
        <f t="shared" si="21"/>
        <v>0</v>
      </c>
      <c r="DX51" s="71">
        <f t="shared" si="21"/>
        <v>0</v>
      </c>
      <c r="DY51" s="234"/>
      <c r="DZ51" s="235"/>
      <c r="EA51" s="208"/>
      <c r="EB51" s="71"/>
      <c r="EC51" s="71">
        <f t="shared" si="22"/>
        <v>0</v>
      </c>
      <c r="ED51" s="71">
        <f t="shared" si="22"/>
        <v>0</v>
      </c>
      <c r="EE51" s="234"/>
      <c r="EF51" s="234"/>
      <c r="EG51" s="241"/>
      <c r="EH51" s="241"/>
      <c r="EI51" s="71">
        <f t="shared" si="23"/>
        <v>0</v>
      </c>
      <c r="EJ51" s="71">
        <f t="shared" si="23"/>
        <v>0</v>
      </c>
      <c r="EK51" s="234">
        <v>0</v>
      </c>
      <c r="EL51" s="234"/>
      <c r="EM51" s="241"/>
      <c r="EN51" s="241"/>
      <c r="EO51" s="71">
        <f t="shared" si="24"/>
        <v>0</v>
      </c>
      <c r="EP51" s="71">
        <f t="shared" si="24"/>
        <v>0</v>
      </c>
      <c r="EQ51" s="196">
        <v>15.46</v>
      </c>
      <c r="ER51" s="196"/>
      <c r="ES51" s="196"/>
      <c r="ET51" s="196"/>
      <c r="EU51" s="74">
        <f t="shared" si="25"/>
        <v>15.46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/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/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>
        <v>2.06</v>
      </c>
      <c r="GH51" s="196"/>
      <c r="GI51" s="74">
        <f t="shared" si="68"/>
        <v>2.06</v>
      </c>
      <c r="GJ51" s="74">
        <f t="shared" si="37"/>
        <v>0</v>
      </c>
      <c r="GK51" s="196">
        <v>10.31</v>
      </c>
      <c r="GL51" s="196"/>
      <c r="GM51" s="74">
        <f t="shared" si="38"/>
        <v>10.31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>
        <v>10.31</v>
      </c>
      <c r="GX51" s="196"/>
      <c r="GY51" s="74">
        <f t="shared" si="44"/>
        <v>10.31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>
        <v>1.77</v>
      </c>
      <c r="HF51" s="196"/>
      <c r="HG51" s="74">
        <f t="shared" si="48"/>
        <v>1.77</v>
      </c>
      <c r="HH51" s="74">
        <f t="shared" si="48"/>
        <v>0</v>
      </c>
      <c r="HI51" s="196">
        <v>2.78</v>
      </c>
      <c r="HJ51" s="196"/>
      <c r="HK51" s="74">
        <f t="shared" si="49"/>
        <v>2.78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09">
        <f t="shared" si="55"/>
        <v>0</v>
      </c>
      <c r="IG51" s="233">
        <v>1.77</v>
      </c>
      <c r="IH51" s="233"/>
      <c r="II51" s="210">
        <f t="shared" si="56"/>
        <v>1.77</v>
      </c>
      <c r="IJ51" s="210">
        <f t="shared" si="56"/>
        <v>0</v>
      </c>
      <c r="IM51" s="210">
        <f t="shared" si="57"/>
        <v>0</v>
      </c>
      <c r="IN51" s="210">
        <f t="shared" si="57"/>
        <v>0</v>
      </c>
      <c r="IO51" s="196"/>
      <c r="IP51" s="210"/>
      <c r="IQ51" s="210">
        <f t="shared" si="58"/>
        <v>0</v>
      </c>
      <c r="IR51" s="210">
        <f t="shared" si="58"/>
        <v>0</v>
      </c>
      <c r="IS51" s="210"/>
      <c r="IT51" s="210"/>
      <c r="IU51" s="210">
        <f t="shared" si="59"/>
        <v>0</v>
      </c>
      <c r="IV51" s="210">
        <f t="shared" si="59"/>
        <v>0</v>
      </c>
      <c r="IW51" s="210"/>
      <c r="IX51" s="210"/>
      <c r="IY51" s="210">
        <f t="shared" si="60"/>
        <v>0</v>
      </c>
      <c r="IZ51" s="210">
        <f t="shared" si="61"/>
        <v>0</v>
      </c>
      <c r="JA51" s="210"/>
      <c r="JB51" s="210"/>
      <c r="JC51" s="210">
        <f t="shared" si="62"/>
        <v>0</v>
      </c>
      <c r="JD51" s="210">
        <f t="shared" si="62"/>
        <v>0</v>
      </c>
      <c r="JE51" s="210">
        <v>0</v>
      </c>
      <c r="JF51" s="210"/>
      <c r="JG51" s="210">
        <f t="shared" si="63"/>
        <v>0</v>
      </c>
      <c r="JH51" s="210">
        <f t="shared" si="63"/>
        <v>0</v>
      </c>
      <c r="JI51" s="210">
        <v>0</v>
      </c>
      <c r="JJ51" s="210"/>
      <c r="JK51" s="210">
        <f t="shared" si="64"/>
        <v>0</v>
      </c>
      <c r="JL51" s="210">
        <f t="shared" si="64"/>
        <v>0</v>
      </c>
      <c r="JM51" s="210"/>
      <c r="JN51" s="210"/>
      <c r="JO51" s="210">
        <f t="shared" si="65"/>
        <v>0</v>
      </c>
      <c r="JP51" s="210">
        <f t="shared" si="65"/>
        <v>0</v>
      </c>
      <c r="JQ51" s="210"/>
      <c r="JR51" s="210"/>
      <c r="JS51" s="210">
        <f t="shared" si="66"/>
        <v>0</v>
      </c>
      <c r="JT51" s="210">
        <f t="shared" si="66"/>
        <v>0</v>
      </c>
      <c r="JU51" s="210"/>
      <c r="JV51" s="210"/>
      <c r="JW51" s="210">
        <f t="shared" si="67"/>
        <v>0</v>
      </c>
      <c r="JX51" s="210">
        <f t="shared" si="67"/>
        <v>0</v>
      </c>
    </row>
    <row r="52" spans="1:284" ht="12.75" customHeight="1">
      <c r="A52" s="182"/>
      <c r="B52" s="89">
        <v>42</v>
      </c>
      <c r="C52" s="234"/>
      <c r="D52" s="234"/>
      <c r="E52" s="74"/>
      <c r="F52" s="74"/>
      <c r="G52" s="71">
        <f t="shared" si="0"/>
        <v>0</v>
      </c>
      <c r="H52" s="71">
        <f t="shared" si="0"/>
        <v>0</v>
      </c>
      <c r="I52" s="235">
        <v>2.06</v>
      </c>
      <c r="J52" s="71"/>
      <c r="K52" s="71"/>
      <c r="L52" s="71"/>
      <c r="M52" s="71">
        <f t="shared" si="2"/>
        <v>2.06</v>
      </c>
      <c r="N52" s="71">
        <f t="shared" si="2"/>
        <v>0</v>
      </c>
      <c r="O52" s="234">
        <v>0.41</v>
      </c>
      <c r="P52" s="235"/>
      <c r="Q52" s="74"/>
      <c r="R52" s="71"/>
      <c r="S52" s="71">
        <f t="shared" si="3"/>
        <v>0.41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3"/>
      <c r="AC52" s="244"/>
      <c r="AD52" s="237"/>
      <c r="AE52" s="71">
        <f t="shared" si="5"/>
        <v>0</v>
      </c>
      <c r="AF52" s="71">
        <f t="shared" si="5"/>
        <v>0</v>
      </c>
      <c r="AG52" s="71">
        <v>20.62</v>
      </c>
      <c r="AH52" s="71"/>
      <c r="AI52" s="71"/>
      <c r="AJ52" s="71"/>
      <c r="AK52" s="71">
        <f t="shared" si="6"/>
        <v>20.62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>
        <v>0</v>
      </c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4"/>
      <c r="BF52" s="234"/>
      <c r="BG52" s="75"/>
      <c r="BH52" s="238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39"/>
      <c r="BR52" s="234"/>
      <c r="BS52" s="94"/>
      <c r="BT52" s="94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40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4"/>
      <c r="CJ52" s="234"/>
      <c r="CK52" s="212"/>
      <c r="CL52" s="71"/>
      <c r="CM52" s="71">
        <f t="shared" si="15"/>
        <v>0</v>
      </c>
      <c r="CN52" s="71">
        <f t="shared" si="15"/>
        <v>0</v>
      </c>
      <c r="CO52" s="234"/>
      <c r="CP52" s="234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34"/>
      <c r="CX52" s="234"/>
      <c r="CY52" s="71">
        <f t="shared" si="17"/>
        <v>0</v>
      </c>
      <c r="CZ52" s="71">
        <f t="shared" si="17"/>
        <v>0</v>
      </c>
      <c r="DA52" s="234"/>
      <c r="DB52" s="235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4">
        <v>0</v>
      </c>
      <c r="DN52" s="234"/>
      <c r="DO52" s="241"/>
      <c r="DP52" s="242"/>
      <c r="DQ52" s="71">
        <f t="shared" si="20"/>
        <v>0</v>
      </c>
      <c r="DR52" s="71">
        <f t="shared" si="20"/>
        <v>0</v>
      </c>
      <c r="DS52" s="115"/>
      <c r="DT52" s="71"/>
      <c r="DU52" s="234"/>
      <c r="DV52" s="234"/>
      <c r="DW52" s="71">
        <f t="shared" si="21"/>
        <v>0</v>
      </c>
      <c r="DX52" s="71">
        <f t="shared" si="21"/>
        <v>0</v>
      </c>
      <c r="DY52" s="234"/>
      <c r="DZ52" s="235"/>
      <c r="EA52" s="208"/>
      <c r="EB52" s="71"/>
      <c r="EC52" s="71">
        <f t="shared" si="22"/>
        <v>0</v>
      </c>
      <c r="ED52" s="71">
        <f t="shared" si="22"/>
        <v>0</v>
      </c>
      <c r="EE52" s="234"/>
      <c r="EF52" s="234"/>
      <c r="EG52" s="241"/>
      <c r="EH52" s="241"/>
      <c r="EI52" s="71">
        <f t="shared" si="23"/>
        <v>0</v>
      </c>
      <c r="EJ52" s="71">
        <f t="shared" si="23"/>
        <v>0</v>
      </c>
      <c r="EK52" s="234">
        <v>0</v>
      </c>
      <c r="EL52" s="234"/>
      <c r="EM52" s="241"/>
      <c r="EN52" s="241"/>
      <c r="EO52" s="71">
        <f t="shared" si="24"/>
        <v>0</v>
      </c>
      <c r="EP52" s="71">
        <f t="shared" si="24"/>
        <v>0</v>
      </c>
      <c r="EQ52" s="196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/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/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>
        <v>2.06</v>
      </c>
      <c r="GH52" s="196"/>
      <c r="GI52" s="74">
        <f t="shared" si="68"/>
        <v>2.06</v>
      </c>
      <c r="GJ52" s="74">
        <f t="shared" si="37"/>
        <v>0</v>
      </c>
      <c r="GK52" s="196">
        <v>10.31</v>
      </c>
      <c r="GL52" s="196"/>
      <c r="GM52" s="74">
        <f t="shared" si="38"/>
        <v>10.31</v>
      </c>
      <c r="GN52" s="74">
        <f t="shared" si="39"/>
        <v>0</v>
      </c>
      <c r="GO52" s="196">
        <v>0</v>
      </c>
      <c r="GP52" s="196"/>
      <c r="GQ52" s="74">
        <f t="shared" si="40"/>
        <v>0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>
        <v>10.31</v>
      </c>
      <c r="GX52" s="196"/>
      <c r="GY52" s="74">
        <f t="shared" si="44"/>
        <v>10.31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1.77</v>
      </c>
      <c r="HF52" s="196"/>
      <c r="HG52" s="74">
        <f t="shared" si="48"/>
        <v>1.77</v>
      </c>
      <c r="HH52" s="74">
        <f t="shared" si="48"/>
        <v>0</v>
      </c>
      <c r="HI52" s="196">
        <v>2.78</v>
      </c>
      <c r="HJ52" s="196"/>
      <c r="HK52" s="74">
        <f t="shared" si="49"/>
        <v>2.78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09">
        <f t="shared" si="55"/>
        <v>0</v>
      </c>
      <c r="IG52" s="233">
        <v>1.55</v>
      </c>
      <c r="IH52" s="233"/>
      <c r="II52" s="210">
        <f t="shared" si="56"/>
        <v>1.55</v>
      </c>
      <c r="IJ52" s="210">
        <f t="shared" si="56"/>
        <v>0</v>
      </c>
      <c r="IM52" s="210">
        <f t="shared" si="57"/>
        <v>0</v>
      </c>
      <c r="IN52" s="210">
        <f t="shared" si="57"/>
        <v>0</v>
      </c>
      <c r="IO52" s="196"/>
      <c r="IP52" s="210"/>
      <c r="IQ52" s="210">
        <f t="shared" si="58"/>
        <v>0</v>
      </c>
      <c r="IR52" s="210">
        <f t="shared" si="58"/>
        <v>0</v>
      </c>
      <c r="IS52" s="210"/>
      <c r="IT52" s="210"/>
      <c r="IU52" s="210">
        <f t="shared" si="59"/>
        <v>0</v>
      </c>
      <c r="IV52" s="210">
        <f t="shared" si="59"/>
        <v>0</v>
      </c>
      <c r="IW52" s="210"/>
      <c r="IX52" s="210"/>
      <c r="IY52" s="210">
        <f t="shared" si="60"/>
        <v>0</v>
      </c>
      <c r="IZ52" s="210">
        <f t="shared" si="61"/>
        <v>0</v>
      </c>
      <c r="JA52" s="210"/>
      <c r="JB52" s="210"/>
      <c r="JC52" s="210">
        <f t="shared" si="62"/>
        <v>0</v>
      </c>
      <c r="JD52" s="210">
        <f t="shared" si="62"/>
        <v>0</v>
      </c>
      <c r="JE52" s="210">
        <v>0</v>
      </c>
      <c r="JF52" s="210"/>
      <c r="JG52" s="210">
        <f t="shared" si="63"/>
        <v>0</v>
      </c>
      <c r="JH52" s="210">
        <f t="shared" si="63"/>
        <v>0</v>
      </c>
      <c r="JI52" s="210">
        <v>0</v>
      </c>
      <c r="JJ52" s="210"/>
      <c r="JK52" s="210">
        <f t="shared" si="64"/>
        <v>0</v>
      </c>
      <c r="JL52" s="210">
        <f t="shared" si="64"/>
        <v>0</v>
      </c>
      <c r="JM52" s="210"/>
      <c r="JN52" s="210"/>
      <c r="JO52" s="210">
        <f t="shared" si="65"/>
        <v>0</v>
      </c>
      <c r="JP52" s="210">
        <f t="shared" si="65"/>
        <v>0</v>
      </c>
      <c r="JQ52" s="210"/>
      <c r="JR52" s="210"/>
      <c r="JS52" s="210">
        <f t="shared" si="66"/>
        <v>0</v>
      </c>
      <c r="JT52" s="210">
        <f t="shared" si="66"/>
        <v>0</v>
      </c>
      <c r="JU52" s="210"/>
      <c r="JV52" s="210"/>
      <c r="JW52" s="210">
        <f t="shared" si="67"/>
        <v>0</v>
      </c>
      <c r="JX52" s="210">
        <f t="shared" si="67"/>
        <v>0</v>
      </c>
    </row>
    <row r="53" spans="1:284" ht="12.75" customHeight="1">
      <c r="A53" s="182"/>
      <c r="B53" s="89">
        <v>43</v>
      </c>
      <c r="C53" s="234"/>
      <c r="D53" s="234"/>
      <c r="E53" s="74"/>
      <c r="F53" s="74"/>
      <c r="G53" s="71">
        <f t="shared" si="0"/>
        <v>0</v>
      </c>
      <c r="H53" s="71">
        <f t="shared" si="0"/>
        <v>0</v>
      </c>
      <c r="I53" s="235">
        <v>2.06</v>
      </c>
      <c r="J53" s="71"/>
      <c r="K53" s="71"/>
      <c r="L53" s="71"/>
      <c r="M53" s="71">
        <f t="shared" si="2"/>
        <v>2.06</v>
      </c>
      <c r="N53" s="71">
        <f t="shared" si="2"/>
        <v>0</v>
      </c>
      <c r="O53" s="234">
        <v>0.41</v>
      </c>
      <c r="P53" s="235"/>
      <c r="Q53" s="74"/>
      <c r="R53" s="71"/>
      <c r="S53" s="71">
        <f t="shared" si="3"/>
        <v>0.41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3"/>
      <c r="AC53" s="244"/>
      <c r="AD53" s="237"/>
      <c r="AE53" s="71">
        <f t="shared" si="5"/>
        <v>0</v>
      </c>
      <c r="AF53" s="71">
        <f t="shared" si="5"/>
        <v>0</v>
      </c>
      <c r="AG53" s="71">
        <v>25.77</v>
      </c>
      <c r="AH53" s="71"/>
      <c r="AI53" s="71"/>
      <c r="AJ53" s="71"/>
      <c r="AK53" s="71">
        <f t="shared" si="6"/>
        <v>25.77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>
        <v>0</v>
      </c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4"/>
      <c r="BF53" s="234"/>
      <c r="BG53" s="75"/>
      <c r="BH53" s="238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39"/>
      <c r="BR53" s="234"/>
      <c r="BS53" s="94"/>
      <c r="BT53" s="94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40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4"/>
      <c r="CJ53" s="234"/>
      <c r="CK53" s="212"/>
      <c r="CL53" s="71"/>
      <c r="CM53" s="71">
        <f t="shared" si="15"/>
        <v>0</v>
      </c>
      <c r="CN53" s="71">
        <f t="shared" si="15"/>
        <v>0</v>
      </c>
      <c r="CO53" s="234"/>
      <c r="CP53" s="234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34"/>
      <c r="CX53" s="234"/>
      <c r="CY53" s="71">
        <f t="shared" si="17"/>
        <v>0</v>
      </c>
      <c r="CZ53" s="71">
        <f t="shared" si="17"/>
        <v>0</v>
      </c>
      <c r="DA53" s="234"/>
      <c r="DB53" s="235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4">
        <v>0</v>
      </c>
      <c r="DN53" s="234"/>
      <c r="DO53" s="241"/>
      <c r="DP53" s="242"/>
      <c r="DQ53" s="71">
        <f t="shared" si="20"/>
        <v>0</v>
      </c>
      <c r="DR53" s="71">
        <f t="shared" si="20"/>
        <v>0</v>
      </c>
      <c r="DS53" s="115"/>
      <c r="DT53" s="71"/>
      <c r="DU53" s="234"/>
      <c r="DV53" s="234"/>
      <c r="DW53" s="71">
        <f t="shared" si="21"/>
        <v>0</v>
      </c>
      <c r="DX53" s="71">
        <f t="shared" si="21"/>
        <v>0</v>
      </c>
      <c r="DY53" s="234"/>
      <c r="DZ53" s="235"/>
      <c r="EA53" s="208"/>
      <c r="EB53" s="71"/>
      <c r="EC53" s="71">
        <f t="shared" si="22"/>
        <v>0</v>
      </c>
      <c r="ED53" s="71">
        <f t="shared" si="22"/>
        <v>0</v>
      </c>
      <c r="EE53" s="234"/>
      <c r="EF53" s="234"/>
      <c r="EG53" s="241"/>
      <c r="EH53" s="241"/>
      <c r="EI53" s="71">
        <f t="shared" si="23"/>
        <v>0</v>
      </c>
      <c r="EJ53" s="71">
        <f t="shared" si="23"/>
        <v>0</v>
      </c>
      <c r="EK53" s="234">
        <v>0</v>
      </c>
      <c r="EL53" s="234"/>
      <c r="EM53" s="241"/>
      <c r="EN53" s="241"/>
      <c r="EO53" s="71">
        <f t="shared" si="24"/>
        <v>0</v>
      </c>
      <c r="EP53" s="71">
        <f t="shared" si="24"/>
        <v>0</v>
      </c>
      <c r="EQ53" s="196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/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/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>
        <v>0</v>
      </c>
      <c r="GH53" s="196"/>
      <c r="GI53" s="74">
        <f t="shared" si="68"/>
        <v>0</v>
      </c>
      <c r="GJ53" s="74">
        <f t="shared" si="37"/>
        <v>0</v>
      </c>
      <c r="GK53" s="196">
        <v>10.31</v>
      </c>
      <c r="GL53" s="196"/>
      <c r="GM53" s="74">
        <f t="shared" si="38"/>
        <v>10.31</v>
      </c>
      <c r="GN53" s="74">
        <f t="shared" si="39"/>
        <v>0</v>
      </c>
      <c r="GO53" s="196">
        <v>0</v>
      </c>
      <c r="GP53" s="196"/>
      <c r="GQ53" s="74">
        <f t="shared" si="40"/>
        <v>0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>
        <v>10.31</v>
      </c>
      <c r="GX53" s="196"/>
      <c r="GY53" s="74">
        <f t="shared" si="44"/>
        <v>10.31</v>
      </c>
      <c r="GZ53" s="74">
        <f t="shared" si="45"/>
        <v>0</v>
      </c>
      <c r="HA53" s="196">
        <v>4.12</v>
      </c>
      <c r="HB53" s="196"/>
      <c r="HC53" s="74">
        <f t="shared" si="46"/>
        <v>4.12</v>
      </c>
      <c r="HD53" s="74">
        <f t="shared" si="47"/>
        <v>0</v>
      </c>
      <c r="HE53" s="196">
        <v>1.77</v>
      </c>
      <c r="HF53" s="196"/>
      <c r="HG53" s="74">
        <f t="shared" si="48"/>
        <v>1.77</v>
      </c>
      <c r="HH53" s="74">
        <f t="shared" si="48"/>
        <v>0</v>
      </c>
      <c r="HI53" s="196">
        <v>2.78</v>
      </c>
      <c r="HJ53" s="196"/>
      <c r="HK53" s="74">
        <f t="shared" si="49"/>
        <v>2.78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09">
        <f t="shared" si="55"/>
        <v>0</v>
      </c>
      <c r="IG53" s="233">
        <v>1.67</v>
      </c>
      <c r="IH53" s="233"/>
      <c r="II53" s="210">
        <f t="shared" si="56"/>
        <v>1.67</v>
      </c>
      <c r="IJ53" s="210">
        <f t="shared" si="56"/>
        <v>0</v>
      </c>
      <c r="IM53" s="210">
        <f t="shared" si="57"/>
        <v>0</v>
      </c>
      <c r="IN53" s="210">
        <f t="shared" si="57"/>
        <v>0</v>
      </c>
      <c r="IO53" s="196"/>
      <c r="IP53" s="210"/>
      <c r="IQ53" s="210">
        <f t="shared" si="58"/>
        <v>0</v>
      </c>
      <c r="IR53" s="210">
        <f t="shared" si="58"/>
        <v>0</v>
      </c>
      <c r="IS53" s="210"/>
      <c r="IT53" s="210"/>
      <c r="IU53" s="210">
        <f t="shared" si="59"/>
        <v>0</v>
      </c>
      <c r="IV53" s="210">
        <f t="shared" si="59"/>
        <v>0</v>
      </c>
      <c r="IW53" s="210"/>
      <c r="IX53" s="210"/>
      <c r="IY53" s="210">
        <f t="shared" si="60"/>
        <v>0</v>
      </c>
      <c r="IZ53" s="210">
        <f t="shared" si="61"/>
        <v>0</v>
      </c>
      <c r="JA53" s="210"/>
      <c r="JB53" s="210"/>
      <c r="JC53" s="210">
        <f t="shared" si="62"/>
        <v>0</v>
      </c>
      <c r="JD53" s="210">
        <f t="shared" si="62"/>
        <v>0</v>
      </c>
      <c r="JE53" s="210">
        <v>0</v>
      </c>
      <c r="JF53" s="210"/>
      <c r="JG53" s="210">
        <f t="shared" si="63"/>
        <v>0</v>
      </c>
      <c r="JH53" s="210">
        <f t="shared" si="63"/>
        <v>0</v>
      </c>
      <c r="JI53" s="210">
        <v>0</v>
      </c>
      <c r="JJ53" s="210"/>
      <c r="JK53" s="210">
        <f t="shared" si="64"/>
        <v>0</v>
      </c>
      <c r="JL53" s="210">
        <f t="shared" si="64"/>
        <v>0</v>
      </c>
      <c r="JM53" s="210"/>
      <c r="JN53" s="210"/>
      <c r="JO53" s="210">
        <f t="shared" si="65"/>
        <v>0</v>
      </c>
      <c r="JP53" s="210">
        <f t="shared" si="65"/>
        <v>0</v>
      </c>
      <c r="JQ53" s="210"/>
      <c r="JR53" s="210"/>
      <c r="JS53" s="210">
        <f t="shared" si="66"/>
        <v>0</v>
      </c>
      <c r="JT53" s="210">
        <f t="shared" si="66"/>
        <v>0</v>
      </c>
      <c r="JU53" s="210"/>
      <c r="JV53" s="210"/>
      <c r="JW53" s="210">
        <f t="shared" si="67"/>
        <v>0</v>
      </c>
      <c r="JX53" s="210">
        <f t="shared" si="67"/>
        <v>0</v>
      </c>
    </row>
    <row r="54" spans="1:284" ht="12.75" customHeight="1">
      <c r="A54" s="181"/>
      <c r="B54" s="89">
        <v>44</v>
      </c>
      <c r="C54" s="234"/>
      <c r="D54" s="234"/>
      <c r="E54" s="74"/>
      <c r="F54" s="74"/>
      <c r="G54" s="71">
        <f t="shared" si="0"/>
        <v>0</v>
      </c>
      <c r="H54" s="71">
        <f t="shared" si="0"/>
        <v>0</v>
      </c>
      <c r="I54" s="235">
        <v>2.06</v>
      </c>
      <c r="J54" s="71"/>
      <c r="K54" s="71"/>
      <c r="L54" s="71"/>
      <c r="M54" s="71">
        <f t="shared" si="2"/>
        <v>2.06</v>
      </c>
      <c r="N54" s="71">
        <f t="shared" si="2"/>
        <v>0</v>
      </c>
      <c r="O54" s="234">
        <v>0.41</v>
      </c>
      <c r="P54" s="235"/>
      <c r="Q54" s="74"/>
      <c r="R54" s="71"/>
      <c r="S54" s="71">
        <f t="shared" si="3"/>
        <v>0.41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3"/>
      <c r="AC54" s="244"/>
      <c r="AD54" s="237"/>
      <c r="AE54" s="71">
        <f t="shared" si="5"/>
        <v>0</v>
      </c>
      <c r="AF54" s="71">
        <f t="shared" si="5"/>
        <v>0</v>
      </c>
      <c r="AG54" s="71">
        <v>0</v>
      </c>
      <c r="AH54" s="71"/>
      <c r="AI54" s="71"/>
      <c r="AJ54" s="71"/>
      <c r="AK54" s="71">
        <f t="shared" si="6"/>
        <v>0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>
        <v>0</v>
      </c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4"/>
      <c r="BF54" s="234"/>
      <c r="BG54" s="75"/>
      <c r="BH54" s="238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39"/>
      <c r="BR54" s="234"/>
      <c r="BS54" s="94"/>
      <c r="BT54" s="94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40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4"/>
      <c r="CJ54" s="234"/>
      <c r="CK54" s="212"/>
      <c r="CL54" s="71"/>
      <c r="CM54" s="71">
        <f t="shared" si="15"/>
        <v>0</v>
      </c>
      <c r="CN54" s="71">
        <f t="shared" si="15"/>
        <v>0</v>
      </c>
      <c r="CO54" s="234"/>
      <c r="CP54" s="234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34"/>
      <c r="CX54" s="234"/>
      <c r="CY54" s="71">
        <f t="shared" si="17"/>
        <v>0</v>
      </c>
      <c r="CZ54" s="71">
        <f t="shared" si="17"/>
        <v>0</v>
      </c>
      <c r="DA54" s="234"/>
      <c r="DB54" s="235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4">
        <v>0</v>
      </c>
      <c r="DN54" s="234"/>
      <c r="DO54" s="241"/>
      <c r="DP54" s="242"/>
      <c r="DQ54" s="71">
        <f t="shared" si="20"/>
        <v>0</v>
      </c>
      <c r="DR54" s="71">
        <f t="shared" si="20"/>
        <v>0</v>
      </c>
      <c r="DS54" s="115"/>
      <c r="DT54" s="71"/>
      <c r="DU54" s="234"/>
      <c r="DV54" s="234"/>
      <c r="DW54" s="71">
        <f t="shared" si="21"/>
        <v>0</v>
      </c>
      <c r="DX54" s="71">
        <f t="shared" si="21"/>
        <v>0</v>
      </c>
      <c r="DY54" s="234"/>
      <c r="DZ54" s="235"/>
      <c r="EA54" s="208"/>
      <c r="EB54" s="71"/>
      <c r="EC54" s="71">
        <f t="shared" si="22"/>
        <v>0</v>
      </c>
      <c r="ED54" s="71">
        <f t="shared" si="22"/>
        <v>0</v>
      </c>
      <c r="EE54" s="234"/>
      <c r="EF54" s="234"/>
      <c r="EG54" s="241"/>
      <c r="EH54" s="241"/>
      <c r="EI54" s="71">
        <f t="shared" si="23"/>
        <v>0</v>
      </c>
      <c r="EJ54" s="71">
        <f t="shared" si="23"/>
        <v>0</v>
      </c>
      <c r="EK54" s="234">
        <v>0</v>
      </c>
      <c r="EL54" s="234"/>
      <c r="EM54" s="241"/>
      <c r="EN54" s="241"/>
      <c r="EO54" s="71">
        <f t="shared" si="24"/>
        <v>0</v>
      </c>
      <c r="EP54" s="71">
        <f t="shared" si="24"/>
        <v>0</v>
      </c>
      <c r="EQ54" s="196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/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/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>
        <v>0</v>
      </c>
      <c r="GH54" s="196"/>
      <c r="GI54" s="74">
        <f t="shared" si="68"/>
        <v>0</v>
      </c>
      <c r="GJ54" s="74">
        <f t="shared" si="37"/>
        <v>0</v>
      </c>
      <c r="GK54" s="196">
        <v>10.31</v>
      </c>
      <c r="GL54" s="196"/>
      <c r="GM54" s="74">
        <f t="shared" si="38"/>
        <v>10.31</v>
      </c>
      <c r="GN54" s="74">
        <f t="shared" si="39"/>
        <v>0</v>
      </c>
      <c r="GO54" s="196">
        <v>0</v>
      </c>
      <c r="GP54" s="196"/>
      <c r="GQ54" s="74">
        <f t="shared" si="40"/>
        <v>0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>
        <v>10.31</v>
      </c>
      <c r="GX54" s="196"/>
      <c r="GY54" s="74">
        <f t="shared" si="44"/>
        <v>10.31</v>
      </c>
      <c r="GZ54" s="74">
        <f t="shared" si="45"/>
        <v>0</v>
      </c>
      <c r="HA54" s="196">
        <v>4.12</v>
      </c>
      <c r="HB54" s="196"/>
      <c r="HC54" s="74">
        <f t="shared" si="46"/>
        <v>4.12</v>
      </c>
      <c r="HD54" s="74">
        <f t="shared" si="47"/>
        <v>0</v>
      </c>
      <c r="HE54" s="196">
        <v>1.77</v>
      </c>
      <c r="HF54" s="196"/>
      <c r="HG54" s="74">
        <f t="shared" si="48"/>
        <v>1.77</v>
      </c>
      <c r="HH54" s="74">
        <f t="shared" si="48"/>
        <v>0</v>
      </c>
      <c r="HI54" s="196">
        <v>2.78</v>
      </c>
      <c r="HJ54" s="196"/>
      <c r="HK54" s="74">
        <f t="shared" si="49"/>
        <v>2.78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09">
        <f t="shared" si="55"/>
        <v>0</v>
      </c>
      <c r="IG54" s="233">
        <v>1.67</v>
      </c>
      <c r="IH54" s="233"/>
      <c r="II54" s="210">
        <f t="shared" si="56"/>
        <v>1.67</v>
      </c>
      <c r="IJ54" s="210">
        <f t="shared" si="56"/>
        <v>0</v>
      </c>
      <c r="IM54" s="210">
        <f t="shared" si="57"/>
        <v>0</v>
      </c>
      <c r="IN54" s="210">
        <f t="shared" si="57"/>
        <v>0</v>
      </c>
      <c r="IO54" s="196"/>
      <c r="IP54" s="210"/>
      <c r="IQ54" s="210">
        <f t="shared" si="58"/>
        <v>0</v>
      </c>
      <c r="IR54" s="210">
        <f t="shared" si="58"/>
        <v>0</v>
      </c>
      <c r="IS54" s="210"/>
      <c r="IT54" s="210"/>
      <c r="IU54" s="210">
        <f t="shared" si="59"/>
        <v>0</v>
      </c>
      <c r="IV54" s="210">
        <f t="shared" si="59"/>
        <v>0</v>
      </c>
      <c r="IW54" s="210"/>
      <c r="IX54" s="210"/>
      <c r="IY54" s="210">
        <f t="shared" si="60"/>
        <v>0</v>
      </c>
      <c r="IZ54" s="210">
        <f t="shared" si="61"/>
        <v>0</v>
      </c>
      <c r="JA54" s="210"/>
      <c r="JB54" s="210"/>
      <c r="JC54" s="210">
        <f t="shared" si="62"/>
        <v>0</v>
      </c>
      <c r="JD54" s="210">
        <f t="shared" si="62"/>
        <v>0</v>
      </c>
      <c r="JE54" s="210">
        <v>0</v>
      </c>
      <c r="JF54" s="210"/>
      <c r="JG54" s="210">
        <f t="shared" si="63"/>
        <v>0</v>
      </c>
      <c r="JH54" s="210">
        <f t="shared" si="63"/>
        <v>0</v>
      </c>
      <c r="JI54" s="210">
        <v>0</v>
      </c>
      <c r="JJ54" s="210"/>
      <c r="JK54" s="210">
        <f t="shared" si="64"/>
        <v>0</v>
      </c>
      <c r="JL54" s="210">
        <f t="shared" si="64"/>
        <v>0</v>
      </c>
      <c r="JM54" s="210"/>
      <c r="JN54" s="210"/>
      <c r="JO54" s="210">
        <f t="shared" si="65"/>
        <v>0</v>
      </c>
      <c r="JP54" s="210">
        <f t="shared" si="65"/>
        <v>0</v>
      </c>
      <c r="JQ54" s="210"/>
      <c r="JR54" s="210"/>
      <c r="JS54" s="210">
        <f t="shared" si="66"/>
        <v>0</v>
      </c>
      <c r="JT54" s="210">
        <f t="shared" si="66"/>
        <v>0</v>
      </c>
      <c r="JU54" s="210"/>
      <c r="JV54" s="210"/>
      <c r="JW54" s="210">
        <f t="shared" si="67"/>
        <v>0</v>
      </c>
      <c r="JX54" s="210">
        <f t="shared" si="67"/>
        <v>0</v>
      </c>
    </row>
    <row r="55" spans="1:284" ht="12.75" customHeight="1">
      <c r="A55" s="183" t="s">
        <v>147</v>
      </c>
      <c r="B55" s="89">
        <v>45</v>
      </c>
      <c r="C55" s="234"/>
      <c r="D55" s="234"/>
      <c r="E55" s="74"/>
      <c r="F55" s="74"/>
      <c r="G55" s="71">
        <f t="shared" si="0"/>
        <v>0</v>
      </c>
      <c r="H55" s="71">
        <f t="shared" si="0"/>
        <v>0</v>
      </c>
      <c r="I55" s="235">
        <v>2.06</v>
      </c>
      <c r="J55" s="71"/>
      <c r="K55" s="71"/>
      <c r="L55" s="71"/>
      <c r="M55" s="71">
        <f t="shared" si="2"/>
        <v>2.06</v>
      </c>
      <c r="N55" s="71">
        <f t="shared" si="2"/>
        <v>0</v>
      </c>
      <c r="O55" s="234">
        <v>0.41</v>
      </c>
      <c r="P55" s="235"/>
      <c r="Q55" s="74"/>
      <c r="R55" s="71"/>
      <c r="S55" s="71">
        <f t="shared" si="3"/>
        <v>0.41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3"/>
      <c r="AC55" s="244"/>
      <c r="AD55" s="237"/>
      <c r="AE55" s="71">
        <f t="shared" si="5"/>
        <v>0</v>
      </c>
      <c r="AF55" s="71">
        <f t="shared" si="5"/>
        <v>0</v>
      </c>
      <c r="AG55" s="71">
        <v>30.93</v>
      </c>
      <c r="AH55" s="71"/>
      <c r="AI55" s="71"/>
      <c r="AJ55" s="71"/>
      <c r="AK55" s="71">
        <f t="shared" si="6"/>
        <v>30.93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>
        <v>0</v>
      </c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4"/>
      <c r="BF55" s="234"/>
      <c r="BG55" s="75"/>
      <c r="BH55" s="238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39"/>
      <c r="BR55" s="234"/>
      <c r="BS55" s="94"/>
      <c r="BT55" s="94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40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4"/>
      <c r="CJ55" s="234"/>
      <c r="CK55" s="212"/>
      <c r="CL55" s="71"/>
      <c r="CM55" s="71">
        <f t="shared" si="15"/>
        <v>0</v>
      </c>
      <c r="CN55" s="71">
        <f t="shared" si="15"/>
        <v>0</v>
      </c>
      <c r="CO55" s="234"/>
      <c r="CP55" s="234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34"/>
      <c r="CX55" s="234"/>
      <c r="CY55" s="71">
        <f t="shared" si="17"/>
        <v>0</v>
      </c>
      <c r="CZ55" s="71">
        <f t="shared" si="17"/>
        <v>0</v>
      </c>
      <c r="DA55" s="234"/>
      <c r="DB55" s="235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4">
        <v>0</v>
      </c>
      <c r="DN55" s="234"/>
      <c r="DO55" s="241"/>
      <c r="DP55" s="242"/>
      <c r="DQ55" s="71">
        <f t="shared" si="20"/>
        <v>0</v>
      </c>
      <c r="DR55" s="71">
        <f t="shared" si="20"/>
        <v>0</v>
      </c>
      <c r="DS55" s="115"/>
      <c r="DT55" s="71"/>
      <c r="DU55" s="234"/>
      <c r="DV55" s="234"/>
      <c r="DW55" s="71">
        <f t="shared" si="21"/>
        <v>0</v>
      </c>
      <c r="DX55" s="71">
        <f t="shared" si="21"/>
        <v>0</v>
      </c>
      <c r="DY55" s="234"/>
      <c r="DZ55" s="235"/>
      <c r="EA55" s="208"/>
      <c r="EB55" s="71"/>
      <c r="EC55" s="71">
        <f t="shared" si="22"/>
        <v>0</v>
      </c>
      <c r="ED55" s="71">
        <f t="shared" si="22"/>
        <v>0</v>
      </c>
      <c r="EE55" s="234"/>
      <c r="EF55" s="234"/>
      <c r="EG55" s="241"/>
      <c r="EH55" s="241"/>
      <c r="EI55" s="71">
        <f t="shared" si="23"/>
        <v>0</v>
      </c>
      <c r="EJ55" s="71">
        <f t="shared" si="23"/>
        <v>0</v>
      </c>
      <c r="EK55" s="234">
        <v>0</v>
      </c>
      <c r="EL55" s="234"/>
      <c r="EM55" s="241"/>
      <c r="EN55" s="241"/>
      <c r="EO55" s="71">
        <f t="shared" si="24"/>
        <v>0</v>
      </c>
      <c r="EP55" s="71">
        <f t="shared" si="24"/>
        <v>0</v>
      </c>
      <c r="EQ55" s="196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/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/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>
        <v>0</v>
      </c>
      <c r="GH55" s="196"/>
      <c r="GI55" s="74">
        <f t="shared" si="68"/>
        <v>0</v>
      </c>
      <c r="GJ55" s="74">
        <f t="shared" si="37"/>
        <v>0</v>
      </c>
      <c r="GK55" s="196">
        <v>10.31</v>
      </c>
      <c r="GL55" s="196"/>
      <c r="GM55" s="74">
        <f t="shared" si="38"/>
        <v>10.31</v>
      </c>
      <c r="GN55" s="74">
        <f t="shared" si="39"/>
        <v>0</v>
      </c>
      <c r="GO55" s="196">
        <v>0</v>
      </c>
      <c r="GP55" s="196"/>
      <c r="GQ55" s="74">
        <f t="shared" si="40"/>
        <v>0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>
        <v>10.31</v>
      </c>
      <c r="GX55" s="196"/>
      <c r="GY55" s="74">
        <f t="shared" si="44"/>
        <v>10.31</v>
      </c>
      <c r="GZ55" s="74">
        <f t="shared" si="45"/>
        <v>0</v>
      </c>
      <c r="HA55" s="196">
        <v>4.12</v>
      </c>
      <c r="HB55" s="196"/>
      <c r="HC55" s="74">
        <f t="shared" si="46"/>
        <v>4.12</v>
      </c>
      <c r="HD55" s="74">
        <f t="shared" si="47"/>
        <v>0</v>
      </c>
      <c r="HE55" s="196">
        <v>1.77</v>
      </c>
      <c r="HF55" s="196"/>
      <c r="HG55" s="74">
        <f t="shared" si="48"/>
        <v>1.77</v>
      </c>
      <c r="HH55" s="74">
        <f t="shared" si="48"/>
        <v>0</v>
      </c>
      <c r="HI55" s="196">
        <v>2.78</v>
      </c>
      <c r="HJ55" s="196"/>
      <c r="HK55" s="74">
        <f t="shared" si="49"/>
        <v>2.78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09">
        <f t="shared" si="55"/>
        <v>0</v>
      </c>
      <c r="IG55" s="233">
        <v>1.55</v>
      </c>
      <c r="IH55" s="233"/>
      <c r="II55" s="210">
        <f t="shared" si="56"/>
        <v>1.55</v>
      </c>
      <c r="IJ55" s="210">
        <f t="shared" si="56"/>
        <v>0</v>
      </c>
      <c r="IM55" s="210">
        <f t="shared" si="57"/>
        <v>0</v>
      </c>
      <c r="IN55" s="210">
        <f t="shared" si="57"/>
        <v>0</v>
      </c>
      <c r="IO55" s="196"/>
      <c r="IP55" s="210"/>
      <c r="IQ55" s="210">
        <f t="shared" si="58"/>
        <v>0</v>
      </c>
      <c r="IR55" s="210">
        <f t="shared" si="58"/>
        <v>0</v>
      </c>
      <c r="IS55" s="210"/>
      <c r="IT55" s="210"/>
      <c r="IU55" s="210">
        <f t="shared" si="59"/>
        <v>0</v>
      </c>
      <c r="IV55" s="210">
        <f t="shared" si="59"/>
        <v>0</v>
      </c>
      <c r="IW55" s="210"/>
      <c r="IX55" s="210"/>
      <c r="IY55" s="210">
        <f t="shared" si="60"/>
        <v>0</v>
      </c>
      <c r="IZ55" s="210">
        <f t="shared" si="61"/>
        <v>0</v>
      </c>
      <c r="JA55" s="210"/>
      <c r="JB55" s="210"/>
      <c r="JC55" s="210">
        <f t="shared" si="62"/>
        <v>0</v>
      </c>
      <c r="JD55" s="210">
        <f t="shared" si="62"/>
        <v>0</v>
      </c>
      <c r="JE55" s="210">
        <v>0</v>
      </c>
      <c r="JF55" s="210"/>
      <c r="JG55" s="210">
        <f t="shared" si="63"/>
        <v>0</v>
      </c>
      <c r="JH55" s="210">
        <f t="shared" si="63"/>
        <v>0</v>
      </c>
      <c r="JI55" s="210">
        <v>1.03</v>
      </c>
      <c r="JJ55" s="210"/>
      <c r="JK55" s="210">
        <f t="shared" si="64"/>
        <v>1.03</v>
      </c>
      <c r="JL55" s="210">
        <f t="shared" si="64"/>
        <v>0</v>
      </c>
      <c r="JM55" s="210"/>
      <c r="JN55" s="210"/>
      <c r="JO55" s="210">
        <f t="shared" si="65"/>
        <v>0</v>
      </c>
      <c r="JP55" s="210">
        <f t="shared" si="65"/>
        <v>0</v>
      </c>
      <c r="JQ55" s="210"/>
      <c r="JR55" s="210"/>
      <c r="JS55" s="210">
        <f t="shared" si="66"/>
        <v>0</v>
      </c>
      <c r="JT55" s="210">
        <f t="shared" si="66"/>
        <v>0</v>
      </c>
      <c r="JU55" s="210"/>
      <c r="JV55" s="210"/>
      <c r="JW55" s="210">
        <f t="shared" si="67"/>
        <v>0</v>
      </c>
      <c r="JX55" s="210">
        <f t="shared" si="67"/>
        <v>0</v>
      </c>
    </row>
    <row r="56" spans="1:284" ht="12.75" customHeight="1">
      <c r="A56" s="181"/>
      <c r="B56" s="89">
        <v>46</v>
      </c>
      <c r="C56" s="234"/>
      <c r="D56" s="234"/>
      <c r="E56" s="74"/>
      <c r="F56" s="74"/>
      <c r="G56" s="71">
        <f t="shared" si="0"/>
        <v>0</v>
      </c>
      <c r="H56" s="71">
        <f t="shared" si="0"/>
        <v>0</v>
      </c>
      <c r="I56" s="235">
        <v>2.06</v>
      </c>
      <c r="J56" s="71"/>
      <c r="K56" s="71"/>
      <c r="L56" s="71"/>
      <c r="M56" s="71">
        <f t="shared" si="2"/>
        <v>2.06</v>
      </c>
      <c r="N56" s="71">
        <f t="shared" si="2"/>
        <v>0</v>
      </c>
      <c r="O56" s="234">
        <v>0.41</v>
      </c>
      <c r="P56" s="235"/>
      <c r="Q56" s="74"/>
      <c r="R56" s="71"/>
      <c r="S56" s="71">
        <f t="shared" si="3"/>
        <v>0.41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3"/>
      <c r="AC56" s="244"/>
      <c r="AD56" s="237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>
        <v>0</v>
      </c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4"/>
      <c r="BF56" s="234"/>
      <c r="BG56" s="75"/>
      <c r="BH56" s="238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39"/>
      <c r="BR56" s="234"/>
      <c r="BS56" s="94"/>
      <c r="BT56" s="94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40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4"/>
      <c r="CJ56" s="234"/>
      <c r="CK56" s="212"/>
      <c r="CL56" s="71"/>
      <c r="CM56" s="71">
        <f t="shared" si="15"/>
        <v>0</v>
      </c>
      <c r="CN56" s="71">
        <f t="shared" si="15"/>
        <v>0</v>
      </c>
      <c r="CO56" s="234"/>
      <c r="CP56" s="234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34"/>
      <c r="CX56" s="234"/>
      <c r="CY56" s="71">
        <f t="shared" si="17"/>
        <v>0</v>
      </c>
      <c r="CZ56" s="71">
        <f t="shared" si="17"/>
        <v>0</v>
      </c>
      <c r="DA56" s="234"/>
      <c r="DB56" s="235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4">
        <v>0</v>
      </c>
      <c r="DN56" s="234"/>
      <c r="DO56" s="241"/>
      <c r="DP56" s="242"/>
      <c r="DQ56" s="71">
        <f t="shared" si="20"/>
        <v>0</v>
      </c>
      <c r="DR56" s="71">
        <f t="shared" si="20"/>
        <v>0</v>
      </c>
      <c r="DS56" s="115"/>
      <c r="DT56" s="71"/>
      <c r="DU56" s="234"/>
      <c r="DV56" s="234"/>
      <c r="DW56" s="71">
        <f t="shared" si="21"/>
        <v>0</v>
      </c>
      <c r="DX56" s="71">
        <f t="shared" si="21"/>
        <v>0</v>
      </c>
      <c r="DY56" s="234"/>
      <c r="DZ56" s="235"/>
      <c r="EA56" s="208"/>
      <c r="EB56" s="71"/>
      <c r="EC56" s="71">
        <f t="shared" si="22"/>
        <v>0</v>
      </c>
      <c r="ED56" s="71">
        <f t="shared" si="22"/>
        <v>0</v>
      </c>
      <c r="EE56" s="234"/>
      <c r="EF56" s="234"/>
      <c r="EG56" s="241"/>
      <c r="EH56" s="241"/>
      <c r="EI56" s="71">
        <f t="shared" si="23"/>
        <v>0</v>
      </c>
      <c r="EJ56" s="71">
        <f t="shared" si="23"/>
        <v>0</v>
      </c>
      <c r="EK56" s="234">
        <v>0</v>
      </c>
      <c r="EL56" s="234"/>
      <c r="EM56" s="241"/>
      <c r="EN56" s="241"/>
      <c r="EO56" s="71">
        <f t="shared" si="24"/>
        <v>0</v>
      </c>
      <c r="EP56" s="71">
        <f t="shared" si="24"/>
        <v>0</v>
      </c>
      <c r="EQ56" s="196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/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/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>
        <v>0</v>
      </c>
      <c r="GH56" s="196"/>
      <c r="GI56" s="74">
        <f t="shared" si="68"/>
        <v>0</v>
      </c>
      <c r="GJ56" s="74">
        <f t="shared" si="37"/>
        <v>0</v>
      </c>
      <c r="GK56" s="196">
        <v>10.31</v>
      </c>
      <c r="GL56" s="196"/>
      <c r="GM56" s="74">
        <f t="shared" si="38"/>
        <v>10.31</v>
      </c>
      <c r="GN56" s="74">
        <f t="shared" si="39"/>
        <v>0</v>
      </c>
      <c r="GO56" s="196">
        <v>0</v>
      </c>
      <c r="GP56" s="196"/>
      <c r="GQ56" s="74">
        <f t="shared" si="40"/>
        <v>0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>
        <v>10.31</v>
      </c>
      <c r="GX56" s="196"/>
      <c r="GY56" s="74">
        <f t="shared" si="44"/>
        <v>10.31</v>
      </c>
      <c r="GZ56" s="74">
        <f t="shared" si="45"/>
        <v>0</v>
      </c>
      <c r="HA56" s="196">
        <v>4.12</v>
      </c>
      <c r="HB56" s="196"/>
      <c r="HC56" s="74">
        <f t="shared" si="46"/>
        <v>4.12</v>
      </c>
      <c r="HD56" s="74">
        <f t="shared" si="47"/>
        <v>0</v>
      </c>
      <c r="HE56" s="196">
        <v>1.77</v>
      </c>
      <c r="HF56" s="196"/>
      <c r="HG56" s="74">
        <f t="shared" si="48"/>
        <v>1.77</v>
      </c>
      <c r="HH56" s="74">
        <f t="shared" si="48"/>
        <v>0</v>
      </c>
      <c r="HI56" s="196">
        <v>2.78</v>
      </c>
      <c r="HJ56" s="196"/>
      <c r="HK56" s="74">
        <f t="shared" si="49"/>
        <v>2.78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09">
        <f t="shared" si="55"/>
        <v>0</v>
      </c>
      <c r="IG56" s="233">
        <v>1.67</v>
      </c>
      <c r="IH56" s="233"/>
      <c r="II56" s="210">
        <f t="shared" si="56"/>
        <v>1.67</v>
      </c>
      <c r="IJ56" s="210">
        <f t="shared" si="56"/>
        <v>0</v>
      </c>
      <c r="IM56" s="210">
        <f t="shared" si="57"/>
        <v>0</v>
      </c>
      <c r="IN56" s="210">
        <f t="shared" si="57"/>
        <v>0</v>
      </c>
      <c r="IO56" s="196"/>
      <c r="IP56" s="210"/>
      <c r="IQ56" s="210">
        <f t="shared" si="58"/>
        <v>0</v>
      </c>
      <c r="IR56" s="210">
        <f t="shared" si="58"/>
        <v>0</v>
      </c>
      <c r="IS56" s="210"/>
      <c r="IT56" s="210"/>
      <c r="IU56" s="210">
        <f t="shared" si="59"/>
        <v>0</v>
      </c>
      <c r="IV56" s="210">
        <f t="shared" si="59"/>
        <v>0</v>
      </c>
      <c r="IW56" s="210"/>
      <c r="IX56" s="210"/>
      <c r="IY56" s="210">
        <f t="shared" si="60"/>
        <v>0</v>
      </c>
      <c r="IZ56" s="210">
        <f t="shared" si="61"/>
        <v>0</v>
      </c>
      <c r="JA56" s="210"/>
      <c r="JB56" s="210"/>
      <c r="JC56" s="210">
        <f t="shared" si="62"/>
        <v>0</v>
      </c>
      <c r="JD56" s="210">
        <f t="shared" si="62"/>
        <v>0</v>
      </c>
      <c r="JE56" s="210">
        <v>0</v>
      </c>
      <c r="JF56" s="210"/>
      <c r="JG56" s="210">
        <f t="shared" si="63"/>
        <v>0</v>
      </c>
      <c r="JH56" s="210">
        <f t="shared" si="63"/>
        <v>0</v>
      </c>
      <c r="JI56" s="210">
        <v>1.03</v>
      </c>
      <c r="JJ56" s="210"/>
      <c r="JK56" s="210">
        <f t="shared" si="64"/>
        <v>1.03</v>
      </c>
      <c r="JL56" s="210">
        <f t="shared" si="64"/>
        <v>0</v>
      </c>
      <c r="JM56" s="210"/>
      <c r="JN56" s="210"/>
      <c r="JO56" s="210">
        <f t="shared" si="65"/>
        <v>0</v>
      </c>
      <c r="JP56" s="210">
        <f t="shared" si="65"/>
        <v>0</v>
      </c>
      <c r="JQ56" s="210"/>
      <c r="JR56" s="210"/>
      <c r="JS56" s="210">
        <f t="shared" si="66"/>
        <v>0</v>
      </c>
      <c r="JT56" s="210">
        <f t="shared" si="66"/>
        <v>0</v>
      </c>
      <c r="JU56" s="210"/>
      <c r="JV56" s="210"/>
      <c r="JW56" s="210">
        <f t="shared" si="67"/>
        <v>0</v>
      </c>
      <c r="JX56" s="210">
        <f t="shared" si="67"/>
        <v>0</v>
      </c>
    </row>
    <row r="57" spans="1:284" ht="12.75" customHeight="1">
      <c r="A57" s="181"/>
      <c r="B57" s="89">
        <v>47</v>
      </c>
      <c r="C57" s="234"/>
      <c r="D57" s="234"/>
      <c r="E57" s="74"/>
      <c r="F57" s="74"/>
      <c r="G57" s="71">
        <f t="shared" si="0"/>
        <v>0</v>
      </c>
      <c r="H57" s="71">
        <f t="shared" si="0"/>
        <v>0</v>
      </c>
      <c r="I57" s="235">
        <v>2.06</v>
      </c>
      <c r="J57" s="71"/>
      <c r="K57" s="71"/>
      <c r="L57" s="71"/>
      <c r="M57" s="71">
        <f t="shared" si="2"/>
        <v>2.06</v>
      </c>
      <c r="N57" s="71">
        <f t="shared" si="2"/>
        <v>0</v>
      </c>
      <c r="O57" s="234">
        <v>0.41</v>
      </c>
      <c r="P57" s="235"/>
      <c r="Q57" s="74"/>
      <c r="R57" s="71"/>
      <c r="S57" s="71">
        <f t="shared" si="3"/>
        <v>0.41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3"/>
      <c r="AC57" s="244"/>
      <c r="AD57" s="237"/>
      <c r="AE57" s="71">
        <f t="shared" si="5"/>
        <v>0</v>
      </c>
      <c r="AF57" s="71">
        <f t="shared" si="5"/>
        <v>0</v>
      </c>
      <c r="AG57" s="71">
        <v>0</v>
      </c>
      <c r="AH57" s="71"/>
      <c r="AI57" s="71"/>
      <c r="AJ57" s="71"/>
      <c r="AK57" s="71">
        <f t="shared" si="6"/>
        <v>0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>
        <v>0</v>
      </c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4"/>
      <c r="BF57" s="234"/>
      <c r="BG57" s="75"/>
      <c r="BH57" s="238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39"/>
      <c r="BR57" s="234"/>
      <c r="BS57" s="94"/>
      <c r="BT57" s="94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40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4"/>
      <c r="CJ57" s="234"/>
      <c r="CK57" s="212"/>
      <c r="CL57" s="71"/>
      <c r="CM57" s="71">
        <f t="shared" si="15"/>
        <v>0</v>
      </c>
      <c r="CN57" s="71">
        <f t="shared" si="15"/>
        <v>0</v>
      </c>
      <c r="CO57" s="234"/>
      <c r="CP57" s="234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34"/>
      <c r="CX57" s="234"/>
      <c r="CY57" s="71">
        <f t="shared" si="17"/>
        <v>0</v>
      </c>
      <c r="CZ57" s="71">
        <f t="shared" si="17"/>
        <v>0</v>
      </c>
      <c r="DA57" s="234"/>
      <c r="DB57" s="235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4">
        <v>0</v>
      </c>
      <c r="DN57" s="234"/>
      <c r="DO57" s="241"/>
      <c r="DP57" s="242"/>
      <c r="DQ57" s="71">
        <f t="shared" si="20"/>
        <v>0</v>
      </c>
      <c r="DR57" s="71">
        <f t="shared" si="20"/>
        <v>0</v>
      </c>
      <c r="DS57" s="115"/>
      <c r="DT57" s="71"/>
      <c r="DU57" s="234"/>
      <c r="DV57" s="234"/>
      <c r="DW57" s="71">
        <f t="shared" si="21"/>
        <v>0</v>
      </c>
      <c r="DX57" s="71">
        <f t="shared" si="21"/>
        <v>0</v>
      </c>
      <c r="DY57" s="234"/>
      <c r="DZ57" s="235"/>
      <c r="EA57" s="208"/>
      <c r="EB57" s="71"/>
      <c r="EC57" s="71">
        <f t="shared" si="22"/>
        <v>0</v>
      </c>
      <c r="ED57" s="71">
        <f t="shared" si="22"/>
        <v>0</v>
      </c>
      <c r="EE57" s="234"/>
      <c r="EF57" s="234"/>
      <c r="EG57" s="241"/>
      <c r="EH57" s="241"/>
      <c r="EI57" s="71">
        <f t="shared" si="23"/>
        <v>0</v>
      </c>
      <c r="EJ57" s="71">
        <f t="shared" si="23"/>
        <v>0</v>
      </c>
      <c r="EK57" s="234">
        <v>0</v>
      </c>
      <c r="EL57" s="234"/>
      <c r="EM57" s="241"/>
      <c r="EN57" s="241"/>
      <c r="EO57" s="71">
        <f t="shared" si="24"/>
        <v>0</v>
      </c>
      <c r="EP57" s="71">
        <f t="shared" si="24"/>
        <v>0</v>
      </c>
      <c r="EQ57" s="196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/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/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>
        <v>0</v>
      </c>
      <c r="GH57" s="196"/>
      <c r="GI57" s="74">
        <f t="shared" si="68"/>
        <v>0</v>
      </c>
      <c r="GJ57" s="74">
        <f t="shared" si="37"/>
        <v>0</v>
      </c>
      <c r="GK57" s="196">
        <v>10.31</v>
      </c>
      <c r="GL57" s="196"/>
      <c r="GM57" s="74">
        <f t="shared" si="38"/>
        <v>10.31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>
        <v>10.31</v>
      </c>
      <c r="GX57" s="196"/>
      <c r="GY57" s="74">
        <f t="shared" si="44"/>
        <v>10.31</v>
      </c>
      <c r="GZ57" s="74">
        <f t="shared" si="45"/>
        <v>0</v>
      </c>
      <c r="HA57" s="196">
        <v>4.12</v>
      </c>
      <c r="HB57" s="196"/>
      <c r="HC57" s="74">
        <f t="shared" si="46"/>
        <v>4.12</v>
      </c>
      <c r="HD57" s="74">
        <f t="shared" si="47"/>
        <v>0</v>
      </c>
      <c r="HE57" s="196">
        <v>1.77</v>
      </c>
      <c r="HF57" s="196"/>
      <c r="HG57" s="74">
        <f t="shared" si="48"/>
        <v>1.77</v>
      </c>
      <c r="HH57" s="74">
        <f t="shared" si="48"/>
        <v>0</v>
      </c>
      <c r="HI57" s="196">
        <v>2.78</v>
      </c>
      <c r="HJ57" s="196"/>
      <c r="HK57" s="74">
        <f t="shared" si="49"/>
        <v>2.78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09">
        <f t="shared" si="55"/>
        <v>0</v>
      </c>
      <c r="IG57" s="233">
        <v>1.1100000000000001</v>
      </c>
      <c r="IH57" s="233"/>
      <c r="II57" s="210">
        <f t="shared" si="56"/>
        <v>1.1100000000000001</v>
      </c>
      <c r="IJ57" s="210">
        <f t="shared" si="56"/>
        <v>0</v>
      </c>
      <c r="IM57" s="210">
        <f t="shared" si="57"/>
        <v>0</v>
      </c>
      <c r="IN57" s="210">
        <f t="shared" si="57"/>
        <v>0</v>
      </c>
      <c r="IO57" s="196"/>
      <c r="IP57" s="210"/>
      <c r="IQ57" s="210">
        <f t="shared" si="58"/>
        <v>0</v>
      </c>
      <c r="IR57" s="210">
        <f t="shared" si="58"/>
        <v>0</v>
      </c>
      <c r="IS57" s="210"/>
      <c r="IT57" s="210"/>
      <c r="IU57" s="210">
        <f t="shared" si="59"/>
        <v>0</v>
      </c>
      <c r="IV57" s="210">
        <f t="shared" si="59"/>
        <v>0</v>
      </c>
      <c r="IW57" s="210"/>
      <c r="IX57" s="210"/>
      <c r="IY57" s="210">
        <f t="shared" si="60"/>
        <v>0</v>
      </c>
      <c r="IZ57" s="210">
        <f t="shared" si="61"/>
        <v>0</v>
      </c>
      <c r="JA57" s="210"/>
      <c r="JB57" s="210"/>
      <c r="JC57" s="210">
        <f t="shared" si="62"/>
        <v>0</v>
      </c>
      <c r="JD57" s="210">
        <f t="shared" si="62"/>
        <v>0</v>
      </c>
      <c r="JE57" s="210">
        <v>0</v>
      </c>
      <c r="JF57" s="210"/>
      <c r="JG57" s="210">
        <f t="shared" si="63"/>
        <v>0</v>
      </c>
      <c r="JH57" s="210">
        <f t="shared" si="63"/>
        <v>0</v>
      </c>
      <c r="JI57" s="210">
        <v>1.03</v>
      </c>
      <c r="JJ57" s="210"/>
      <c r="JK57" s="210">
        <f t="shared" si="64"/>
        <v>1.03</v>
      </c>
      <c r="JL57" s="210">
        <f t="shared" si="64"/>
        <v>0</v>
      </c>
      <c r="JM57" s="210"/>
      <c r="JN57" s="210"/>
      <c r="JO57" s="210">
        <f t="shared" si="65"/>
        <v>0</v>
      </c>
      <c r="JP57" s="210">
        <f t="shared" si="65"/>
        <v>0</v>
      </c>
      <c r="JQ57" s="210"/>
      <c r="JR57" s="210"/>
      <c r="JS57" s="210">
        <f t="shared" si="66"/>
        <v>0</v>
      </c>
      <c r="JT57" s="210">
        <f t="shared" si="66"/>
        <v>0</v>
      </c>
      <c r="JU57" s="210"/>
      <c r="JV57" s="210"/>
      <c r="JW57" s="210">
        <f t="shared" si="67"/>
        <v>0</v>
      </c>
      <c r="JX57" s="210">
        <f t="shared" si="67"/>
        <v>0</v>
      </c>
    </row>
    <row r="58" spans="1:284" ht="12.75" customHeight="1">
      <c r="A58" s="181"/>
      <c r="B58" s="89">
        <v>48</v>
      </c>
      <c r="C58" s="234"/>
      <c r="D58" s="234"/>
      <c r="E58" s="74"/>
      <c r="F58" s="74"/>
      <c r="G58" s="71">
        <f t="shared" si="0"/>
        <v>0</v>
      </c>
      <c r="H58" s="71">
        <f t="shared" si="0"/>
        <v>0</v>
      </c>
      <c r="I58" s="235">
        <v>2.06</v>
      </c>
      <c r="J58" s="71"/>
      <c r="K58" s="71"/>
      <c r="L58" s="71"/>
      <c r="M58" s="71">
        <f t="shared" si="2"/>
        <v>2.06</v>
      </c>
      <c r="N58" s="71">
        <f t="shared" si="2"/>
        <v>0</v>
      </c>
      <c r="O58" s="234">
        <v>0.41</v>
      </c>
      <c r="P58" s="235"/>
      <c r="Q58" s="74"/>
      <c r="R58" s="71"/>
      <c r="S58" s="71">
        <f t="shared" si="3"/>
        <v>0.41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3"/>
      <c r="AC58" s="244"/>
      <c r="AD58" s="237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>
        <v>0</v>
      </c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4"/>
      <c r="BF58" s="234"/>
      <c r="BG58" s="75"/>
      <c r="BH58" s="238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39"/>
      <c r="BR58" s="234"/>
      <c r="BS58" s="94"/>
      <c r="BT58" s="94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40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4"/>
      <c r="CJ58" s="234"/>
      <c r="CK58" s="212"/>
      <c r="CL58" s="71"/>
      <c r="CM58" s="71">
        <f t="shared" si="15"/>
        <v>0</v>
      </c>
      <c r="CN58" s="71">
        <f t="shared" si="15"/>
        <v>0</v>
      </c>
      <c r="CO58" s="234"/>
      <c r="CP58" s="234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34"/>
      <c r="CX58" s="234"/>
      <c r="CY58" s="71">
        <f t="shared" si="17"/>
        <v>0</v>
      </c>
      <c r="CZ58" s="71">
        <f t="shared" si="17"/>
        <v>0</v>
      </c>
      <c r="DA58" s="234"/>
      <c r="DB58" s="235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4">
        <v>0</v>
      </c>
      <c r="DN58" s="234"/>
      <c r="DO58" s="241"/>
      <c r="DP58" s="242"/>
      <c r="DQ58" s="71">
        <f t="shared" si="20"/>
        <v>0</v>
      </c>
      <c r="DR58" s="71">
        <f t="shared" si="20"/>
        <v>0</v>
      </c>
      <c r="DS58" s="115"/>
      <c r="DT58" s="71"/>
      <c r="DU58" s="234"/>
      <c r="DV58" s="234"/>
      <c r="DW58" s="71">
        <f t="shared" si="21"/>
        <v>0</v>
      </c>
      <c r="DX58" s="71">
        <f t="shared" si="21"/>
        <v>0</v>
      </c>
      <c r="DY58" s="234"/>
      <c r="DZ58" s="235"/>
      <c r="EA58" s="208"/>
      <c r="EB58" s="71"/>
      <c r="EC58" s="71">
        <f t="shared" si="22"/>
        <v>0</v>
      </c>
      <c r="ED58" s="71">
        <f t="shared" si="22"/>
        <v>0</v>
      </c>
      <c r="EE58" s="234"/>
      <c r="EF58" s="234"/>
      <c r="EG58" s="241"/>
      <c r="EH58" s="241"/>
      <c r="EI58" s="71">
        <f t="shared" si="23"/>
        <v>0</v>
      </c>
      <c r="EJ58" s="71">
        <f t="shared" si="23"/>
        <v>0</v>
      </c>
      <c r="EK58" s="234">
        <v>0</v>
      </c>
      <c r="EL58" s="234"/>
      <c r="EM58" s="241"/>
      <c r="EN58" s="241"/>
      <c r="EO58" s="71">
        <f t="shared" si="24"/>
        <v>0</v>
      </c>
      <c r="EP58" s="71">
        <f t="shared" si="24"/>
        <v>0</v>
      </c>
      <c r="EQ58" s="196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/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/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>
        <v>0</v>
      </c>
      <c r="GH58" s="196"/>
      <c r="GI58" s="74">
        <f t="shared" si="68"/>
        <v>0</v>
      </c>
      <c r="GJ58" s="74">
        <f t="shared" si="37"/>
        <v>0</v>
      </c>
      <c r="GK58" s="196">
        <v>10.31</v>
      </c>
      <c r="GL58" s="196"/>
      <c r="GM58" s="74">
        <f t="shared" si="38"/>
        <v>10.31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>
        <v>10.31</v>
      </c>
      <c r="GX58" s="196"/>
      <c r="GY58" s="74">
        <f t="shared" si="44"/>
        <v>10.31</v>
      </c>
      <c r="GZ58" s="74">
        <f t="shared" si="45"/>
        <v>0</v>
      </c>
      <c r="HA58" s="196">
        <v>4.12</v>
      </c>
      <c r="HB58" s="196"/>
      <c r="HC58" s="74">
        <f t="shared" si="46"/>
        <v>4.12</v>
      </c>
      <c r="HD58" s="74">
        <f t="shared" si="47"/>
        <v>0</v>
      </c>
      <c r="HE58" s="196">
        <v>1.77</v>
      </c>
      <c r="HF58" s="196"/>
      <c r="HG58" s="74">
        <f t="shared" si="48"/>
        <v>1.77</v>
      </c>
      <c r="HH58" s="74">
        <f t="shared" si="48"/>
        <v>0</v>
      </c>
      <c r="HI58" s="196">
        <v>2.78</v>
      </c>
      <c r="HJ58" s="196"/>
      <c r="HK58" s="74">
        <f t="shared" si="49"/>
        <v>2.78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09">
        <f t="shared" si="55"/>
        <v>0</v>
      </c>
      <c r="IG58" s="233">
        <v>1.1100000000000001</v>
      </c>
      <c r="IH58" s="233"/>
      <c r="II58" s="210">
        <f t="shared" si="56"/>
        <v>1.1100000000000001</v>
      </c>
      <c r="IJ58" s="210">
        <f t="shared" si="56"/>
        <v>0</v>
      </c>
      <c r="IM58" s="210">
        <f t="shared" si="57"/>
        <v>0</v>
      </c>
      <c r="IN58" s="210">
        <f t="shared" si="57"/>
        <v>0</v>
      </c>
      <c r="IO58" s="196"/>
      <c r="IP58" s="210"/>
      <c r="IQ58" s="210">
        <f t="shared" si="58"/>
        <v>0</v>
      </c>
      <c r="IR58" s="210">
        <f t="shared" si="58"/>
        <v>0</v>
      </c>
      <c r="IS58" s="210"/>
      <c r="IT58" s="210"/>
      <c r="IU58" s="210">
        <f t="shared" si="59"/>
        <v>0</v>
      </c>
      <c r="IV58" s="210">
        <f t="shared" si="59"/>
        <v>0</v>
      </c>
      <c r="IW58" s="210"/>
      <c r="IX58" s="210"/>
      <c r="IY58" s="210">
        <f t="shared" si="60"/>
        <v>0</v>
      </c>
      <c r="IZ58" s="210">
        <f t="shared" si="61"/>
        <v>0</v>
      </c>
      <c r="JA58" s="210"/>
      <c r="JB58" s="210"/>
      <c r="JC58" s="210">
        <f t="shared" si="62"/>
        <v>0</v>
      </c>
      <c r="JD58" s="210">
        <f t="shared" si="62"/>
        <v>0</v>
      </c>
      <c r="JE58" s="210">
        <v>0</v>
      </c>
      <c r="JF58" s="210"/>
      <c r="JG58" s="210">
        <f t="shared" si="63"/>
        <v>0</v>
      </c>
      <c r="JH58" s="210">
        <f t="shared" si="63"/>
        <v>0</v>
      </c>
      <c r="JI58" s="210">
        <v>1.03</v>
      </c>
      <c r="JJ58" s="210"/>
      <c r="JK58" s="210">
        <f t="shared" si="64"/>
        <v>1.03</v>
      </c>
      <c r="JL58" s="210">
        <f t="shared" si="64"/>
        <v>0</v>
      </c>
      <c r="JM58" s="210"/>
      <c r="JN58" s="210"/>
      <c r="JO58" s="210">
        <f t="shared" si="65"/>
        <v>0</v>
      </c>
      <c r="JP58" s="210">
        <f t="shared" si="65"/>
        <v>0</v>
      </c>
      <c r="JQ58" s="210"/>
      <c r="JR58" s="210"/>
      <c r="JS58" s="210">
        <f t="shared" si="66"/>
        <v>0</v>
      </c>
      <c r="JT58" s="210">
        <f t="shared" si="66"/>
        <v>0</v>
      </c>
      <c r="JU58" s="210"/>
      <c r="JV58" s="210"/>
      <c r="JW58" s="210">
        <f t="shared" si="67"/>
        <v>0</v>
      </c>
      <c r="JX58" s="210">
        <f t="shared" si="67"/>
        <v>0</v>
      </c>
    </row>
    <row r="59" spans="1:284" ht="12.75" customHeight="1">
      <c r="A59" s="183" t="s">
        <v>148</v>
      </c>
      <c r="B59" s="89">
        <v>49</v>
      </c>
      <c r="C59" s="234"/>
      <c r="D59" s="234"/>
      <c r="E59" s="74"/>
      <c r="F59" s="74"/>
      <c r="G59" s="71">
        <f t="shared" si="0"/>
        <v>0</v>
      </c>
      <c r="H59" s="71">
        <f t="shared" si="0"/>
        <v>0</v>
      </c>
      <c r="I59" s="235">
        <v>2.06</v>
      </c>
      <c r="J59" s="71"/>
      <c r="K59" s="71"/>
      <c r="L59" s="71"/>
      <c r="M59" s="71">
        <f t="shared" si="2"/>
        <v>2.06</v>
      </c>
      <c r="N59" s="71">
        <f t="shared" si="2"/>
        <v>0</v>
      </c>
      <c r="O59" s="234">
        <v>0.41</v>
      </c>
      <c r="P59" s="235"/>
      <c r="Q59" s="74"/>
      <c r="R59" s="71"/>
      <c r="S59" s="71">
        <f t="shared" si="3"/>
        <v>0.41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3"/>
      <c r="AC59" s="244"/>
      <c r="AD59" s="237"/>
      <c r="AE59" s="71">
        <f t="shared" si="5"/>
        <v>0</v>
      </c>
      <c r="AF59" s="71">
        <f t="shared" si="5"/>
        <v>0</v>
      </c>
      <c r="AG59" s="71">
        <v>15.46</v>
      </c>
      <c r="AH59" s="71"/>
      <c r="AI59" s="71"/>
      <c r="AJ59" s="71"/>
      <c r="AK59" s="71">
        <f t="shared" si="6"/>
        <v>15.46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>
        <v>0</v>
      </c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4"/>
      <c r="BF59" s="234"/>
      <c r="BG59" s="75"/>
      <c r="BH59" s="238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39"/>
      <c r="BR59" s="234"/>
      <c r="BS59" s="94"/>
      <c r="BT59" s="94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40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4"/>
      <c r="CJ59" s="234"/>
      <c r="CK59" s="212"/>
      <c r="CL59" s="71"/>
      <c r="CM59" s="71">
        <f t="shared" si="15"/>
        <v>0</v>
      </c>
      <c r="CN59" s="71">
        <f t="shared" si="15"/>
        <v>0</v>
      </c>
      <c r="CO59" s="234"/>
      <c r="CP59" s="234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34"/>
      <c r="CX59" s="234"/>
      <c r="CY59" s="71">
        <f t="shared" si="17"/>
        <v>0</v>
      </c>
      <c r="CZ59" s="71">
        <f t="shared" si="17"/>
        <v>0</v>
      </c>
      <c r="DA59" s="234"/>
      <c r="DB59" s="235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4">
        <v>0</v>
      </c>
      <c r="DN59" s="234"/>
      <c r="DO59" s="241"/>
      <c r="DP59" s="242"/>
      <c r="DQ59" s="71">
        <f t="shared" si="20"/>
        <v>0</v>
      </c>
      <c r="DR59" s="71">
        <f t="shared" si="20"/>
        <v>0</v>
      </c>
      <c r="DS59" s="115"/>
      <c r="DT59" s="71"/>
      <c r="DU59" s="234"/>
      <c r="DV59" s="234"/>
      <c r="DW59" s="71">
        <f t="shared" si="21"/>
        <v>0</v>
      </c>
      <c r="DX59" s="71">
        <f t="shared" si="21"/>
        <v>0</v>
      </c>
      <c r="DY59" s="234"/>
      <c r="DZ59" s="235"/>
      <c r="EA59" s="208"/>
      <c r="EB59" s="71"/>
      <c r="EC59" s="71">
        <f t="shared" si="22"/>
        <v>0</v>
      </c>
      <c r="ED59" s="71">
        <f t="shared" si="22"/>
        <v>0</v>
      </c>
      <c r="EE59" s="234"/>
      <c r="EF59" s="234"/>
      <c r="EG59" s="241"/>
      <c r="EH59" s="241"/>
      <c r="EI59" s="71">
        <f t="shared" si="23"/>
        <v>0</v>
      </c>
      <c r="EJ59" s="71">
        <f t="shared" si="23"/>
        <v>0</v>
      </c>
      <c r="EK59" s="234">
        <v>0</v>
      </c>
      <c r="EL59" s="234"/>
      <c r="EM59" s="241"/>
      <c r="EN59" s="241"/>
      <c r="EO59" s="71">
        <f t="shared" si="24"/>
        <v>0</v>
      </c>
      <c r="EP59" s="71">
        <f t="shared" si="24"/>
        <v>0</v>
      </c>
      <c r="EQ59" s="196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/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/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>
        <v>0</v>
      </c>
      <c r="GH59" s="196"/>
      <c r="GI59" s="74">
        <f t="shared" si="68"/>
        <v>0</v>
      </c>
      <c r="GJ59" s="74">
        <f t="shared" si="37"/>
        <v>0</v>
      </c>
      <c r="GK59" s="196">
        <v>0</v>
      </c>
      <c r="GL59" s="196"/>
      <c r="GM59" s="74">
        <f t="shared" si="38"/>
        <v>0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>
        <v>0</v>
      </c>
      <c r="GX59" s="196"/>
      <c r="GY59" s="74">
        <f t="shared" si="44"/>
        <v>0</v>
      </c>
      <c r="GZ59" s="74">
        <f t="shared" si="45"/>
        <v>0</v>
      </c>
      <c r="HA59" s="196">
        <v>2.06</v>
      </c>
      <c r="HB59" s="196"/>
      <c r="HC59" s="74">
        <f t="shared" si="46"/>
        <v>2.06</v>
      </c>
      <c r="HD59" s="74">
        <f t="shared" si="47"/>
        <v>0</v>
      </c>
      <c r="HE59" s="196">
        <v>1.77</v>
      </c>
      <c r="HF59" s="196"/>
      <c r="HG59" s="74">
        <f t="shared" si="48"/>
        <v>1.77</v>
      </c>
      <c r="HH59" s="74">
        <f t="shared" si="48"/>
        <v>0</v>
      </c>
      <c r="HI59" s="196">
        <v>2.78</v>
      </c>
      <c r="HJ59" s="196"/>
      <c r="HK59" s="74">
        <f t="shared" si="49"/>
        <v>2.78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09">
        <f t="shared" si="55"/>
        <v>0</v>
      </c>
      <c r="IG59" s="233">
        <v>1.77</v>
      </c>
      <c r="IH59" s="233"/>
      <c r="II59" s="210">
        <f t="shared" si="56"/>
        <v>1.77</v>
      </c>
      <c r="IJ59" s="210">
        <f t="shared" si="56"/>
        <v>0</v>
      </c>
      <c r="IM59" s="210">
        <f t="shared" si="57"/>
        <v>0</v>
      </c>
      <c r="IN59" s="210">
        <f t="shared" si="57"/>
        <v>0</v>
      </c>
      <c r="IO59" s="196"/>
      <c r="IP59" s="210"/>
      <c r="IQ59" s="210">
        <f t="shared" si="58"/>
        <v>0</v>
      </c>
      <c r="IR59" s="210">
        <f t="shared" si="58"/>
        <v>0</v>
      </c>
      <c r="IS59" s="210"/>
      <c r="IT59" s="210"/>
      <c r="IU59" s="210">
        <f t="shared" si="59"/>
        <v>0</v>
      </c>
      <c r="IV59" s="210">
        <f t="shared" si="59"/>
        <v>0</v>
      </c>
      <c r="IW59" s="210"/>
      <c r="IX59" s="210"/>
      <c r="IY59" s="210">
        <f t="shared" si="60"/>
        <v>0</v>
      </c>
      <c r="IZ59" s="210">
        <f t="shared" si="61"/>
        <v>0</v>
      </c>
      <c r="JA59" s="210"/>
      <c r="JB59" s="210"/>
      <c r="JC59" s="210">
        <f t="shared" si="62"/>
        <v>0</v>
      </c>
      <c r="JD59" s="210">
        <f t="shared" si="62"/>
        <v>0</v>
      </c>
      <c r="JE59" s="210">
        <v>0</v>
      </c>
      <c r="JF59" s="210"/>
      <c r="JG59" s="210">
        <f t="shared" si="63"/>
        <v>0</v>
      </c>
      <c r="JH59" s="210">
        <f t="shared" si="63"/>
        <v>0</v>
      </c>
      <c r="JI59" s="210">
        <v>1.03</v>
      </c>
      <c r="JJ59" s="210"/>
      <c r="JK59" s="210">
        <f t="shared" si="64"/>
        <v>1.03</v>
      </c>
      <c r="JL59" s="210">
        <f t="shared" si="64"/>
        <v>0</v>
      </c>
      <c r="JM59" s="210"/>
      <c r="JN59" s="210"/>
      <c r="JO59" s="210">
        <f t="shared" si="65"/>
        <v>0</v>
      </c>
      <c r="JP59" s="210">
        <f t="shared" si="65"/>
        <v>0</v>
      </c>
      <c r="JQ59" s="210"/>
      <c r="JR59" s="210"/>
      <c r="JS59" s="210">
        <f t="shared" si="66"/>
        <v>0</v>
      </c>
      <c r="JT59" s="210">
        <f t="shared" si="66"/>
        <v>0</v>
      </c>
      <c r="JU59" s="210"/>
      <c r="JV59" s="210"/>
      <c r="JW59" s="210">
        <f t="shared" si="67"/>
        <v>0</v>
      </c>
      <c r="JX59" s="210">
        <f t="shared" si="67"/>
        <v>0</v>
      </c>
    </row>
    <row r="60" spans="1:284" ht="12.75" customHeight="1">
      <c r="A60" s="181"/>
      <c r="B60" s="89">
        <v>50</v>
      </c>
      <c r="C60" s="234"/>
      <c r="D60" s="234"/>
      <c r="E60" s="74"/>
      <c r="F60" s="74"/>
      <c r="G60" s="71">
        <f t="shared" si="0"/>
        <v>0</v>
      </c>
      <c r="H60" s="71">
        <f t="shared" si="0"/>
        <v>0</v>
      </c>
      <c r="I60" s="235">
        <v>2.06</v>
      </c>
      <c r="J60" s="71"/>
      <c r="K60" s="71"/>
      <c r="L60" s="71"/>
      <c r="M60" s="71">
        <f t="shared" si="2"/>
        <v>2.06</v>
      </c>
      <c r="N60" s="71">
        <f t="shared" si="2"/>
        <v>0</v>
      </c>
      <c r="O60" s="234">
        <v>0.41</v>
      </c>
      <c r="P60" s="235"/>
      <c r="Q60" s="74"/>
      <c r="R60" s="71"/>
      <c r="S60" s="71">
        <f t="shared" si="3"/>
        <v>0.41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3"/>
      <c r="AC60" s="244"/>
      <c r="AD60" s="237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>
        <v>0</v>
      </c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4"/>
      <c r="BF60" s="234"/>
      <c r="BG60" s="75"/>
      <c r="BH60" s="238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39"/>
      <c r="BR60" s="234"/>
      <c r="BS60" s="94"/>
      <c r="BT60" s="94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40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4"/>
      <c r="CJ60" s="234"/>
      <c r="CK60" s="212"/>
      <c r="CL60" s="71"/>
      <c r="CM60" s="71">
        <f t="shared" si="15"/>
        <v>0</v>
      </c>
      <c r="CN60" s="71">
        <f t="shared" si="15"/>
        <v>0</v>
      </c>
      <c r="CO60" s="234"/>
      <c r="CP60" s="234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34"/>
      <c r="CX60" s="234"/>
      <c r="CY60" s="71">
        <f t="shared" si="17"/>
        <v>0</v>
      </c>
      <c r="CZ60" s="71">
        <f t="shared" si="17"/>
        <v>0</v>
      </c>
      <c r="DA60" s="234"/>
      <c r="DB60" s="235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4">
        <v>0</v>
      </c>
      <c r="DN60" s="234"/>
      <c r="DO60" s="241"/>
      <c r="DP60" s="242"/>
      <c r="DQ60" s="71">
        <f t="shared" si="20"/>
        <v>0</v>
      </c>
      <c r="DR60" s="71">
        <f t="shared" si="20"/>
        <v>0</v>
      </c>
      <c r="DS60" s="115"/>
      <c r="DT60" s="71"/>
      <c r="DU60" s="234"/>
      <c r="DV60" s="234"/>
      <c r="DW60" s="71">
        <f t="shared" si="21"/>
        <v>0</v>
      </c>
      <c r="DX60" s="71">
        <f t="shared" si="21"/>
        <v>0</v>
      </c>
      <c r="DY60" s="234"/>
      <c r="DZ60" s="235"/>
      <c r="EA60" s="208"/>
      <c r="EB60" s="71"/>
      <c r="EC60" s="71">
        <f t="shared" si="22"/>
        <v>0</v>
      </c>
      <c r="ED60" s="71">
        <f t="shared" si="22"/>
        <v>0</v>
      </c>
      <c r="EE60" s="234"/>
      <c r="EF60" s="234"/>
      <c r="EG60" s="241"/>
      <c r="EH60" s="241"/>
      <c r="EI60" s="71">
        <f t="shared" si="23"/>
        <v>0</v>
      </c>
      <c r="EJ60" s="71">
        <f t="shared" si="23"/>
        <v>0</v>
      </c>
      <c r="EK60" s="234">
        <v>0</v>
      </c>
      <c r="EL60" s="234"/>
      <c r="EM60" s="241"/>
      <c r="EN60" s="241"/>
      <c r="EO60" s="71">
        <f t="shared" si="24"/>
        <v>0</v>
      </c>
      <c r="EP60" s="71">
        <f t="shared" si="24"/>
        <v>0</v>
      </c>
      <c r="EQ60" s="196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/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/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>
        <v>0</v>
      </c>
      <c r="GH60" s="196"/>
      <c r="GI60" s="74">
        <f t="shared" si="68"/>
        <v>0</v>
      </c>
      <c r="GJ60" s="74">
        <f t="shared" si="37"/>
        <v>0</v>
      </c>
      <c r="GK60" s="196">
        <v>0</v>
      </c>
      <c r="GL60" s="196"/>
      <c r="GM60" s="74">
        <f t="shared" si="38"/>
        <v>0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>
        <v>0</v>
      </c>
      <c r="GX60" s="196"/>
      <c r="GY60" s="74">
        <f t="shared" si="44"/>
        <v>0</v>
      </c>
      <c r="GZ60" s="74">
        <f t="shared" si="45"/>
        <v>0</v>
      </c>
      <c r="HA60" s="196">
        <v>2.06</v>
      </c>
      <c r="HB60" s="196"/>
      <c r="HC60" s="74">
        <f t="shared" si="46"/>
        <v>2.06</v>
      </c>
      <c r="HD60" s="74">
        <f t="shared" si="47"/>
        <v>0</v>
      </c>
      <c r="HE60" s="196">
        <v>1.77</v>
      </c>
      <c r="HF60" s="196"/>
      <c r="HG60" s="74">
        <f t="shared" si="48"/>
        <v>1.77</v>
      </c>
      <c r="HH60" s="74">
        <f t="shared" si="48"/>
        <v>0</v>
      </c>
      <c r="HI60" s="196">
        <v>2.78</v>
      </c>
      <c r="HJ60" s="196"/>
      <c r="HK60" s="74">
        <f t="shared" si="49"/>
        <v>2.78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09">
        <f t="shared" si="55"/>
        <v>0</v>
      </c>
      <c r="IG60" s="233">
        <v>1.77</v>
      </c>
      <c r="IH60" s="233"/>
      <c r="II60" s="210">
        <f t="shared" si="56"/>
        <v>1.77</v>
      </c>
      <c r="IJ60" s="210">
        <f t="shared" si="56"/>
        <v>0</v>
      </c>
      <c r="IM60" s="210">
        <f t="shared" si="57"/>
        <v>0</v>
      </c>
      <c r="IN60" s="210">
        <f t="shared" si="57"/>
        <v>0</v>
      </c>
      <c r="IO60" s="196"/>
      <c r="IP60" s="210"/>
      <c r="IQ60" s="210">
        <f t="shared" si="58"/>
        <v>0</v>
      </c>
      <c r="IR60" s="210">
        <f t="shared" si="58"/>
        <v>0</v>
      </c>
      <c r="IS60" s="210"/>
      <c r="IT60" s="210"/>
      <c r="IU60" s="210">
        <f t="shared" si="59"/>
        <v>0</v>
      </c>
      <c r="IV60" s="210">
        <f t="shared" si="59"/>
        <v>0</v>
      </c>
      <c r="IW60" s="210"/>
      <c r="IX60" s="210"/>
      <c r="IY60" s="210">
        <f t="shared" si="60"/>
        <v>0</v>
      </c>
      <c r="IZ60" s="210">
        <f t="shared" si="61"/>
        <v>0</v>
      </c>
      <c r="JA60" s="210"/>
      <c r="JB60" s="210"/>
      <c r="JC60" s="210">
        <f t="shared" si="62"/>
        <v>0</v>
      </c>
      <c r="JD60" s="210">
        <f t="shared" si="62"/>
        <v>0</v>
      </c>
      <c r="JE60" s="210">
        <v>0</v>
      </c>
      <c r="JF60" s="210"/>
      <c r="JG60" s="210">
        <f t="shared" si="63"/>
        <v>0</v>
      </c>
      <c r="JH60" s="210">
        <f t="shared" si="63"/>
        <v>0</v>
      </c>
      <c r="JI60" s="210">
        <v>1.03</v>
      </c>
      <c r="JJ60" s="210"/>
      <c r="JK60" s="210">
        <f t="shared" si="64"/>
        <v>1.03</v>
      </c>
      <c r="JL60" s="210">
        <f t="shared" si="64"/>
        <v>0</v>
      </c>
      <c r="JM60" s="210"/>
      <c r="JN60" s="210"/>
      <c r="JO60" s="210">
        <f t="shared" si="65"/>
        <v>0</v>
      </c>
      <c r="JP60" s="210">
        <f t="shared" si="65"/>
        <v>0</v>
      </c>
      <c r="JQ60" s="210"/>
      <c r="JR60" s="210"/>
      <c r="JS60" s="210">
        <f t="shared" si="66"/>
        <v>0</v>
      </c>
      <c r="JT60" s="210">
        <f t="shared" si="66"/>
        <v>0</v>
      </c>
      <c r="JU60" s="210"/>
      <c r="JV60" s="210"/>
      <c r="JW60" s="210">
        <f t="shared" si="67"/>
        <v>0</v>
      </c>
      <c r="JX60" s="210">
        <f t="shared" si="67"/>
        <v>0</v>
      </c>
    </row>
    <row r="61" spans="1:284" ht="12.75" customHeight="1">
      <c r="A61" s="181"/>
      <c r="B61" s="89">
        <v>51</v>
      </c>
      <c r="C61" s="234"/>
      <c r="D61" s="234"/>
      <c r="E61" s="74"/>
      <c r="F61" s="74"/>
      <c r="G61" s="71">
        <f t="shared" si="0"/>
        <v>0</v>
      </c>
      <c r="H61" s="71">
        <f t="shared" si="0"/>
        <v>0</v>
      </c>
      <c r="I61" s="235">
        <v>2.06</v>
      </c>
      <c r="J61" s="71"/>
      <c r="K61" s="71"/>
      <c r="L61" s="71"/>
      <c r="M61" s="71">
        <f t="shared" si="2"/>
        <v>2.06</v>
      </c>
      <c r="N61" s="71">
        <f t="shared" si="2"/>
        <v>0</v>
      </c>
      <c r="O61" s="234">
        <v>0.41</v>
      </c>
      <c r="P61" s="235"/>
      <c r="Q61" s="74"/>
      <c r="R61" s="71"/>
      <c r="S61" s="71">
        <f t="shared" si="3"/>
        <v>0.41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3"/>
      <c r="AC61" s="244"/>
      <c r="AD61" s="237"/>
      <c r="AE61" s="71">
        <f t="shared" si="5"/>
        <v>0</v>
      </c>
      <c r="AF61" s="71">
        <f t="shared" si="5"/>
        <v>0</v>
      </c>
      <c r="AG61" s="71">
        <v>30.93</v>
      </c>
      <c r="AH61" s="71"/>
      <c r="AI61" s="71"/>
      <c r="AJ61" s="71"/>
      <c r="AK61" s="71">
        <f t="shared" si="6"/>
        <v>30.93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>
        <v>0</v>
      </c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4"/>
      <c r="BF61" s="234"/>
      <c r="BG61" s="75"/>
      <c r="BH61" s="238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39"/>
      <c r="BR61" s="234"/>
      <c r="BS61" s="94"/>
      <c r="BT61" s="94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40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4"/>
      <c r="CJ61" s="234"/>
      <c r="CK61" s="212"/>
      <c r="CL61" s="71"/>
      <c r="CM61" s="71">
        <f t="shared" si="15"/>
        <v>0</v>
      </c>
      <c r="CN61" s="71">
        <f t="shared" si="15"/>
        <v>0</v>
      </c>
      <c r="CO61" s="234"/>
      <c r="CP61" s="234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34"/>
      <c r="CX61" s="234"/>
      <c r="CY61" s="71">
        <f t="shared" si="17"/>
        <v>0</v>
      </c>
      <c r="CZ61" s="71">
        <f t="shared" si="17"/>
        <v>0</v>
      </c>
      <c r="DA61" s="234"/>
      <c r="DB61" s="235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4">
        <v>0</v>
      </c>
      <c r="DN61" s="234"/>
      <c r="DO61" s="241"/>
      <c r="DP61" s="242"/>
      <c r="DQ61" s="71">
        <f t="shared" si="20"/>
        <v>0</v>
      </c>
      <c r="DR61" s="71">
        <f t="shared" si="20"/>
        <v>0</v>
      </c>
      <c r="DS61" s="115"/>
      <c r="DT61" s="71"/>
      <c r="DU61" s="234"/>
      <c r="DV61" s="234"/>
      <c r="DW61" s="71">
        <f t="shared" si="21"/>
        <v>0</v>
      </c>
      <c r="DX61" s="71">
        <f t="shared" si="21"/>
        <v>0</v>
      </c>
      <c r="DY61" s="234"/>
      <c r="DZ61" s="235"/>
      <c r="EA61" s="208"/>
      <c r="EB61" s="71"/>
      <c r="EC61" s="71">
        <f t="shared" si="22"/>
        <v>0</v>
      </c>
      <c r="ED61" s="71">
        <f t="shared" si="22"/>
        <v>0</v>
      </c>
      <c r="EE61" s="234"/>
      <c r="EF61" s="234"/>
      <c r="EG61" s="241"/>
      <c r="EH61" s="241"/>
      <c r="EI61" s="71">
        <f t="shared" si="23"/>
        <v>0</v>
      </c>
      <c r="EJ61" s="71">
        <f t="shared" si="23"/>
        <v>0</v>
      </c>
      <c r="EK61" s="234">
        <v>0</v>
      </c>
      <c r="EL61" s="234"/>
      <c r="EM61" s="241"/>
      <c r="EN61" s="241"/>
      <c r="EO61" s="71">
        <f t="shared" si="24"/>
        <v>0</v>
      </c>
      <c r="EP61" s="71">
        <f t="shared" si="24"/>
        <v>0</v>
      </c>
      <c r="EQ61" s="196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/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/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>
        <v>0</v>
      </c>
      <c r="GH61" s="196"/>
      <c r="GI61" s="74">
        <f t="shared" si="68"/>
        <v>0</v>
      </c>
      <c r="GJ61" s="74">
        <f t="shared" si="37"/>
        <v>0</v>
      </c>
      <c r="GK61" s="196">
        <v>0</v>
      </c>
      <c r="GL61" s="196"/>
      <c r="GM61" s="74">
        <f t="shared" si="38"/>
        <v>0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>
        <v>0</v>
      </c>
      <c r="GX61" s="196"/>
      <c r="GY61" s="74">
        <f t="shared" si="44"/>
        <v>0</v>
      </c>
      <c r="GZ61" s="74">
        <f t="shared" si="45"/>
        <v>0</v>
      </c>
      <c r="HA61" s="196">
        <v>2.06</v>
      </c>
      <c r="HB61" s="196"/>
      <c r="HC61" s="74">
        <f t="shared" si="46"/>
        <v>2.06</v>
      </c>
      <c r="HD61" s="74">
        <f t="shared" si="47"/>
        <v>0</v>
      </c>
      <c r="HE61" s="196">
        <v>1.77</v>
      </c>
      <c r="HF61" s="196"/>
      <c r="HG61" s="74">
        <f t="shared" si="48"/>
        <v>1.77</v>
      </c>
      <c r="HH61" s="74">
        <f t="shared" si="48"/>
        <v>0</v>
      </c>
      <c r="HI61" s="196">
        <v>2.78</v>
      </c>
      <c r="HJ61" s="196"/>
      <c r="HK61" s="74">
        <f t="shared" si="49"/>
        <v>2.78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09">
        <f t="shared" si="55"/>
        <v>0</v>
      </c>
      <c r="IG61" s="233">
        <v>2.88</v>
      </c>
      <c r="IH61" s="233"/>
      <c r="II61" s="210">
        <f t="shared" si="56"/>
        <v>2.88</v>
      </c>
      <c r="IJ61" s="210">
        <f t="shared" si="56"/>
        <v>0</v>
      </c>
      <c r="IM61" s="210">
        <f t="shared" si="57"/>
        <v>0</v>
      </c>
      <c r="IN61" s="210">
        <f t="shared" si="57"/>
        <v>0</v>
      </c>
      <c r="IO61" s="196"/>
      <c r="IP61" s="210"/>
      <c r="IQ61" s="210">
        <f t="shared" si="58"/>
        <v>0</v>
      </c>
      <c r="IR61" s="210">
        <f t="shared" si="58"/>
        <v>0</v>
      </c>
      <c r="IS61" s="210"/>
      <c r="IT61" s="210"/>
      <c r="IU61" s="210">
        <f t="shared" si="59"/>
        <v>0</v>
      </c>
      <c r="IV61" s="210">
        <f t="shared" si="59"/>
        <v>0</v>
      </c>
      <c r="IW61" s="210"/>
      <c r="IX61" s="210"/>
      <c r="IY61" s="210">
        <f t="shared" si="60"/>
        <v>0</v>
      </c>
      <c r="IZ61" s="210">
        <f t="shared" si="61"/>
        <v>0</v>
      </c>
      <c r="JA61" s="210"/>
      <c r="JB61" s="210"/>
      <c r="JC61" s="210">
        <f t="shared" si="62"/>
        <v>0</v>
      </c>
      <c r="JD61" s="210">
        <f t="shared" si="62"/>
        <v>0</v>
      </c>
      <c r="JE61" s="210">
        <v>0</v>
      </c>
      <c r="JF61" s="210"/>
      <c r="JG61" s="210">
        <f t="shared" si="63"/>
        <v>0</v>
      </c>
      <c r="JH61" s="210">
        <f t="shared" si="63"/>
        <v>0</v>
      </c>
      <c r="JI61" s="210">
        <v>1.03</v>
      </c>
      <c r="JJ61" s="210"/>
      <c r="JK61" s="210">
        <f t="shared" si="64"/>
        <v>1.03</v>
      </c>
      <c r="JL61" s="210">
        <f t="shared" si="64"/>
        <v>0</v>
      </c>
      <c r="JM61" s="210"/>
      <c r="JN61" s="210"/>
      <c r="JO61" s="210">
        <f t="shared" si="65"/>
        <v>0</v>
      </c>
      <c r="JP61" s="210">
        <f t="shared" si="65"/>
        <v>0</v>
      </c>
      <c r="JQ61" s="210"/>
      <c r="JR61" s="210"/>
      <c r="JS61" s="210">
        <f t="shared" si="66"/>
        <v>0</v>
      </c>
      <c r="JT61" s="210">
        <f t="shared" si="66"/>
        <v>0</v>
      </c>
      <c r="JU61" s="210"/>
      <c r="JV61" s="210"/>
      <c r="JW61" s="210">
        <f t="shared" si="67"/>
        <v>0</v>
      </c>
      <c r="JX61" s="210">
        <f t="shared" si="67"/>
        <v>0</v>
      </c>
    </row>
    <row r="62" spans="1:284" ht="12.75" customHeight="1">
      <c r="A62" s="181"/>
      <c r="B62" s="89">
        <v>52</v>
      </c>
      <c r="C62" s="234"/>
      <c r="D62" s="234"/>
      <c r="E62" s="74"/>
      <c r="F62" s="74"/>
      <c r="G62" s="71">
        <f t="shared" si="0"/>
        <v>0</v>
      </c>
      <c r="H62" s="71">
        <f t="shared" si="0"/>
        <v>0</v>
      </c>
      <c r="I62" s="235">
        <v>2.06</v>
      </c>
      <c r="J62" s="71"/>
      <c r="K62" s="71"/>
      <c r="L62" s="71"/>
      <c r="M62" s="71">
        <f t="shared" si="2"/>
        <v>2.06</v>
      </c>
      <c r="N62" s="71">
        <f t="shared" si="2"/>
        <v>0</v>
      </c>
      <c r="O62" s="234">
        <v>0.41</v>
      </c>
      <c r="P62" s="235"/>
      <c r="Q62" s="74"/>
      <c r="R62" s="71"/>
      <c r="S62" s="71">
        <f t="shared" si="3"/>
        <v>0.41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3"/>
      <c r="AC62" s="244"/>
      <c r="AD62" s="237"/>
      <c r="AE62" s="71">
        <f t="shared" si="5"/>
        <v>0</v>
      </c>
      <c r="AF62" s="71">
        <f t="shared" si="5"/>
        <v>0</v>
      </c>
      <c r="AG62" s="71">
        <v>10.31</v>
      </c>
      <c r="AH62" s="71"/>
      <c r="AI62" s="71"/>
      <c r="AJ62" s="71"/>
      <c r="AK62" s="71">
        <f t="shared" si="6"/>
        <v>10.31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>
        <v>0</v>
      </c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4"/>
      <c r="BF62" s="234"/>
      <c r="BG62" s="75"/>
      <c r="BH62" s="238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39"/>
      <c r="BR62" s="234"/>
      <c r="BS62" s="94"/>
      <c r="BT62" s="94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40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4"/>
      <c r="CJ62" s="234"/>
      <c r="CK62" s="212"/>
      <c r="CL62" s="71"/>
      <c r="CM62" s="71">
        <f t="shared" si="15"/>
        <v>0</v>
      </c>
      <c r="CN62" s="71">
        <f t="shared" si="15"/>
        <v>0</v>
      </c>
      <c r="CO62" s="234"/>
      <c r="CP62" s="234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34"/>
      <c r="CX62" s="234"/>
      <c r="CY62" s="71">
        <f t="shared" si="17"/>
        <v>0</v>
      </c>
      <c r="CZ62" s="71">
        <f t="shared" si="17"/>
        <v>0</v>
      </c>
      <c r="DA62" s="234"/>
      <c r="DB62" s="235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4">
        <v>0</v>
      </c>
      <c r="DN62" s="234"/>
      <c r="DO62" s="241"/>
      <c r="DP62" s="242"/>
      <c r="DQ62" s="71">
        <f t="shared" si="20"/>
        <v>0</v>
      </c>
      <c r="DR62" s="71">
        <f t="shared" si="20"/>
        <v>0</v>
      </c>
      <c r="DS62" s="115"/>
      <c r="DT62" s="71"/>
      <c r="DU62" s="234"/>
      <c r="DV62" s="234"/>
      <c r="DW62" s="71">
        <f t="shared" si="21"/>
        <v>0</v>
      </c>
      <c r="DX62" s="71">
        <f t="shared" si="21"/>
        <v>0</v>
      </c>
      <c r="DY62" s="234"/>
      <c r="DZ62" s="235"/>
      <c r="EA62" s="208"/>
      <c r="EB62" s="71"/>
      <c r="EC62" s="71">
        <f t="shared" si="22"/>
        <v>0</v>
      </c>
      <c r="ED62" s="71">
        <f t="shared" si="22"/>
        <v>0</v>
      </c>
      <c r="EE62" s="234"/>
      <c r="EF62" s="234"/>
      <c r="EG62" s="241"/>
      <c r="EH62" s="241"/>
      <c r="EI62" s="71">
        <f t="shared" si="23"/>
        <v>0</v>
      </c>
      <c r="EJ62" s="71">
        <f t="shared" si="23"/>
        <v>0</v>
      </c>
      <c r="EK62" s="234">
        <v>0</v>
      </c>
      <c r="EL62" s="234"/>
      <c r="EM62" s="241"/>
      <c r="EN62" s="241"/>
      <c r="EO62" s="71">
        <f t="shared" si="24"/>
        <v>0</v>
      </c>
      <c r="EP62" s="71">
        <f t="shared" si="24"/>
        <v>0</v>
      </c>
      <c r="EQ62" s="196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/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/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>
        <v>0</v>
      </c>
      <c r="GH62" s="196"/>
      <c r="GI62" s="74">
        <f t="shared" si="68"/>
        <v>0</v>
      </c>
      <c r="GJ62" s="74">
        <f t="shared" si="37"/>
        <v>0</v>
      </c>
      <c r="GK62" s="196">
        <v>0</v>
      </c>
      <c r="GL62" s="196"/>
      <c r="GM62" s="74">
        <f t="shared" si="38"/>
        <v>0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>
        <v>0</v>
      </c>
      <c r="GX62" s="196"/>
      <c r="GY62" s="74">
        <f t="shared" si="44"/>
        <v>0</v>
      </c>
      <c r="GZ62" s="74">
        <f t="shared" si="45"/>
        <v>0</v>
      </c>
      <c r="HA62" s="196">
        <v>2.06</v>
      </c>
      <c r="HB62" s="196"/>
      <c r="HC62" s="74">
        <f t="shared" si="46"/>
        <v>2.06</v>
      </c>
      <c r="HD62" s="74">
        <f t="shared" si="47"/>
        <v>0</v>
      </c>
      <c r="HE62" s="196">
        <v>1.77</v>
      </c>
      <c r="HF62" s="196"/>
      <c r="HG62" s="74">
        <f t="shared" si="48"/>
        <v>1.77</v>
      </c>
      <c r="HH62" s="74">
        <f t="shared" si="48"/>
        <v>0</v>
      </c>
      <c r="HI62" s="196">
        <v>2.78</v>
      </c>
      <c r="HJ62" s="196"/>
      <c r="HK62" s="74">
        <f t="shared" si="49"/>
        <v>2.78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09">
        <f t="shared" si="55"/>
        <v>0</v>
      </c>
      <c r="IG62" s="233">
        <v>2.77</v>
      </c>
      <c r="IH62" s="233"/>
      <c r="II62" s="210">
        <f t="shared" si="56"/>
        <v>2.77</v>
      </c>
      <c r="IJ62" s="210">
        <f t="shared" si="56"/>
        <v>0</v>
      </c>
      <c r="IM62" s="210">
        <f t="shared" si="57"/>
        <v>0</v>
      </c>
      <c r="IN62" s="210">
        <f t="shared" si="57"/>
        <v>0</v>
      </c>
      <c r="IO62" s="196"/>
      <c r="IP62" s="210"/>
      <c r="IQ62" s="210">
        <f t="shared" si="58"/>
        <v>0</v>
      </c>
      <c r="IR62" s="210">
        <f t="shared" si="58"/>
        <v>0</v>
      </c>
      <c r="IS62" s="210"/>
      <c r="IT62" s="210"/>
      <c r="IU62" s="210">
        <f t="shared" si="59"/>
        <v>0</v>
      </c>
      <c r="IV62" s="210">
        <f t="shared" si="59"/>
        <v>0</v>
      </c>
      <c r="IW62" s="210"/>
      <c r="IX62" s="210"/>
      <c r="IY62" s="210">
        <f t="shared" si="60"/>
        <v>0</v>
      </c>
      <c r="IZ62" s="210">
        <f t="shared" si="61"/>
        <v>0</v>
      </c>
      <c r="JA62" s="210"/>
      <c r="JB62" s="210"/>
      <c r="JC62" s="210">
        <f t="shared" si="62"/>
        <v>0</v>
      </c>
      <c r="JD62" s="210">
        <f t="shared" si="62"/>
        <v>0</v>
      </c>
      <c r="JE62" s="210">
        <v>0</v>
      </c>
      <c r="JF62" s="210"/>
      <c r="JG62" s="210">
        <f t="shared" si="63"/>
        <v>0</v>
      </c>
      <c r="JH62" s="210">
        <f t="shared" si="63"/>
        <v>0</v>
      </c>
      <c r="JI62" s="210">
        <v>1.03</v>
      </c>
      <c r="JJ62" s="210"/>
      <c r="JK62" s="210">
        <f t="shared" si="64"/>
        <v>1.03</v>
      </c>
      <c r="JL62" s="210">
        <f t="shared" si="64"/>
        <v>0</v>
      </c>
      <c r="JM62" s="210"/>
      <c r="JN62" s="210"/>
      <c r="JO62" s="210">
        <f t="shared" si="65"/>
        <v>0</v>
      </c>
      <c r="JP62" s="210">
        <f t="shared" si="65"/>
        <v>0</v>
      </c>
      <c r="JQ62" s="210"/>
      <c r="JR62" s="210"/>
      <c r="JS62" s="210">
        <f t="shared" si="66"/>
        <v>0</v>
      </c>
      <c r="JT62" s="210">
        <f t="shared" si="66"/>
        <v>0</v>
      </c>
      <c r="JU62" s="210"/>
      <c r="JV62" s="210"/>
      <c r="JW62" s="210">
        <f t="shared" si="67"/>
        <v>0</v>
      </c>
      <c r="JX62" s="210">
        <f t="shared" si="67"/>
        <v>0</v>
      </c>
    </row>
    <row r="63" spans="1:284" ht="12.75" customHeight="1">
      <c r="A63" s="183" t="s">
        <v>149</v>
      </c>
      <c r="B63" s="89">
        <v>53</v>
      </c>
      <c r="C63" s="234"/>
      <c r="D63" s="234"/>
      <c r="E63" s="74"/>
      <c r="F63" s="74"/>
      <c r="G63" s="71">
        <f t="shared" si="0"/>
        <v>0</v>
      </c>
      <c r="H63" s="71">
        <f t="shared" si="0"/>
        <v>0</v>
      </c>
      <c r="I63" s="235">
        <v>4.12</v>
      </c>
      <c r="J63" s="71"/>
      <c r="K63" s="71"/>
      <c r="L63" s="71"/>
      <c r="M63" s="71">
        <f t="shared" si="2"/>
        <v>4.12</v>
      </c>
      <c r="N63" s="71">
        <f t="shared" si="2"/>
        <v>0</v>
      </c>
      <c r="O63" s="234">
        <v>0.82</v>
      </c>
      <c r="P63" s="235"/>
      <c r="Q63" s="74"/>
      <c r="R63" s="71"/>
      <c r="S63" s="71">
        <f t="shared" si="3"/>
        <v>0.82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3"/>
      <c r="AC63" s="244"/>
      <c r="AD63" s="237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>
        <v>0</v>
      </c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4"/>
      <c r="BF63" s="234"/>
      <c r="BG63" s="75"/>
      <c r="BH63" s="238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39"/>
      <c r="BR63" s="234"/>
      <c r="BS63" s="94"/>
      <c r="BT63" s="94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40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4"/>
      <c r="CJ63" s="234"/>
      <c r="CK63" s="212"/>
      <c r="CL63" s="71"/>
      <c r="CM63" s="71">
        <f t="shared" si="15"/>
        <v>0</v>
      </c>
      <c r="CN63" s="71">
        <f t="shared" si="15"/>
        <v>0</v>
      </c>
      <c r="CO63" s="234"/>
      <c r="CP63" s="234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34"/>
      <c r="CX63" s="234"/>
      <c r="CY63" s="71">
        <f t="shared" si="17"/>
        <v>0</v>
      </c>
      <c r="CZ63" s="71">
        <f t="shared" si="17"/>
        <v>0</v>
      </c>
      <c r="DA63" s="234"/>
      <c r="DB63" s="235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4">
        <v>0</v>
      </c>
      <c r="DN63" s="234"/>
      <c r="DO63" s="241"/>
      <c r="DP63" s="242"/>
      <c r="DQ63" s="71">
        <f t="shared" si="20"/>
        <v>0</v>
      </c>
      <c r="DR63" s="71">
        <f t="shared" si="20"/>
        <v>0</v>
      </c>
      <c r="DS63" s="115"/>
      <c r="DT63" s="71"/>
      <c r="DU63" s="234"/>
      <c r="DV63" s="234"/>
      <c r="DW63" s="71">
        <f t="shared" si="21"/>
        <v>0</v>
      </c>
      <c r="DX63" s="71">
        <f t="shared" si="21"/>
        <v>0</v>
      </c>
      <c r="DY63" s="234"/>
      <c r="DZ63" s="235"/>
      <c r="EA63" s="208"/>
      <c r="EB63" s="71"/>
      <c r="EC63" s="71">
        <f t="shared" si="22"/>
        <v>0</v>
      </c>
      <c r="ED63" s="71">
        <f t="shared" si="22"/>
        <v>0</v>
      </c>
      <c r="EE63" s="234"/>
      <c r="EF63" s="234"/>
      <c r="EG63" s="241"/>
      <c r="EH63" s="241"/>
      <c r="EI63" s="71">
        <f t="shared" si="23"/>
        <v>0</v>
      </c>
      <c r="EJ63" s="71">
        <f t="shared" si="23"/>
        <v>0</v>
      </c>
      <c r="EK63" s="234">
        <v>0</v>
      </c>
      <c r="EL63" s="234"/>
      <c r="EM63" s="241"/>
      <c r="EN63" s="241"/>
      <c r="EO63" s="71">
        <f t="shared" si="24"/>
        <v>0</v>
      </c>
      <c r="EP63" s="71">
        <f t="shared" si="24"/>
        <v>0</v>
      </c>
      <c r="EQ63" s="196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/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/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>
        <v>0</v>
      </c>
      <c r="GH63" s="196"/>
      <c r="GI63" s="74">
        <f t="shared" si="68"/>
        <v>0</v>
      </c>
      <c r="GJ63" s="74">
        <f t="shared" si="37"/>
        <v>0</v>
      </c>
      <c r="GK63" s="196">
        <v>0</v>
      </c>
      <c r="GL63" s="196"/>
      <c r="GM63" s="74">
        <f t="shared" si="38"/>
        <v>0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>
        <v>10.31</v>
      </c>
      <c r="GX63" s="196"/>
      <c r="GY63" s="74">
        <f t="shared" si="44"/>
        <v>10.31</v>
      </c>
      <c r="GZ63" s="74">
        <f t="shared" si="45"/>
        <v>0</v>
      </c>
      <c r="HA63" s="196">
        <v>2.06</v>
      </c>
      <c r="HB63" s="196"/>
      <c r="HC63" s="74">
        <f t="shared" si="46"/>
        <v>2.06</v>
      </c>
      <c r="HD63" s="74">
        <f t="shared" si="47"/>
        <v>0</v>
      </c>
      <c r="HE63" s="196">
        <v>1.77</v>
      </c>
      <c r="HF63" s="196"/>
      <c r="HG63" s="74">
        <f t="shared" si="48"/>
        <v>1.77</v>
      </c>
      <c r="HH63" s="74">
        <f t="shared" si="48"/>
        <v>0</v>
      </c>
      <c r="HI63" s="196">
        <v>2.58</v>
      </c>
      <c r="HJ63" s="196"/>
      <c r="HK63" s="74">
        <f t="shared" si="49"/>
        <v>2.58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09">
        <f t="shared" si="55"/>
        <v>0</v>
      </c>
      <c r="IG63" s="233">
        <v>0.88</v>
      </c>
      <c r="IH63" s="233"/>
      <c r="II63" s="210">
        <f t="shared" si="56"/>
        <v>0.88</v>
      </c>
      <c r="IJ63" s="210">
        <f t="shared" si="56"/>
        <v>0</v>
      </c>
      <c r="IM63" s="210">
        <f t="shared" si="57"/>
        <v>0</v>
      </c>
      <c r="IN63" s="210">
        <f t="shared" si="57"/>
        <v>0</v>
      </c>
      <c r="IO63" s="196"/>
      <c r="IP63" s="210"/>
      <c r="IQ63" s="210">
        <f t="shared" si="58"/>
        <v>0</v>
      </c>
      <c r="IR63" s="210">
        <f t="shared" si="58"/>
        <v>0</v>
      </c>
      <c r="IS63" s="210"/>
      <c r="IT63" s="210"/>
      <c r="IU63" s="210">
        <f t="shared" si="59"/>
        <v>0</v>
      </c>
      <c r="IV63" s="210">
        <f t="shared" si="59"/>
        <v>0</v>
      </c>
      <c r="IW63" s="210"/>
      <c r="IX63" s="210"/>
      <c r="IY63" s="210">
        <f t="shared" si="60"/>
        <v>0</v>
      </c>
      <c r="IZ63" s="210">
        <f t="shared" si="61"/>
        <v>0</v>
      </c>
      <c r="JA63" s="210"/>
      <c r="JB63" s="210"/>
      <c r="JC63" s="210">
        <f t="shared" si="62"/>
        <v>0</v>
      </c>
      <c r="JD63" s="210">
        <f t="shared" si="62"/>
        <v>0</v>
      </c>
      <c r="JE63" s="210">
        <v>0</v>
      </c>
      <c r="JF63" s="210"/>
      <c r="JG63" s="210">
        <f t="shared" si="63"/>
        <v>0</v>
      </c>
      <c r="JH63" s="210">
        <f t="shared" si="63"/>
        <v>0</v>
      </c>
      <c r="JI63" s="210">
        <v>1.03</v>
      </c>
      <c r="JJ63" s="210"/>
      <c r="JK63" s="210">
        <f t="shared" si="64"/>
        <v>1.03</v>
      </c>
      <c r="JL63" s="210">
        <f t="shared" si="64"/>
        <v>0</v>
      </c>
      <c r="JM63" s="210"/>
      <c r="JN63" s="210"/>
      <c r="JO63" s="210">
        <f t="shared" si="65"/>
        <v>0</v>
      </c>
      <c r="JP63" s="210">
        <f t="shared" si="65"/>
        <v>0</v>
      </c>
      <c r="JQ63" s="210"/>
      <c r="JR63" s="210"/>
      <c r="JS63" s="210">
        <f t="shared" si="66"/>
        <v>0</v>
      </c>
      <c r="JT63" s="210">
        <f t="shared" si="66"/>
        <v>0</v>
      </c>
      <c r="JU63" s="210"/>
      <c r="JV63" s="210"/>
      <c r="JW63" s="210">
        <f t="shared" si="67"/>
        <v>0</v>
      </c>
      <c r="JX63" s="210">
        <f t="shared" si="67"/>
        <v>0</v>
      </c>
    </row>
    <row r="64" spans="1:284" ht="12.75" customHeight="1">
      <c r="A64" s="181"/>
      <c r="B64" s="89">
        <v>54</v>
      </c>
      <c r="C64" s="234"/>
      <c r="D64" s="234"/>
      <c r="E64" s="74"/>
      <c r="F64" s="74"/>
      <c r="G64" s="71">
        <f t="shared" si="0"/>
        <v>0</v>
      </c>
      <c r="H64" s="71">
        <f t="shared" si="0"/>
        <v>0</v>
      </c>
      <c r="I64" s="235">
        <v>2.06</v>
      </c>
      <c r="J64" s="71"/>
      <c r="K64" s="71"/>
      <c r="L64" s="71"/>
      <c r="M64" s="71">
        <f t="shared" si="2"/>
        <v>2.06</v>
      </c>
      <c r="N64" s="71">
        <f t="shared" si="2"/>
        <v>0</v>
      </c>
      <c r="O64" s="234">
        <v>0.82</v>
      </c>
      <c r="P64" s="235"/>
      <c r="Q64" s="74"/>
      <c r="R64" s="71"/>
      <c r="S64" s="71">
        <f t="shared" si="3"/>
        <v>0.82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3"/>
      <c r="AC64" s="244"/>
      <c r="AD64" s="237"/>
      <c r="AE64" s="71">
        <f t="shared" si="5"/>
        <v>0</v>
      </c>
      <c r="AF64" s="71">
        <f t="shared" si="5"/>
        <v>0</v>
      </c>
      <c r="AG64" s="71">
        <v>10.31</v>
      </c>
      <c r="AH64" s="71"/>
      <c r="AI64" s="71"/>
      <c r="AJ64" s="71"/>
      <c r="AK64" s="71">
        <f t="shared" si="6"/>
        <v>10.31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>
        <v>0</v>
      </c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4"/>
      <c r="BF64" s="234"/>
      <c r="BG64" s="75"/>
      <c r="BH64" s="238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39"/>
      <c r="BR64" s="234"/>
      <c r="BS64" s="94"/>
      <c r="BT64" s="94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40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4"/>
      <c r="CJ64" s="234"/>
      <c r="CK64" s="212"/>
      <c r="CL64" s="71"/>
      <c r="CM64" s="71">
        <f t="shared" si="15"/>
        <v>0</v>
      </c>
      <c r="CN64" s="71">
        <f t="shared" si="15"/>
        <v>0</v>
      </c>
      <c r="CO64" s="234"/>
      <c r="CP64" s="234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34"/>
      <c r="CX64" s="234"/>
      <c r="CY64" s="71">
        <f t="shared" si="17"/>
        <v>0</v>
      </c>
      <c r="CZ64" s="71">
        <f t="shared" si="17"/>
        <v>0</v>
      </c>
      <c r="DA64" s="234"/>
      <c r="DB64" s="235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4">
        <v>0</v>
      </c>
      <c r="DN64" s="234"/>
      <c r="DO64" s="241"/>
      <c r="DP64" s="242"/>
      <c r="DQ64" s="71">
        <f t="shared" si="20"/>
        <v>0</v>
      </c>
      <c r="DR64" s="71">
        <f t="shared" si="20"/>
        <v>0</v>
      </c>
      <c r="DS64" s="115"/>
      <c r="DT64" s="71"/>
      <c r="DU64" s="234"/>
      <c r="DV64" s="234"/>
      <c r="DW64" s="71">
        <f t="shared" si="21"/>
        <v>0</v>
      </c>
      <c r="DX64" s="71">
        <f t="shared" si="21"/>
        <v>0</v>
      </c>
      <c r="DY64" s="234"/>
      <c r="DZ64" s="235"/>
      <c r="EA64" s="208"/>
      <c r="EB64" s="71"/>
      <c r="EC64" s="71">
        <f t="shared" si="22"/>
        <v>0</v>
      </c>
      <c r="ED64" s="71">
        <f t="shared" si="22"/>
        <v>0</v>
      </c>
      <c r="EE64" s="234"/>
      <c r="EF64" s="234"/>
      <c r="EG64" s="241"/>
      <c r="EH64" s="241"/>
      <c r="EI64" s="71">
        <f t="shared" si="23"/>
        <v>0</v>
      </c>
      <c r="EJ64" s="71">
        <f t="shared" si="23"/>
        <v>0</v>
      </c>
      <c r="EK64" s="234">
        <v>0</v>
      </c>
      <c r="EL64" s="234"/>
      <c r="EM64" s="241"/>
      <c r="EN64" s="241"/>
      <c r="EO64" s="71">
        <f t="shared" si="24"/>
        <v>0</v>
      </c>
      <c r="EP64" s="71">
        <f t="shared" si="24"/>
        <v>0</v>
      </c>
      <c r="EQ64" s="196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/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/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>
        <v>0</v>
      </c>
      <c r="GH64" s="196"/>
      <c r="GI64" s="74">
        <f t="shared" si="68"/>
        <v>0</v>
      </c>
      <c r="GJ64" s="74">
        <f t="shared" si="37"/>
        <v>0</v>
      </c>
      <c r="GK64" s="196">
        <v>0</v>
      </c>
      <c r="GL64" s="196"/>
      <c r="GM64" s="74">
        <f t="shared" si="38"/>
        <v>0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>
        <v>10.31</v>
      </c>
      <c r="GX64" s="196"/>
      <c r="GY64" s="74">
        <f t="shared" si="44"/>
        <v>10.31</v>
      </c>
      <c r="GZ64" s="74">
        <f t="shared" si="45"/>
        <v>0</v>
      </c>
      <c r="HA64" s="196">
        <v>2.06</v>
      </c>
      <c r="HB64" s="196"/>
      <c r="HC64" s="74">
        <f t="shared" si="46"/>
        <v>2.06</v>
      </c>
      <c r="HD64" s="74">
        <f t="shared" si="47"/>
        <v>0</v>
      </c>
      <c r="HE64" s="196">
        <v>1.77</v>
      </c>
      <c r="HF64" s="196"/>
      <c r="HG64" s="74">
        <f t="shared" si="48"/>
        <v>1.77</v>
      </c>
      <c r="HH64" s="74">
        <f t="shared" si="48"/>
        <v>0</v>
      </c>
      <c r="HI64" s="196">
        <v>2.58</v>
      </c>
      <c r="HJ64" s="196"/>
      <c r="HK64" s="74">
        <f t="shared" si="49"/>
        <v>2.58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09">
        <f t="shared" si="55"/>
        <v>0</v>
      </c>
      <c r="IG64" s="233">
        <v>0.67</v>
      </c>
      <c r="IH64" s="233"/>
      <c r="II64" s="210">
        <f t="shared" si="56"/>
        <v>0.67</v>
      </c>
      <c r="IJ64" s="210">
        <f t="shared" si="56"/>
        <v>0</v>
      </c>
      <c r="IM64" s="210">
        <f t="shared" si="57"/>
        <v>0</v>
      </c>
      <c r="IN64" s="210">
        <f t="shared" si="57"/>
        <v>0</v>
      </c>
      <c r="IO64" s="196"/>
      <c r="IP64" s="210"/>
      <c r="IQ64" s="210">
        <f t="shared" si="58"/>
        <v>0</v>
      </c>
      <c r="IR64" s="210">
        <f t="shared" si="58"/>
        <v>0</v>
      </c>
      <c r="IS64" s="210"/>
      <c r="IT64" s="210"/>
      <c r="IU64" s="210">
        <f t="shared" si="59"/>
        <v>0</v>
      </c>
      <c r="IV64" s="210">
        <f t="shared" si="59"/>
        <v>0</v>
      </c>
      <c r="IW64" s="210"/>
      <c r="IX64" s="210"/>
      <c r="IY64" s="210">
        <f t="shared" si="60"/>
        <v>0</v>
      </c>
      <c r="IZ64" s="210">
        <f t="shared" si="61"/>
        <v>0</v>
      </c>
      <c r="JA64" s="210"/>
      <c r="JB64" s="210"/>
      <c r="JC64" s="210">
        <f t="shared" si="62"/>
        <v>0</v>
      </c>
      <c r="JD64" s="210">
        <f t="shared" si="62"/>
        <v>0</v>
      </c>
      <c r="JE64" s="210">
        <v>0</v>
      </c>
      <c r="JF64" s="210"/>
      <c r="JG64" s="210">
        <f t="shared" si="63"/>
        <v>0</v>
      </c>
      <c r="JH64" s="210">
        <f t="shared" si="63"/>
        <v>0</v>
      </c>
      <c r="JI64" s="210">
        <v>1.03</v>
      </c>
      <c r="JJ64" s="210"/>
      <c r="JK64" s="210">
        <f t="shared" si="64"/>
        <v>1.03</v>
      </c>
      <c r="JL64" s="210">
        <f t="shared" si="64"/>
        <v>0</v>
      </c>
      <c r="JM64" s="210"/>
      <c r="JN64" s="210"/>
      <c r="JO64" s="210">
        <f t="shared" si="65"/>
        <v>0</v>
      </c>
      <c r="JP64" s="210">
        <f t="shared" si="65"/>
        <v>0</v>
      </c>
      <c r="JQ64" s="210"/>
      <c r="JR64" s="210"/>
      <c r="JS64" s="210">
        <f t="shared" si="66"/>
        <v>0</v>
      </c>
      <c r="JT64" s="210">
        <f t="shared" si="66"/>
        <v>0</v>
      </c>
      <c r="JU64" s="210"/>
      <c r="JV64" s="210"/>
      <c r="JW64" s="210">
        <f t="shared" si="67"/>
        <v>0</v>
      </c>
      <c r="JX64" s="210">
        <f t="shared" si="67"/>
        <v>0</v>
      </c>
    </row>
    <row r="65" spans="1:284" ht="12.75" customHeight="1">
      <c r="A65" s="181"/>
      <c r="B65" s="89">
        <v>55</v>
      </c>
      <c r="C65" s="234"/>
      <c r="D65" s="234"/>
      <c r="E65" s="74"/>
      <c r="F65" s="74"/>
      <c r="G65" s="71">
        <f t="shared" si="0"/>
        <v>0</v>
      </c>
      <c r="H65" s="71">
        <f t="shared" si="0"/>
        <v>0</v>
      </c>
      <c r="I65" s="235">
        <v>2.06</v>
      </c>
      <c r="J65" s="71"/>
      <c r="K65" s="71"/>
      <c r="L65" s="71"/>
      <c r="M65" s="71">
        <f t="shared" si="2"/>
        <v>2.06</v>
      </c>
      <c r="N65" s="71">
        <f t="shared" si="2"/>
        <v>0</v>
      </c>
      <c r="O65" s="234">
        <v>0.82</v>
      </c>
      <c r="P65" s="235"/>
      <c r="Q65" s="74"/>
      <c r="R65" s="71"/>
      <c r="S65" s="71">
        <f t="shared" si="3"/>
        <v>0.82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3"/>
      <c r="AC65" s="244"/>
      <c r="AD65" s="237"/>
      <c r="AE65" s="71">
        <f t="shared" si="5"/>
        <v>0</v>
      </c>
      <c r="AF65" s="71">
        <f t="shared" si="5"/>
        <v>0</v>
      </c>
      <c r="AG65" s="71">
        <v>10.31</v>
      </c>
      <c r="AH65" s="71"/>
      <c r="AI65" s="71"/>
      <c r="AJ65" s="71"/>
      <c r="AK65" s="71">
        <f t="shared" si="6"/>
        <v>10.31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>
        <v>0</v>
      </c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4"/>
      <c r="BF65" s="234"/>
      <c r="BG65" s="75"/>
      <c r="BH65" s="238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39"/>
      <c r="BR65" s="234"/>
      <c r="BS65" s="94"/>
      <c r="BT65" s="94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40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4"/>
      <c r="CJ65" s="234"/>
      <c r="CK65" s="212"/>
      <c r="CL65" s="71"/>
      <c r="CM65" s="71">
        <f t="shared" si="15"/>
        <v>0</v>
      </c>
      <c r="CN65" s="71">
        <f t="shared" si="15"/>
        <v>0</v>
      </c>
      <c r="CO65" s="234"/>
      <c r="CP65" s="234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34"/>
      <c r="CX65" s="234"/>
      <c r="CY65" s="71">
        <f t="shared" si="17"/>
        <v>0</v>
      </c>
      <c r="CZ65" s="71">
        <f t="shared" si="17"/>
        <v>0</v>
      </c>
      <c r="DA65" s="234"/>
      <c r="DB65" s="235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4">
        <v>0</v>
      </c>
      <c r="DN65" s="234"/>
      <c r="DO65" s="241"/>
      <c r="DP65" s="242"/>
      <c r="DQ65" s="71">
        <f t="shared" si="20"/>
        <v>0</v>
      </c>
      <c r="DR65" s="71">
        <f t="shared" si="20"/>
        <v>0</v>
      </c>
      <c r="DS65" s="115"/>
      <c r="DT65" s="71"/>
      <c r="DU65" s="234"/>
      <c r="DV65" s="234"/>
      <c r="DW65" s="71">
        <f t="shared" si="21"/>
        <v>0</v>
      </c>
      <c r="DX65" s="71">
        <f t="shared" si="21"/>
        <v>0</v>
      </c>
      <c r="DY65" s="234"/>
      <c r="DZ65" s="235"/>
      <c r="EA65" s="208"/>
      <c r="EB65" s="71"/>
      <c r="EC65" s="71">
        <f t="shared" si="22"/>
        <v>0</v>
      </c>
      <c r="ED65" s="71">
        <f t="shared" si="22"/>
        <v>0</v>
      </c>
      <c r="EE65" s="234"/>
      <c r="EF65" s="234"/>
      <c r="EG65" s="241"/>
      <c r="EH65" s="241"/>
      <c r="EI65" s="71">
        <f t="shared" si="23"/>
        <v>0</v>
      </c>
      <c r="EJ65" s="71">
        <f t="shared" si="23"/>
        <v>0</v>
      </c>
      <c r="EK65" s="234">
        <v>0</v>
      </c>
      <c r="EL65" s="234"/>
      <c r="EM65" s="241"/>
      <c r="EN65" s="241"/>
      <c r="EO65" s="71">
        <f t="shared" si="24"/>
        <v>0</v>
      </c>
      <c r="EP65" s="71">
        <f t="shared" si="24"/>
        <v>0</v>
      </c>
      <c r="EQ65" s="196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/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/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>
        <v>0</v>
      </c>
      <c r="GH65" s="196"/>
      <c r="GI65" s="74">
        <f t="shared" si="68"/>
        <v>0</v>
      </c>
      <c r="GJ65" s="74">
        <f t="shared" si="37"/>
        <v>0</v>
      </c>
      <c r="GK65" s="196">
        <v>0</v>
      </c>
      <c r="GL65" s="196"/>
      <c r="GM65" s="74">
        <f t="shared" si="38"/>
        <v>0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>
        <v>10.31</v>
      </c>
      <c r="GX65" s="196"/>
      <c r="GY65" s="74">
        <f t="shared" si="44"/>
        <v>10.31</v>
      </c>
      <c r="GZ65" s="74">
        <f t="shared" si="45"/>
        <v>0</v>
      </c>
      <c r="HA65" s="196">
        <v>2.06</v>
      </c>
      <c r="HB65" s="196"/>
      <c r="HC65" s="74">
        <f t="shared" si="46"/>
        <v>2.06</v>
      </c>
      <c r="HD65" s="74">
        <f t="shared" si="47"/>
        <v>0</v>
      </c>
      <c r="HE65" s="196">
        <v>1.77</v>
      </c>
      <c r="HF65" s="196"/>
      <c r="HG65" s="74">
        <f t="shared" si="48"/>
        <v>1.77</v>
      </c>
      <c r="HH65" s="74">
        <f t="shared" si="48"/>
        <v>0</v>
      </c>
      <c r="HI65" s="196">
        <v>2.58</v>
      </c>
      <c r="HJ65" s="196"/>
      <c r="HK65" s="74">
        <f t="shared" si="49"/>
        <v>2.58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09">
        <f t="shared" si="55"/>
        <v>0</v>
      </c>
      <c r="IG65" s="233">
        <v>1.67</v>
      </c>
      <c r="IH65" s="233"/>
      <c r="II65" s="210">
        <f t="shared" si="56"/>
        <v>1.67</v>
      </c>
      <c r="IJ65" s="210">
        <f t="shared" si="56"/>
        <v>0</v>
      </c>
      <c r="IM65" s="210">
        <f t="shared" si="57"/>
        <v>0</v>
      </c>
      <c r="IN65" s="210">
        <f t="shared" si="57"/>
        <v>0</v>
      </c>
      <c r="IO65" s="196"/>
      <c r="IP65" s="210"/>
      <c r="IQ65" s="210">
        <f t="shared" si="58"/>
        <v>0</v>
      </c>
      <c r="IR65" s="210">
        <f t="shared" si="58"/>
        <v>0</v>
      </c>
      <c r="IS65" s="210"/>
      <c r="IT65" s="210"/>
      <c r="IU65" s="210">
        <f t="shared" si="59"/>
        <v>0</v>
      </c>
      <c r="IV65" s="210">
        <f t="shared" si="59"/>
        <v>0</v>
      </c>
      <c r="IW65" s="210"/>
      <c r="IX65" s="210"/>
      <c r="IY65" s="210">
        <f t="shared" si="60"/>
        <v>0</v>
      </c>
      <c r="IZ65" s="210">
        <f t="shared" si="61"/>
        <v>0</v>
      </c>
      <c r="JA65" s="210"/>
      <c r="JB65" s="210"/>
      <c r="JC65" s="210">
        <f t="shared" si="62"/>
        <v>0</v>
      </c>
      <c r="JD65" s="210">
        <f t="shared" si="62"/>
        <v>0</v>
      </c>
      <c r="JE65" s="210">
        <v>0</v>
      </c>
      <c r="JF65" s="210"/>
      <c r="JG65" s="210">
        <f t="shared" si="63"/>
        <v>0</v>
      </c>
      <c r="JH65" s="210">
        <f t="shared" si="63"/>
        <v>0</v>
      </c>
      <c r="JI65" s="210">
        <v>1.03</v>
      </c>
      <c r="JJ65" s="210"/>
      <c r="JK65" s="210">
        <f t="shared" si="64"/>
        <v>1.03</v>
      </c>
      <c r="JL65" s="210">
        <f t="shared" si="64"/>
        <v>0</v>
      </c>
      <c r="JM65" s="210"/>
      <c r="JN65" s="210"/>
      <c r="JO65" s="210">
        <f t="shared" si="65"/>
        <v>0</v>
      </c>
      <c r="JP65" s="210">
        <f t="shared" si="65"/>
        <v>0</v>
      </c>
      <c r="JQ65" s="210"/>
      <c r="JR65" s="210"/>
      <c r="JS65" s="210">
        <f t="shared" si="66"/>
        <v>0</v>
      </c>
      <c r="JT65" s="210">
        <f t="shared" si="66"/>
        <v>0</v>
      </c>
      <c r="JU65" s="210"/>
      <c r="JV65" s="210"/>
      <c r="JW65" s="210">
        <f t="shared" si="67"/>
        <v>0</v>
      </c>
      <c r="JX65" s="210">
        <f t="shared" si="67"/>
        <v>0</v>
      </c>
    </row>
    <row r="66" spans="1:284" ht="12.75" customHeight="1">
      <c r="A66" s="181"/>
      <c r="B66" s="89">
        <v>56</v>
      </c>
      <c r="C66" s="234"/>
      <c r="D66" s="234"/>
      <c r="E66" s="74"/>
      <c r="F66" s="74"/>
      <c r="G66" s="71">
        <f t="shared" si="0"/>
        <v>0</v>
      </c>
      <c r="H66" s="71">
        <f t="shared" si="0"/>
        <v>0</v>
      </c>
      <c r="I66" s="235">
        <v>2.06</v>
      </c>
      <c r="J66" s="71"/>
      <c r="K66" s="71"/>
      <c r="L66" s="71"/>
      <c r="M66" s="71">
        <f t="shared" si="2"/>
        <v>2.06</v>
      </c>
      <c r="N66" s="71">
        <f t="shared" si="2"/>
        <v>0</v>
      </c>
      <c r="O66" s="234">
        <v>0.82</v>
      </c>
      <c r="P66" s="235"/>
      <c r="Q66" s="74"/>
      <c r="R66" s="71"/>
      <c r="S66" s="71">
        <f t="shared" si="3"/>
        <v>0.82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3"/>
      <c r="AC66" s="244"/>
      <c r="AD66" s="237"/>
      <c r="AE66" s="71">
        <f t="shared" si="5"/>
        <v>0</v>
      </c>
      <c r="AF66" s="71">
        <f t="shared" si="5"/>
        <v>0</v>
      </c>
      <c r="AG66" s="71">
        <v>30.93</v>
      </c>
      <c r="AH66" s="71"/>
      <c r="AI66" s="71"/>
      <c r="AJ66" s="71"/>
      <c r="AK66" s="71">
        <f t="shared" si="6"/>
        <v>30.93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>
        <v>0</v>
      </c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4"/>
      <c r="BF66" s="234"/>
      <c r="BG66" s="75"/>
      <c r="BH66" s="238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39"/>
      <c r="BR66" s="234"/>
      <c r="BS66" s="94"/>
      <c r="BT66" s="94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40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4"/>
      <c r="CJ66" s="234"/>
      <c r="CK66" s="212"/>
      <c r="CL66" s="71"/>
      <c r="CM66" s="71">
        <f t="shared" si="15"/>
        <v>0</v>
      </c>
      <c r="CN66" s="71">
        <f t="shared" si="15"/>
        <v>0</v>
      </c>
      <c r="CO66" s="234"/>
      <c r="CP66" s="234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34"/>
      <c r="CX66" s="234"/>
      <c r="CY66" s="71">
        <f t="shared" si="17"/>
        <v>0</v>
      </c>
      <c r="CZ66" s="71">
        <f t="shared" si="17"/>
        <v>0</v>
      </c>
      <c r="DA66" s="234"/>
      <c r="DB66" s="235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4">
        <v>0</v>
      </c>
      <c r="DN66" s="234"/>
      <c r="DO66" s="241"/>
      <c r="DP66" s="242"/>
      <c r="DQ66" s="71">
        <f t="shared" si="20"/>
        <v>0</v>
      </c>
      <c r="DR66" s="71">
        <f t="shared" si="20"/>
        <v>0</v>
      </c>
      <c r="DS66" s="115"/>
      <c r="DT66" s="71"/>
      <c r="DU66" s="234"/>
      <c r="DV66" s="234"/>
      <c r="DW66" s="71">
        <f t="shared" si="21"/>
        <v>0</v>
      </c>
      <c r="DX66" s="71">
        <f t="shared" si="21"/>
        <v>0</v>
      </c>
      <c r="DY66" s="234"/>
      <c r="DZ66" s="235"/>
      <c r="EA66" s="208"/>
      <c r="EB66" s="71"/>
      <c r="EC66" s="71">
        <f t="shared" si="22"/>
        <v>0</v>
      </c>
      <c r="ED66" s="71">
        <f t="shared" si="22"/>
        <v>0</v>
      </c>
      <c r="EE66" s="234"/>
      <c r="EF66" s="234"/>
      <c r="EG66" s="241"/>
      <c r="EH66" s="241"/>
      <c r="EI66" s="71">
        <f t="shared" si="23"/>
        <v>0</v>
      </c>
      <c r="EJ66" s="71">
        <f t="shared" si="23"/>
        <v>0</v>
      </c>
      <c r="EK66" s="234">
        <v>0</v>
      </c>
      <c r="EL66" s="234"/>
      <c r="EM66" s="241"/>
      <c r="EN66" s="241"/>
      <c r="EO66" s="71">
        <f t="shared" si="24"/>
        <v>0</v>
      </c>
      <c r="EP66" s="71">
        <f t="shared" si="24"/>
        <v>0</v>
      </c>
      <c r="EQ66" s="196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/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/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>
        <v>0</v>
      </c>
      <c r="GH66" s="196"/>
      <c r="GI66" s="74">
        <f t="shared" si="68"/>
        <v>0</v>
      </c>
      <c r="GJ66" s="74">
        <f t="shared" si="37"/>
        <v>0</v>
      </c>
      <c r="GK66" s="196">
        <v>0</v>
      </c>
      <c r="GL66" s="196"/>
      <c r="GM66" s="74">
        <f t="shared" si="38"/>
        <v>0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>
        <v>10.31</v>
      </c>
      <c r="GX66" s="196"/>
      <c r="GY66" s="74">
        <f t="shared" si="44"/>
        <v>10.31</v>
      </c>
      <c r="GZ66" s="74">
        <f t="shared" si="45"/>
        <v>0</v>
      </c>
      <c r="HA66" s="196">
        <v>2.06</v>
      </c>
      <c r="HB66" s="196"/>
      <c r="HC66" s="74">
        <f t="shared" si="46"/>
        <v>2.06</v>
      </c>
      <c r="HD66" s="74">
        <f t="shared" si="47"/>
        <v>0</v>
      </c>
      <c r="HE66" s="196">
        <v>1.77</v>
      </c>
      <c r="HF66" s="196"/>
      <c r="HG66" s="74">
        <f t="shared" si="48"/>
        <v>1.77</v>
      </c>
      <c r="HH66" s="74">
        <f t="shared" si="48"/>
        <v>0</v>
      </c>
      <c r="HI66" s="196">
        <v>2.58</v>
      </c>
      <c r="HJ66" s="196"/>
      <c r="HK66" s="74">
        <f t="shared" si="49"/>
        <v>2.58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09">
        <f t="shared" si="55"/>
        <v>0</v>
      </c>
      <c r="IG66" s="233">
        <v>1.44</v>
      </c>
      <c r="IH66" s="233"/>
      <c r="II66" s="210">
        <f t="shared" si="56"/>
        <v>1.44</v>
      </c>
      <c r="IJ66" s="210">
        <f t="shared" si="56"/>
        <v>0</v>
      </c>
      <c r="IM66" s="210">
        <f t="shared" si="57"/>
        <v>0</v>
      </c>
      <c r="IN66" s="210">
        <f t="shared" si="57"/>
        <v>0</v>
      </c>
      <c r="IO66" s="196"/>
      <c r="IP66" s="210"/>
      <c r="IQ66" s="210">
        <f t="shared" si="58"/>
        <v>0</v>
      </c>
      <c r="IR66" s="210">
        <f t="shared" si="58"/>
        <v>0</v>
      </c>
      <c r="IS66" s="210"/>
      <c r="IT66" s="210"/>
      <c r="IU66" s="210">
        <f t="shared" si="59"/>
        <v>0</v>
      </c>
      <c r="IV66" s="210">
        <f t="shared" si="59"/>
        <v>0</v>
      </c>
      <c r="IW66" s="210"/>
      <c r="IX66" s="210"/>
      <c r="IY66" s="210">
        <f t="shared" si="60"/>
        <v>0</v>
      </c>
      <c r="IZ66" s="210">
        <f t="shared" si="61"/>
        <v>0</v>
      </c>
      <c r="JA66" s="210"/>
      <c r="JB66" s="210"/>
      <c r="JC66" s="210">
        <f t="shared" si="62"/>
        <v>0</v>
      </c>
      <c r="JD66" s="210">
        <f t="shared" si="62"/>
        <v>0</v>
      </c>
      <c r="JE66" s="210">
        <v>0</v>
      </c>
      <c r="JF66" s="210"/>
      <c r="JG66" s="210">
        <f t="shared" si="63"/>
        <v>0</v>
      </c>
      <c r="JH66" s="210">
        <f t="shared" si="63"/>
        <v>0</v>
      </c>
      <c r="JI66" s="210">
        <v>1.03</v>
      </c>
      <c r="JJ66" s="210"/>
      <c r="JK66" s="210">
        <f t="shared" si="64"/>
        <v>1.03</v>
      </c>
      <c r="JL66" s="210">
        <f t="shared" si="64"/>
        <v>0</v>
      </c>
      <c r="JM66" s="210"/>
      <c r="JN66" s="210"/>
      <c r="JO66" s="210">
        <f t="shared" si="65"/>
        <v>0</v>
      </c>
      <c r="JP66" s="210">
        <f t="shared" si="65"/>
        <v>0</v>
      </c>
      <c r="JQ66" s="210"/>
      <c r="JR66" s="210"/>
      <c r="JS66" s="210">
        <f t="shared" si="66"/>
        <v>0</v>
      </c>
      <c r="JT66" s="210">
        <f t="shared" si="66"/>
        <v>0</v>
      </c>
      <c r="JU66" s="210"/>
      <c r="JV66" s="210"/>
      <c r="JW66" s="210">
        <f t="shared" si="67"/>
        <v>0</v>
      </c>
      <c r="JX66" s="210">
        <f t="shared" si="67"/>
        <v>0</v>
      </c>
    </row>
    <row r="67" spans="1:284" ht="12.75" customHeight="1">
      <c r="A67" s="184" t="s">
        <v>150</v>
      </c>
      <c r="B67" s="89">
        <v>57</v>
      </c>
      <c r="C67" s="234"/>
      <c r="D67" s="234"/>
      <c r="E67" s="74"/>
      <c r="F67" s="74"/>
      <c r="G67" s="71">
        <f t="shared" si="0"/>
        <v>0</v>
      </c>
      <c r="H67" s="71">
        <f t="shared" si="0"/>
        <v>0</v>
      </c>
      <c r="I67" s="235">
        <v>2.06</v>
      </c>
      <c r="J67" s="71"/>
      <c r="K67" s="71"/>
      <c r="L67" s="71"/>
      <c r="M67" s="71">
        <f t="shared" si="2"/>
        <v>2.06</v>
      </c>
      <c r="N67" s="71">
        <f t="shared" si="2"/>
        <v>0</v>
      </c>
      <c r="O67" s="234">
        <v>0.82</v>
      </c>
      <c r="P67" s="235"/>
      <c r="Q67" s="74"/>
      <c r="R67" s="71"/>
      <c r="S67" s="71">
        <f t="shared" si="3"/>
        <v>0.82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3"/>
      <c r="AC67" s="244"/>
      <c r="AD67" s="237"/>
      <c r="AE67" s="71">
        <f t="shared" si="5"/>
        <v>0</v>
      </c>
      <c r="AF67" s="71">
        <f t="shared" si="5"/>
        <v>0</v>
      </c>
      <c r="AG67" s="71">
        <v>36.08</v>
      </c>
      <c r="AH67" s="71"/>
      <c r="AI67" s="71"/>
      <c r="AJ67" s="71"/>
      <c r="AK67" s="71">
        <f t="shared" si="6"/>
        <v>36.08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>
        <v>0</v>
      </c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4"/>
      <c r="BF67" s="234"/>
      <c r="BG67" s="75"/>
      <c r="BH67" s="238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39"/>
      <c r="BR67" s="234"/>
      <c r="BS67" s="94"/>
      <c r="BT67" s="94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40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4"/>
      <c r="CJ67" s="234"/>
      <c r="CK67" s="212"/>
      <c r="CL67" s="71"/>
      <c r="CM67" s="71">
        <f t="shared" si="15"/>
        <v>0</v>
      </c>
      <c r="CN67" s="71">
        <f t="shared" si="15"/>
        <v>0</v>
      </c>
      <c r="CO67" s="234"/>
      <c r="CP67" s="234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34"/>
      <c r="CX67" s="234"/>
      <c r="CY67" s="71">
        <f t="shared" si="17"/>
        <v>0</v>
      </c>
      <c r="CZ67" s="71">
        <f t="shared" si="17"/>
        <v>0</v>
      </c>
      <c r="DA67" s="234"/>
      <c r="DB67" s="235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4">
        <v>0</v>
      </c>
      <c r="DN67" s="234"/>
      <c r="DO67" s="241"/>
      <c r="DP67" s="242"/>
      <c r="DQ67" s="71">
        <f t="shared" si="20"/>
        <v>0</v>
      </c>
      <c r="DR67" s="71">
        <f t="shared" si="20"/>
        <v>0</v>
      </c>
      <c r="DS67" s="115"/>
      <c r="DT67" s="71"/>
      <c r="DU67" s="234"/>
      <c r="DV67" s="234"/>
      <c r="DW67" s="71">
        <f t="shared" si="21"/>
        <v>0</v>
      </c>
      <c r="DX67" s="71">
        <f t="shared" si="21"/>
        <v>0</v>
      </c>
      <c r="DY67" s="234"/>
      <c r="DZ67" s="235"/>
      <c r="EA67" s="208"/>
      <c r="EB67" s="71"/>
      <c r="EC67" s="71">
        <f t="shared" si="22"/>
        <v>0</v>
      </c>
      <c r="ED67" s="71">
        <f t="shared" si="22"/>
        <v>0</v>
      </c>
      <c r="EE67" s="234"/>
      <c r="EF67" s="234"/>
      <c r="EG67" s="241"/>
      <c r="EH67" s="241"/>
      <c r="EI67" s="71">
        <f t="shared" si="23"/>
        <v>0</v>
      </c>
      <c r="EJ67" s="71">
        <f t="shared" si="23"/>
        <v>0</v>
      </c>
      <c r="EK67" s="234">
        <v>0</v>
      </c>
      <c r="EL67" s="234"/>
      <c r="EM67" s="241"/>
      <c r="EN67" s="241"/>
      <c r="EO67" s="71">
        <f t="shared" si="24"/>
        <v>0</v>
      </c>
      <c r="EP67" s="71">
        <f t="shared" si="24"/>
        <v>0</v>
      </c>
      <c r="EQ67" s="196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/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/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>
        <v>0</v>
      </c>
      <c r="GH67" s="196"/>
      <c r="GI67" s="74">
        <f t="shared" si="68"/>
        <v>0</v>
      </c>
      <c r="GJ67" s="74">
        <f t="shared" si="37"/>
        <v>0</v>
      </c>
      <c r="GK67" s="196">
        <v>0</v>
      </c>
      <c r="GL67" s="196"/>
      <c r="GM67" s="74">
        <f t="shared" si="38"/>
        <v>0</v>
      </c>
      <c r="GN67" s="74">
        <f t="shared" si="39"/>
        <v>0</v>
      </c>
      <c r="GO67" s="196">
        <v>0</v>
      </c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>
        <v>10.31</v>
      </c>
      <c r="GX67" s="196"/>
      <c r="GY67" s="74">
        <f t="shared" si="44"/>
        <v>10.31</v>
      </c>
      <c r="GZ67" s="74">
        <f t="shared" si="45"/>
        <v>0</v>
      </c>
      <c r="HA67" s="196">
        <v>1.03</v>
      </c>
      <c r="HB67" s="196"/>
      <c r="HC67" s="74">
        <f t="shared" si="46"/>
        <v>1.03</v>
      </c>
      <c r="HD67" s="74">
        <f t="shared" si="47"/>
        <v>0</v>
      </c>
      <c r="HE67" s="196">
        <v>1.77</v>
      </c>
      <c r="HF67" s="196"/>
      <c r="HG67" s="74">
        <f t="shared" si="48"/>
        <v>1.77</v>
      </c>
      <c r="HH67" s="74">
        <f t="shared" si="48"/>
        <v>0</v>
      </c>
      <c r="HI67" s="196">
        <v>2.58</v>
      </c>
      <c r="HJ67" s="196"/>
      <c r="HK67" s="74">
        <f t="shared" si="49"/>
        <v>2.58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09">
        <f t="shared" si="55"/>
        <v>0</v>
      </c>
      <c r="IG67" s="233">
        <v>0.11</v>
      </c>
      <c r="IH67" s="233"/>
      <c r="II67" s="210">
        <f t="shared" si="56"/>
        <v>0.11</v>
      </c>
      <c r="IJ67" s="210">
        <f t="shared" si="56"/>
        <v>0</v>
      </c>
      <c r="IM67" s="210">
        <f t="shared" si="57"/>
        <v>0</v>
      </c>
      <c r="IN67" s="210">
        <f t="shared" si="57"/>
        <v>0</v>
      </c>
      <c r="IO67" s="196"/>
      <c r="IP67" s="210"/>
      <c r="IQ67" s="210">
        <f t="shared" si="58"/>
        <v>0</v>
      </c>
      <c r="IR67" s="210">
        <f t="shared" si="58"/>
        <v>0</v>
      </c>
      <c r="IS67" s="210"/>
      <c r="IT67" s="210"/>
      <c r="IU67" s="210">
        <f t="shared" si="59"/>
        <v>0</v>
      </c>
      <c r="IV67" s="210">
        <f t="shared" si="59"/>
        <v>0</v>
      </c>
      <c r="IW67" s="210"/>
      <c r="IX67" s="210"/>
      <c r="IY67" s="210">
        <f t="shared" si="60"/>
        <v>0</v>
      </c>
      <c r="IZ67" s="210">
        <f t="shared" si="61"/>
        <v>0</v>
      </c>
      <c r="JA67" s="210"/>
      <c r="JB67" s="210"/>
      <c r="JC67" s="210">
        <f t="shared" si="62"/>
        <v>0</v>
      </c>
      <c r="JD67" s="210">
        <f t="shared" si="62"/>
        <v>0</v>
      </c>
      <c r="JE67" s="210">
        <v>0</v>
      </c>
      <c r="JF67" s="210"/>
      <c r="JG67" s="210">
        <f t="shared" si="63"/>
        <v>0</v>
      </c>
      <c r="JH67" s="210">
        <f t="shared" si="63"/>
        <v>0</v>
      </c>
      <c r="JI67" s="210">
        <v>2.58</v>
      </c>
      <c r="JJ67" s="210"/>
      <c r="JK67" s="210">
        <f t="shared" si="64"/>
        <v>2.58</v>
      </c>
      <c r="JL67" s="210">
        <f t="shared" si="64"/>
        <v>0</v>
      </c>
      <c r="JM67" s="210"/>
      <c r="JN67" s="210"/>
      <c r="JO67" s="210">
        <f t="shared" si="65"/>
        <v>0</v>
      </c>
      <c r="JP67" s="210">
        <f t="shared" si="65"/>
        <v>0</v>
      </c>
      <c r="JQ67" s="210"/>
      <c r="JR67" s="210"/>
      <c r="JS67" s="210">
        <f t="shared" si="66"/>
        <v>0</v>
      </c>
      <c r="JT67" s="210">
        <f t="shared" si="66"/>
        <v>0</v>
      </c>
      <c r="JU67" s="210"/>
      <c r="JV67" s="210"/>
      <c r="JW67" s="210">
        <f t="shared" si="67"/>
        <v>0</v>
      </c>
      <c r="JX67" s="210">
        <f t="shared" si="67"/>
        <v>0</v>
      </c>
    </row>
    <row r="68" spans="1:284" ht="12.75" customHeight="1">
      <c r="A68" s="181"/>
      <c r="B68" s="89">
        <v>58</v>
      </c>
      <c r="C68" s="234"/>
      <c r="D68" s="234"/>
      <c r="E68" s="74"/>
      <c r="F68" s="74"/>
      <c r="G68" s="71">
        <f t="shared" si="0"/>
        <v>0</v>
      </c>
      <c r="H68" s="71">
        <f t="shared" si="0"/>
        <v>0</v>
      </c>
      <c r="I68" s="235">
        <v>2.06</v>
      </c>
      <c r="J68" s="71"/>
      <c r="K68" s="71"/>
      <c r="L68" s="71"/>
      <c r="M68" s="71">
        <f t="shared" si="2"/>
        <v>2.06</v>
      </c>
      <c r="N68" s="71">
        <f t="shared" si="2"/>
        <v>0</v>
      </c>
      <c r="O68" s="234">
        <v>0.82</v>
      </c>
      <c r="P68" s="235"/>
      <c r="Q68" s="74"/>
      <c r="R68" s="71"/>
      <c r="S68" s="71">
        <f t="shared" si="3"/>
        <v>0.82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3"/>
      <c r="AC68" s="244"/>
      <c r="AD68" s="237"/>
      <c r="AE68" s="71">
        <f t="shared" si="5"/>
        <v>0</v>
      </c>
      <c r="AF68" s="71">
        <f t="shared" si="5"/>
        <v>0</v>
      </c>
      <c r="AG68" s="71">
        <v>36.08</v>
      </c>
      <c r="AH68" s="71"/>
      <c r="AI68" s="71"/>
      <c r="AJ68" s="71"/>
      <c r="AK68" s="71">
        <f t="shared" si="6"/>
        <v>36.08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>
        <v>0</v>
      </c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4"/>
      <c r="BF68" s="234"/>
      <c r="BG68" s="75"/>
      <c r="BH68" s="238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39"/>
      <c r="BR68" s="234"/>
      <c r="BS68" s="94"/>
      <c r="BT68" s="94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40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4"/>
      <c r="CJ68" s="234"/>
      <c r="CK68" s="212"/>
      <c r="CL68" s="71"/>
      <c r="CM68" s="71">
        <f t="shared" si="15"/>
        <v>0</v>
      </c>
      <c r="CN68" s="71">
        <f t="shared" si="15"/>
        <v>0</v>
      </c>
      <c r="CO68" s="234"/>
      <c r="CP68" s="234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34"/>
      <c r="CX68" s="234"/>
      <c r="CY68" s="71">
        <f t="shared" si="17"/>
        <v>0</v>
      </c>
      <c r="CZ68" s="71">
        <f t="shared" si="17"/>
        <v>0</v>
      </c>
      <c r="DA68" s="234"/>
      <c r="DB68" s="235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4">
        <v>0</v>
      </c>
      <c r="DN68" s="234"/>
      <c r="DO68" s="241"/>
      <c r="DP68" s="242"/>
      <c r="DQ68" s="71">
        <f t="shared" si="20"/>
        <v>0</v>
      </c>
      <c r="DR68" s="71">
        <f t="shared" si="20"/>
        <v>0</v>
      </c>
      <c r="DS68" s="115"/>
      <c r="DT68" s="71"/>
      <c r="DU68" s="234"/>
      <c r="DV68" s="234"/>
      <c r="DW68" s="71">
        <f t="shared" si="21"/>
        <v>0</v>
      </c>
      <c r="DX68" s="71">
        <f t="shared" si="21"/>
        <v>0</v>
      </c>
      <c r="DY68" s="234"/>
      <c r="DZ68" s="235"/>
      <c r="EA68" s="208"/>
      <c r="EB68" s="71"/>
      <c r="EC68" s="71">
        <f t="shared" si="22"/>
        <v>0</v>
      </c>
      <c r="ED68" s="71">
        <f t="shared" si="22"/>
        <v>0</v>
      </c>
      <c r="EE68" s="234"/>
      <c r="EF68" s="234"/>
      <c r="EG68" s="241"/>
      <c r="EH68" s="241"/>
      <c r="EI68" s="71">
        <f t="shared" si="23"/>
        <v>0</v>
      </c>
      <c r="EJ68" s="71">
        <f t="shared" si="23"/>
        <v>0</v>
      </c>
      <c r="EK68" s="234">
        <v>0</v>
      </c>
      <c r="EL68" s="234"/>
      <c r="EM68" s="241"/>
      <c r="EN68" s="241"/>
      <c r="EO68" s="71">
        <f t="shared" si="24"/>
        <v>0</v>
      </c>
      <c r="EP68" s="71">
        <f t="shared" si="24"/>
        <v>0</v>
      </c>
      <c r="EQ68" s="196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/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/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>
        <v>0</v>
      </c>
      <c r="GH68" s="196"/>
      <c r="GI68" s="74">
        <f t="shared" si="68"/>
        <v>0</v>
      </c>
      <c r="GJ68" s="74">
        <f t="shared" si="37"/>
        <v>0</v>
      </c>
      <c r="GK68" s="196">
        <v>0</v>
      </c>
      <c r="GL68" s="196"/>
      <c r="GM68" s="74">
        <f t="shared" si="38"/>
        <v>0</v>
      </c>
      <c r="GN68" s="74">
        <f t="shared" si="39"/>
        <v>0</v>
      </c>
      <c r="GO68" s="196">
        <v>0</v>
      </c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>
        <v>10.31</v>
      </c>
      <c r="GX68" s="196"/>
      <c r="GY68" s="74">
        <f t="shared" si="44"/>
        <v>10.31</v>
      </c>
      <c r="GZ68" s="74">
        <f t="shared" si="45"/>
        <v>0</v>
      </c>
      <c r="HA68" s="196">
        <v>1.03</v>
      </c>
      <c r="HB68" s="196"/>
      <c r="HC68" s="74">
        <f t="shared" si="46"/>
        <v>1.03</v>
      </c>
      <c r="HD68" s="74">
        <f t="shared" si="47"/>
        <v>0</v>
      </c>
      <c r="HE68" s="196">
        <v>1.77</v>
      </c>
      <c r="HF68" s="196"/>
      <c r="HG68" s="74">
        <f t="shared" si="48"/>
        <v>1.77</v>
      </c>
      <c r="HH68" s="74">
        <f t="shared" si="48"/>
        <v>0</v>
      </c>
      <c r="HI68" s="196">
        <v>2.58</v>
      </c>
      <c r="HJ68" s="196"/>
      <c r="HK68" s="74">
        <f t="shared" si="49"/>
        <v>2.58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09">
        <f t="shared" si="55"/>
        <v>0</v>
      </c>
      <c r="IG68" s="233">
        <v>0</v>
      </c>
      <c r="IH68" s="233"/>
      <c r="II68" s="210">
        <f t="shared" si="56"/>
        <v>0</v>
      </c>
      <c r="IJ68" s="210">
        <f t="shared" si="56"/>
        <v>0</v>
      </c>
      <c r="IM68" s="210">
        <f t="shared" si="57"/>
        <v>0</v>
      </c>
      <c r="IN68" s="210">
        <f t="shared" si="57"/>
        <v>0</v>
      </c>
      <c r="IO68" s="196"/>
      <c r="IP68" s="210"/>
      <c r="IQ68" s="210">
        <f t="shared" si="58"/>
        <v>0</v>
      </c>
      <c r="IR68" s="210">
        <f t="shared" si="58"/>
        <v>0</v>
      </c>
      <c r="IS68" s="210"/>
      <c r="IT68" s="210"/>
      <c r="IU68" s="210">
        <f t="shared" si="59"/>
        <v>0</v>
      </c>
      <c r="IV68" s="210">
        <f t="shared" si="59"/>
        <v>0</v>
      </c>
      <c r="IW68" s="210"/>
      <c r="IX68" s="210"/>
      <c r="IY68" s="210">
        <f t="shared" si="60"/>
        <v>0</v>
      </c>
      <c r="IZ68" s="210">
        <f t="shared" si="61"/>
        <v>0</v>
      </c>
      <c r="JA68" s="210"/>
      <c r="JB68" s="210"/>
      <c r="JC68" s="210">
        <f t="shared" si="62"/>
        <v>0</v>
      </c>
      <c r="JD68" s="210">
        <f t="shared" si="62"/>
        <v>0</v>
      </c>
      <c r="JE68" s="210">
        <v>0</v>
      </c>
      <c r="JF68" s="210"/>
      <c r="JG68" s="210">
        <f t="shared" si="63"/>
        <v>0</v>
      </c>
      <c r="JH68" s="210">
        <f t="shared" si="63"/>
        <v>0</v>
      </c>
      <c r="JI68" s="210">
        <v>2.58</v>
      </c>
      <c r="JJ68" s="210"/>
      <c r="JK68" s="210">
        <f t="shared" si="64"/>
        <v>2.58</v>
      </c>
      <c r="JL68" s="210">
        <f t="shared" si="64"/>
        <v>0</v>
      </c>
      <c r="JM68" s="210"/>
      <c r="JN68" s="210"/>
      <c r="JO68" s="210">
        <f t="shared" si="65"/>
        <v>0</v>
      </c>
      <c r="JP68" s="210">
        <f t="shared" si="65"/>
        <v>0</v>
      </c>
      <c r="JQ68" s="210"/>
      <c r="JR68" s="210"/>
      <c r="JS68" s="210">
        <f t="shared" si="66"/>
        <v>0</v>
      </c>
      <c r="JT68" s="210">
        <f t="shared" si="66"/>
        <v>0</v>
      </c>
      <c r="JU68" s="210"/>
      <c r="JV68" s="210"/>
      <c r="JW68" s="210">
        <f t="shared" si="67"/>
        <v>0</v>
      </c>
      <c r="JX68" s="210">
        <f t="shared" si="67"/>
        <v>0</v>
      </c>
    </row>
    <row r="69" spans="1:284" ht="12.75" customHeight="1">
      <c r="A69" s="181"/>
      <c r="B69" s="89">
        <v>59</v>
      </c>
      <c r="C69" s="234"/>
      <c r="D69" s="234"/>
      <c r="E69" s="74"/>
      <c r="F69" s="74"/>
      <c r="G69" s="71">
        <f t="shared" si="0"/>
        <v>0</v>
      </c>
      <c r="H69" s="71">
        <f t="shared" si="0"/>
        <v>0</v>
      </c>
      <c r="I69" s="235">
        <v>2.06</v>
      </c>
      <c r="J69" s="71"/>
      <c r="K69" s="71"/>
      <c r="L69" s="71"/>
      <c r="M69" s="71">
        <f t="shared" si="2"/>
        <v>2.06</v>
      </c>
      <c r="N69" s="71">
        <f t="shared" si="2"/>
        <v>0</v>
      </c>
      <c r="O69" s="234">
        <v>0.82</v>
      </c>
      <c r="P69" s="235"/>
      <c r="Q69" s="74"/>
      <c r="R69" s="71"/>
      <c r="S69" s="71">
        <f t="shared" si="3"/>
        <v>0.82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3"/>
      <c r="AC69" s="244"/>
      <c r="AD69" s="237"/>
      <c r="AE69" s="71">
        <f t="shared" si="5"/>
        <v>0</v>
      </c>
      <c r="AF69" s="71">
        <f t="shared" si="5"/>
        <v>0</v>
      </c>
      <c r="AG69" s="71">
        <v>20.62</v>
      </c>
      <c r="AH69" s="71"/>
      <c r="AI69" s="71"/>
      <c r="AJ69" s="71"/>
      <c r="AK69" s="71">
        <f t="shared" si="6"/>
        <v>20.62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>
        <v>0</v>
      </c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4"/>
      <c r="BF69" s="234"/>
      <c r="BG69" s="75"/>
      <c r="BH69" s="238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39"/>
      <c r="BR69" s="234"/>
      <c r="BS69" s="94"/>
      <c r="BT69" s="94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40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4"/>
      <c r="CJ69" s="234"/>
      <c r="CK69" s="212"/>
      <c r="CL69" s="71"/>
      <c r="CM69" s="71">
        <f t="shared" si="15"/>
        <v>0</v>
      </c>
      <c r="CN69" s="71">
        <f t="shared" si="15"/>
        <v>0</v>
      </c>
      <c r="CO69" s="234"/>
      <c r="CP69" s="234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34"/>
      <c r="CX69" s="234"/>
      <c r="CY69" s="71">
        <f t="shared" si="17"/>
        <v>0</v>
      </c>
      <c r="CZ69" s="71">
        <f t="shared" si="17"/>
        <v>0</v>
      </c>
      <c r="DA69" s="234"/>
      <c r="DB69" s="235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4">
        <v>0</v>
      </c>
      <c r="DN69" s="234"/>
      <c r="DO69" s="241"/>
      <c r="DP69" s="242"/>
      <c r="DQ69" s="71">
        <f t="shared" si="20"/>
        <v>0</v>
      </c>
      <c r="DR69" s="71">
        <f t="shared" si="20"/>
        <v>0</v>
      </c>
      <c r="DS69" s="115"/>
      <c r="DT69" s="71"/>
      <c r="DU69" s="234"/>
      <c r="DV69" s="234"/>
      <c r="DW69" s="71">
        <f t="shared" si="21"/>
        <v>0</v>
      </c>
      <c r="DX69" s="71">
        <f t="shared" si="21"/>
        <v>0</v>
      </c>
      <c r="DY69" s="234"/>
      <c r="DZ69" s="235"/>
      <c r="EA69" s="208"/>
      <c r="EB69" s="71"/>
      <c r="EC69" s="71">
        <f t="shared" si="22"/>
        <v>0</v>
      </c>
      <c r="ED69" s="71">
        <f t="shared" si="22"/>
        <v>0</v>
      </c>
      <c r="EE69" s="234"/>
      <c r="EF69" s="234"/>
      <c r="EG69" s="241"/>
      <c r="EH69" s="241"/>
      <c r="EI69" s="71">
        <f t="shared" si="23"/>
        <v>0</v>
      </c>
      <c r="EJ69" s="71">
        <f t="shared" si="23"/>
        <v>0</v>
      </c>
      <c r="EK69" s="234">
        <v>0</v>
      </c>
      <c r="EL69" s="234"/>
      <c r="EM69" s="241"/>
      <c r="EN69" s="241"/>
      <c r="EO69" s="71">
        <f t="shared" si="24"/>
        <v>0</v>
      </c>
      <c r="EP69" s="71">
        <f t="shared" si="24"/>
        <v>0</v>
      </c>
      <c r="EQ69" s="196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/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/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>
        <v>0</v>
      </c>
      <c r="GH69" s="196"/>
      <c r="GI69" s="74">
        <f t="shared" si="68"/>
        <v>0</v>
      </c>
      <c r="GJ69" s="74">
        <f t="shared" si="37"/>
        <v>0</v>
      </c>
      <c r="GK69" s="196">
        <v>0</v>
      </c>
      <c r="GL69" s="196"/>
      <c r="GM69" s="74">
        <f t="shared" si="38"/>
        <v>0</v>
      </c>
      <c r="GN69" s="74">
        <f t="shared" si="39"/>
        <v>0</v>
      </c>
      <c r="GO69" s="196">
        <v>0</v>
      </c>
      <c r="GP69" s="196"/>
      <c r="GQ69" s="74">
        <f t="shared" si="40"/>
        <v>0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>
        <v>10.31</v>
      </c>
      <c r="GX69" s="196"/>
      <c r="GY69" s="74">
        <f t="shared" si="44"/>
        <v>10.31</v>
      </c>
      <c r="GZ69" s="74">
        <f t="shared" si="45"/>
        <v>0</v>
      </c>
      <c r="HA69" s="196">
        <v>1.03</v>
      </c>
      <c r="HB69" s="196"/>
      <c r="HC69" s="74">
        <f t="shared" si="46"/>
        <v>1.03</v>
      </c>
      <c r="HD69" s="74">
        <f t="shared" si="47"/>
        <v>0</v>
      </c>
      <c r="HE69" s="196">
        <v>1.77</v>
      </c>
      <c r="HF69" s="196"/>
      <c r="HG69" s="74">
        <f t="shared" si="48"/>
        <v>1.77</v>
      </c>
      <c r="HH69" s="74">
        <f t="shared" si="48"/>
        <v>0</v>
      </c>
      <c r="HI69" s="196">
        <v>2.58</v>
      </c>
      <c r="HJ69" s="196"/>
      <c r="HK69" s="74">
        <f t="shared" si="49"/>
        <v>2.58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09">
        <f t="shared" si="55"/>
        <v>0</v>
      </c>
      <c r="IG69" s="233">
        <v>0</v>
      </c>
      <c r="IH69" s="233"/>
      <c r="II69" s="210">
        <f t="shared" si="56"/>
        <v>0</v>
      </c>
      <c r="IJ69" s="210">
        <f t="shared" si="56"/>
        <v>0</v>
      </c>
      <c r="IM69" s="210">
        <f t="shared" si="57"/>
        <v>0</v>
      </c>
      <c r="IN69" s="210">
        <f t="shared" si="57"/>
        <v>0</v>
      </c>
      <c r="IO69" s="196"/>
      <c r="IP69" s="210"/>
      <c r="IQ69" s="210">
        <f t="shared" si="58"/>
        <v>0</v>
      </c>
      <c r="IR69" s="210">
        <f t="shared" si="58"/>
        <v>0</v>
      </c>
      <c r="IS69" s="210"/>
      <c r="IT69" s="210"/>
      <c r="IU69" s="210">
        <f t="shared" si="59"/>
        <v>0</v>
      </c>
      <c r="IV69" s="210">
        <f t="shared" si="59"/>
        <v>0</v>
      </c>
      <c r="IW69" s="210"/>
      <c r="IX69" s="210"/>
      <c r="IY69" s="210">
        <f t="shared" si="60"/>
        <v>0</v>
      </c>
      <c r="IZ69" s="210">
        <f t="shared" si="61"/>
        <v>0</v>
      </c>
      <c r="JA69" s="210"/>
      <c r="JB69" s="210"/>
      <c r="JC69" s="210">
        <f t="shared" si="62"/>
        <v>0</v>
      </c>
      <c r="JD69" s="210">
        <f t="shared" si="62"/>
        <v>0</v>
      </c>
      <c r="JE69" s="210">
        <v>0</v>
      </c>
      <c r="JF69" s="210"/>
      <c r="JG69" s="210">
        <f t="shared" si="63"/>
        <v>0</v>
      </c>
      <c r="JH69" s="210">
        <f t="shared" si="63"/>
        <v>0</v>
      </c>
      <c r="JI69" s="210">
        <v>2.58</v>
      </c>
      <c r="JJ69" s="210"/>
      <c r="JK69" s="210">
        <f t="shared" si="64"/>
        <v>2.58</v>
      </c>
      <c r="JL69" s="210">
        <f t="shared" si="64"/>
        <v>0</v>
      </c>
      <c r="JM69" s="210"/>
      <c r="JN69" s="210"/>
      <c r="JO69" s="210">
        <f t="shared" si="65"/>
        <v>0</v>
      </c>
      <c r="JP69" s="210">
        <f t="shared" si="65"/>
        <v>0</v>
      </c>
      <c r="JQ69" s="210"/>
      <c r="JR69" s="210"/>
      <c r="JS69" s="210">
        <f t="shared" si="66"/>
        <v>0</v>
      </c>
      <c r="JT69" s="210">
        <f t="shared" si="66"/>
        <v>0</v>
      </c>
      <c r="JU69" s="210"/>
      <c r="JV69" s="210"/>
      <c r="JW69" s="210">
        <f t="shared" si="67"/>
        <v>0</v>
      </c>
      <c r="JX69" s="210">
        <f t="shared" si="67"/>
        <v>0</v>
      </c>
    </row>
    <row r="70" spans="1:284" ht="12.75" customHeight="1">
      <c r="A70" s="181"/>
      <c r="B70" s="89">
        <v>60</v>
      </c>
      <c r="C70" s="234"/>
      <c r="D70" s="234"/>
      <c r="E70" s="74"/>
      <c r="F70" s="74"/>
      <c r="G70" s="71">
        <f t="shared" si="0"/>
        <v>0</v>
      </c>
      <c r="H70" s="71">
        <f t="shared" si="0"/>
        <v>0</v>
      </c>
      <c r="I70" s="235">
        <v>2.06</v>
      </c>
      <c r="J70" s="71"/>
      <c r="K70" s="71"/>
      <c r="L70" s="71"/>
      <c r="M70" s="71">
        <f t="shared" si="2"/>
        <v>2.06</v>
      </c>
      <c r="N70" s="71">
        <f t="shared" si="2"/>
        <v>0</v>
      </c>
      <c r="O70" s="234">
        <v>0.82</v>
      </c>
      <c r="P70" s="235"/>
      <c r="Q70" s="74"/>
      <c r="R70" s="71"/>
      <c r="S70" s="71">
        <f t="shared" si="3"/>
        <v>0.82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3"/>
      <c r="AC70" s="244"/>
      <c r="AD70" s="237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>
        <v>0</v>
      </c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4"/>
      <c r="BF70" s="234"/>
      <c r="BG70" s="75"/>
      <c r="BH70" s="238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39"/>
      <c r="BR70" s="234"/>
      <c r="BS70" s="94"/>
      <c r="BT70" s="94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40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4"/>
      <c r="CJ70" s="234"/>
      <c r="CK70" s="212"/>
      <c r="CL70" s="71"/>
      <c r="CM70" s="71">
        <f t="shared" si="15"/>
        <v>0</v>
      </c>
      <c r="CN70" s="71">
        <f t="shared" si="15"/>
        <v>0</v>
      </c>
      <c r="CO70" s="234"/>
      <c r="CP70" s="234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34"/>
      <c r="CX70" s="234"/>
      <c r="CY70" s="71">
        <f t="shared" si="17"/>
        <v>0</v>
      </c>
      <c r="CZ70" s="71">
        <f t="shared" si="17"/>
        <v>0</v>
      </c>
      <c r="DA70" s="234"/>
      <c r="DB70" s="235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4">
        <v>0</v>
      </c>
      <c r="DN70" s="234"/>
      <c r="DO70" s="241"/>
      <c r="DP70" s="242"/>
      <c r="DQ70" s="71">
        <f t="shared" si="20"/>
        <v>0</v>
      </c>
      <c r="DR70" s="71">
        <f t="shared" si="20"/>
        <v>0</v>
      </c>
      <c r="DS70" s="115"/>
      <c r="DT70" s="71"/>
      <c r="DU70" s="234"/>
      <c r="DV70" s="234"/>
      <c r="DW70" s="71">
        <f t="shared" si="21"/>
        <v>0</v>
      </c>
      <c r="DX70" s="71">
        <f t="shared" si="21"/>
        <v>0</v>
      </c>
      <c r="DY70" s="234"/>
      <c r="DZ70" s="235"/>
      <c r="EA70" s="208"/>
      <c r="EB70" s="71"/>
      <c r="EC70" s="71">
        <f t="shared" si="22"/>
        <v>0</v>
      </c>
      <c r="ED70" s="71">
        <f t="shared" si="22"/>
        <v>0</v>
      </c>
      <c r="EE70" s="234"/>
      <c r="EF70" s="234"/>
      <c r="EG70" s="241"/>
      <c r="EH70" s="241"/>
      <c r="EI70" s="71">
        <f t="shared" si="23"/>
        <v>0</v>
      </c>
      <c r="EJ70" s="71">
        <f t="shared" si="23"/>
        <v>0</v>
      </c>
      <c r="EK70" s="234">
        <v>0</v>
      </c>
      <c r="EL70" s="234"/>
      <c r="EM70" s="241"/>
      <c r="EN70" s="241"/>
      <c r="EO70" s="71">
        <f t="shared" si="24"/>
        <v>0</v>
      </c>
      <c r="EP70" s="71">
        <f t="shared" si="24"/>
        <v>0</v>
      </c>
      <c r="EQ70" s="196">
        <v>15.46</v>
      </c>
      <c r="ER70" s="196"/>
      <c r="ES70" s="196"/>
      <c r="ET70" s="196"/>
      <c r="EU70" s="74">
        <f t="shared" si="25"/>
        <v>15.46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/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/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>
        <v>0</v>
      </c>
      <c r="GH70" s="196"/>
      <c r="GI70" s="74">
        <f t="shared" si="68"/>
        <v>0</v>
      </c>
      <c r="GJ70" s="74">
        <f t="shared" si="37"/>
        <v>0</v>
      </c>
      <c r="GK70" s="196">
        <v>0</v>
      </c>
      <c r="GL70" s="196"/>
      <c r="GM70" s="74">
        <f t="shared" si="38"/>
        <v>0</v>
      </c>
      <c r="GN70" s="74">
        <f t="shared" si="39"/>
        <v>0</v>
      </c>
      <c r="GO70" s="196">
        <v>0</v>
      </c>
      <c r="GP70" s="196"/>
      <c r="GQ70" s="74">
        <f t="shared" si="40"/>
        <v>0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>
        <v>10.31</v>
      </c>
      <c r="GX70" s="196"/>
      <c r="GY70" s="74">
        <f t="shared" si="44"/>
        <v>10.31</v>
      </c>
      <c r="GZ70" s="74">
        <f t="shared" si="45"/>
        <v>0</v>
      </c>
      <c r="HA70" s="196">
        <v>1.03</v>
      </c>
      <c r="HB70" s="196"/>
      <c r="HC70" s="74">
        <f t="shared" si="46"/>
        <v>1.03</v>
      </c>
      <c r="HD70" s="74">
        <f t="shared" si="47"/>
        <v>0</v>
      </c>
      <c r="HE70" s="196">
        <v>1.77</v>
      </c>
      <c r="HF70" s="196"/>
      <c r="HG70" s="74">
        <f t="shared" si="48"/>
        <v>1.77</v>
      </c>
      <c r="HH70" s="74">
        <f t="shared" si="48"/>
        <v>0</v>
      </c>
      <c r="HI70" s="196">
        <v>2.58</v>
      </c>
      <c r="HJ70" s="196"/>
      <c r="HK70" s="74">
        <f t="shared" si="49"/>
        <v>2.58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09">
        <f t="shared" si="55"/>
        <v>0</v>
      </c>
      <c r="IG70" s="233">
        <v>0</v>
      </c>
      <c r="IH70" s="233"/>
      <c r="II70" s="210">
        <f t="shared" si="56"/>
        <v>0</v>
      </c>
      <c r="IJ70" s="210">
        <f t="shared" si="56"/>
        <v>0</v>
      </c>
      <c r="IM70" s="210">
        <f t="shared" si="57"/>
        <v>0</v>
      </c>
      <c r="IN70" s="210">
        <f t="shared" si="57"/>
        <v>0</v>
      </c>
      <c r="IO70" s="196"/>
      <c r="IP70" s="210"/>
      <c r="IQ70" s="210">
        <f t="shared" si="58"/>
        <v>0</v>
      </c>
      <c r="IR70" s="210">
        <f t="shared" si="58"/>
        <v>0</v>
      </c>
      <c r="IS70" s="210"/>
      <c r="IT70" s="210"/>
      <c r="IU70" s="210">
        <f t="shared" si="59"/>
        <v>0</v>
      </c>
      <c r="IV70" s="210">
        <f t="shared" si="59"/>
        <v>0</v>
      </c>
      <c r="IW70" s="210"/>
      <c r="IX70" s="210"/>
      <c r="IY70" s="210">
        <f t="shared" si="60"/>
        <v>0</v>
      </c>
      <c r="IZ70" s="210">
        <f t="shared" si="61"/>
        <v>0</v>
      </c>
      <c r="JA70" s="210"/>
      <c r="JB70" s="210"/>
      <c r="JC70" s="210">
        <f t="shared" si="62"/>
        <v>0</v>
      </c>
      <c r="JD70" s="210">
        <f t="shared" si="62"/>
        <v>0</v>
      </c>
      <c r="JE70" s="210">
        <v>0</v>
      </c>
      <c r="JF70" s="210"/>
      <c r="JG70" s="210">
        <f t="shared" si="63"/>
        <v>0</v>
      </c>
      <c r="JH70" s="210">
        <f t="shared" si="63"/>
        <v>0</v>
      </c>
      <c r="JI70" s="210">
        <v>2.58</v>
      </c>
      <c r="JJ70" s="210"/>
      <c r="JK70" s="210">
        <f t="shared" si="64"/>
        <v>2.58</v>
      </c>
      <c r="JL70" s="210">
        <f t="shared" si="64"/>
        <v>0</v>
      </c>
      <c r="JM70" s="210"/>
      <c r="JN70" s="210"/>
      <c r="JO70" s="210">
        <f t="shared" si="65"/>
        <v>0</v>
      </c>
      <c r="JP70" s="210">
        <f t="shared" si="65"/>
        <v>0</v>
      </c>
      <c r="JQ70" s="210"/>
      <c r="JR70" s="210"/>
      <c r="JS70" s="210">
        <f t="shared" si="66"/>
        <v>0</v>
      </c>
      <c r="JT70" s="210">
        <f t="shared" si="66"/>
        <v>0</v>
      </c>
      <c r="JU70" s="210"/>
      <c r="JV70" s="210"/>
      <c r="JW70" s="210">
        <f t="shared" si="67"/>
        <v>0</v>
      </c>
      <c r="JX70" s="210">
        <f t="shared" si="67"/>
        <v>0</v>
      </c>
    </row>
    <row r="71" spans="1:284" ht="12.75" customHeight="1">
      <c r="A71" s="184" t="s">
        <v>151</v>
      </c>
      <c r="B71" s="89">
        <v>61</v>
      </c>
      <c r="C71" s="234"/>
      <c r="D71" s="234"/>
      <c r="E71" s="74"/>
      <c r="F71" s="74"/>
      <c r="G71" s="71">
        <f t="shared" si="0"/>
        <v>0</v>
      </c>
      <c r="H71" s="71">
        <f t="shared" si="0"/>
        <v>0</v>
      </c>
      <c r="I71" s="235">
        <v>14.43</v>
      </c>
      <c r="J71" s="71"/>
      <c r="K71" s="71"/>
      <c r="L71" s="71"/>
      <c r="M71" s="71">
        <f t="shared" si="2"/>
        <v>14.43</v>
      </c>
      <c r="N71" s="71">
        <f t="shared" si="2"/>
        <v>0</v>
      </c>
      <c r="O71" s="234">
        <v>0.82</v>
      </c>
      <c r="P71" s="235"/>
      <c r="Q71" s="74"/>
      <c r="R71" s="71"/>
      <c r="S71" s="71">
        <f t="shared" si="3"/>
        <v>0.82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3"/>
      <c r="AC71" s="244"/>
      <c r="AD71" s="237"/>
      <c r="AE71" s="71">
        <f t="shared" si="5"/>
        <v>0</v>
      </c>
      <c r="AF71" s="71">
        <f t="shared" si="5"/>
        <v>0</v>
      </c>
      <c r="AG71" s="71">
        <v>0</v>
      </c>
      <c r="AH71" s="71"/>
      <c r="AI71" s="71"/>
      <c r="AJ71" s="71"/>
      <c r="AK71" s="71">
        <f t="shared" si="6"/>
        <v>0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>
        <v>0</v>
      </c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4"/>
      <c r="BF71" s="234"/>
      <c r="BG71" s="75"/>
      <c r="BH71" s="238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39"/>
      <c r="BR71" s="234"/>
      <c r="BS71" s="94"/>
      <c r="BT71" s="94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40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4"/>
      <c r="CJ71" s="234"/>
      <c r="CK71" s="212"/>
      <c r="CL71" s="71"/>
      <c r="CM71" s="71">
        <f t="shared" si="15"/>
        <v>0</v>
      </c>
      <c r="CN71" s="71">
        <f t="shared" si="15"/>
        <v>0</v>
      </c>
      <c r="CO71" s="234"/>
      <c r="CP71" s="234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34"/>
      <c r="CX71" s="234"/>
      <c r="CY71" s="71">
        <f t="shared" si="17"/>
        <v>0</v>
      </c>
      <c r="CZ71" s="71">
        <f t="shared" si="17"/>
        <v>0</v>
      </c>
      <c r="DA71" s="234"/>
      <c r="DB71" s="235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4">
        <v>0</v>
      </c>
      <c r="DN71" s="234"/>
      <c r="DO71" s="241"/>
      <c r="DP71" s="242"/>
      <c r="DQ71" s="71">
        <f t="shared" si="20"/>
        <v>0</v>
      </c>
      <c r="DR71" s="71">
        <f t="shared" si="20"/>
        <v>0</v>
      </c>
      <c r="DS71" s="115"/>
      <c r="DT71" s="71"/>
      <c r="DU71" s="234"/>
      <c r="DV71" s="234"/>
      <c r="DW71" s="71">
        <f t="shared" si="21"/>
        <v>0</v>
      </c>
      <c r="DX71" s="71">
        <f t="shared" si="21"/>
        <v>0</v>
      </c>
      <c r="DY71" s="234"/>
      <c r="DZ71" s="235"/>
      <c r="EA71" s="208"/>
      <c r="EB71" s="71"/>
      <c r="EC71" s="71">
        <f t="shared" si="22"/>
        <v>0</v>
      </c>
      <c r="ED71" s="71">
        <f t="shared" si="22"/>
        <v>0</v>
      </c>
      <c r="EE71" s="234"/>
      <c r="EF71" s="234"/>
      <c r="EG71" s="241"/>
      <c r="EH71" s="241"/>
      <c r="EI71" s="71">
        <f t="shared" si="23"/>
        <v>0</v>
      </c>
      <c r="EJ71" s="71">
        <f t="shared" si="23"/>
        <v>0</v>
      </c>
      <c r="EK71" s="234">
        <v>0</v>
      </c>
      <c r="EL71" s="234"/>
      <c r="EM71" s="241"/>
      <c r="EN71" s="241"/>
      <c r="EO71" s="71">
        <f t="shared" si="24"/>
        <v>0</v>
      </c>
      <c r="EP71" s="71">
        <f t="shared" si="24"/>
        <v>0</v>
      </c>
      <c r="EQ71" s="196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/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/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>
        <v>0</v>
      </c>
      <c r="GH71" s="196"/>
      <c r="GI71" s="74">
        <f t="shared" si="68"/>
        <v>0</v>
      </c>
      <c r="GJ71" s="74">
        <f t="shared" si="37"/>
        <v>0</v>
      </c>
      <c r="GK71" s="196">
        <v>0</v>
      </c>
      <c r="GL71" s="196"/>
      <c r="GM71" s="74">
        <f t="shared" si="38"/>
        <v>0</v>
      </c>
      <c r="GN71" s="74">
        <f t="shared" si="39"/>
        <v>0</v>
      </c>
      <c r="GO71" s="196">
        <v>0</v>
      </c>
      <c r="GP71" s="196"/>
      <c r="GQ71" s="74">
        <f t="shared" si="40"/>
        <v>0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>
        <v>0</v>
      </c>
      <c r="GX71" s="196"/>
      <c r="GY71" s="74">
        <f t="shared" si="44"/>
        <v>0</v>
      </c>
      <c r="GZ71" s="74">
        <f t="shared" si="45"/>
        <v>0</v>
      </c>
      <c r="HA71" s="196">
        <v>1.03</v>
      </c>
      <c r="HB71" s="196"/>
      <c r="HC71" s="74">
        <f t="shared" si="46"/>
        <v>1.03</v>
      </c>
      <c r="HD71" s="74">
        <f t="shared" si="47"/>
        <v>0</v>
      </c>
      <c r="HE71" s="196">
        <v>1.77</v>
      </c>
      <c r="HF71" s="196"/>
      <c r="HG71" s="74">
        <f t="shared" si="48"/>
        <v>1.77</v>
      </c>
      <c r="HH71" s="74">
        <f t="shared" si="48"/>
        <v>0</v>
      </c>
      <c r="HI71" s="196">
        <v>2.58</v>
      </c>
      <c r="HJ71" s="196"/>
      <c r="HK71" s="74">
        <f t="shared" si="49"/>
        <v>2.58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09">
        <f t="shared" si="55"/>
        <v>0</v>
      </c>
      <c r="IG71" s="233">
        <v>0</v>
      </c>
      <c r="IH71" s="233"/>
      <c r="II71" s="210">
        <f t="shared" si="56"/>
        <v>0</v>
      </c>
      <c r="IJ71" s="210">
        <f t="shared" si="56"/>
        <v>0</v>
      </c>
      <c r="IM71" s="210">
        <f t="shared" si="57"/>
        <v>0</v>
      </c>
      <c r="IN71" s="210">
        <f t="shared" si="57"/>
        <v>0</v>
      </c>
      <c r="IO71" s="196"/>
      <c r="IP71" s="210"/>
      <c r="IQ71" s="210">
        <f t="shared" si="58"/>
        <v>0</v>
      </c>
      <c r="IR71" s="210">
        <f t="shared" si="58"/>
        <v>0</v>
      </c>
      <c r="IS71" s="210"/>
      <c r="IT71" s="210"/>
      <c r="IU71" s="210">
        <f t="shared" si="59"/>
        <v>0</v>
      </c>
      <c r="IV71" s="210">
        <f t="shared" si="59"/>
        <v>0</v>
      </c>
      <c r="IW71" s="210"/>
      <c r="IX71" s="210"/>
      <c r="IY71" s="210">
        <f t="shared" si="60"/>
        <v>0</v>
      </c>
      <c r="IZ71" s="210">
        <f t="shared" si="61"/>
        <v>0</v>
      </c>
      <c r="JA71" s="210"/>
      <c r="JB71" s="210"/>
      <c r="JC71" s="210">
        <f t="shared" si="62"/>
        <v>0</v>
      </c>
      <c r="JD71" s="210">
        <f t="shared" si="62"/>
        <v>0</v>
      </c>
      <c r="JE71" s="210">
        <v>0</v>
      </c>
      <c r="JF71" s="210"/>
      <c r="JG71" s="210">
        <f t="shared" si="63"/>
        <v>0</v>
      </c>
      <c r="JH71" s="210">
        <f t="shared" si="63"/>
        <v>0</v>
      </c>
      <c r="JI71" s="210">
        <v>2.58</v>
      </c>
      <c r="JJ71" s="210"/>
      <c r="JK71" s="210">
        <f t="shared" si="64"/>
        <v>2.58</v>
      </c>
      <c r="JL71" s="210">
        <f t="shared" si="64"/>
        <v>0</v>
      </c>
      <c r="JM71" s="210"/>
      <c r="JN71" s="210"/>
      <c r="JO71" s="210">
        <f t="shared" si="65"/>
        <v>0</v>
      </c>
      <c r="JP71" s="210">
        <f t="shared" si="65"/>
        <v>0</v>
      </c>
      <c r="JQ71" s="210"/>
      <c r="JR71" s="210"/>
      <c r="JS71" s="210">
        <f t="shared" si="66"/>
        <v>0</v>
      </c>
      <c r="JT71" s="210">
        <f t="shared" si="66"/>
        <v>0</v>
      </c>
      <c r="JU71" s="210"/>
      <c r="JV71" s="210"/>
      <c r="JW71" s="210">
        <f t="shared" si="67"/>
        <v>0</v>
      </c>
      <c r="JX71" s="210">
        <f t="shared" si="67"/>
        <v>0</v>
      </c>
    </row>
    <row r="72" spans="1:284" ht="12.75" customHeight="1">
      <c r="A72" s="181"/>
      <c r="B72" s="89">
        <v>62</v>
      </c>
      <c r="C72" s="234"/>
      <c r="D72" s="234"/>
      <c r="E72" s="74"/>
      <c r="F72" s="74"/>
      <c r="G72" s="71">
        <f t="shared" si="0"/>
        <v>0</v>
      </c>
      <c r="H72" s="71">
        <f t="shared" si="0"/>
        <v>0</v>
      </c>
      <c r="I72" s="235">
        <v>2.06</v>
      </c>
      <c r="J72" s="71"/>
      <c r="K72" s="71"/>
      <c r="L72" s="71"/>
      <c r="M72" s="71">
        <f t="shared" si="2"/>
        <v>2.06</v>
      </c>
      <c r="N72" s="71">
        <f t="shared" si="2"/>
        <v>0</v>
      </c>
      <c r="O72" s="234">
        <v>0.82</v>
      </c>
      <c r="P72" s="235"/>
      <c r="Q72" s="74"/>
      <c r="R72" s="71"/>
      <c r="S72" s="71">
        <f t="shared" si="3"/>
        <v>0.82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3"/>
      <c r="AC72" s="244"/>
      <c r="AD72" s="237"/>
      <c r="AE72" s="71">
        <f t="shared" si="5"/>
        <v>0</v>
      </c>
      <c r="AF72" s="71">
        <f t="shared" si="5"/>
        <v>0</v>
      </c>
      <c r="AG72" s="71">
        <v>0</v>
      </c>
      <c r="AH72" s="71"/>
      <c r="AI72" s="71"/>
      <c r="AJ72" s="71"/>
      <c r="AK72" s="71">
        <f t="shared" si="6"/>
        <v>0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>
        <v>0</v>
      </c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4"/>
      <c r="BF72" s="234"/>
      <c r="BG72" s="75"/>
      <c r="BH72" s="238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39"/>
      <c r="BR72" s="234"/>
      <c r="BS72" s="94"/>
      <c r="BT72" s="94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40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4"/>
      <c r="CJ72" s="234"/>
      <c r="CK72" s="212"/>
      <c r="CL72" s="71"/>
      <c r="CM72" s="71">
        <f t="shared" si="15"/>
        <v>0</v>
      </c>
      <c r="CN72" s="71">
        <f t="shared" si="15"/>
        <v>0</v>
      </c>
      <c r="CO72" s="234"/>
      <c r="CP72" s="234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34"/>
      <c r="CX72" s="234"/>
      <c r="CY72" s="71">
        <f t="shared" si="17"/>
        <v>0</v>
      </c>
      <c r="CZ72" s="71">
        <f t="shared" si="17"/>
        <v>0</v>
      </c>
      <c r="DA72" s="234"/>
      <c r="DB72" s="235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4">
        <v>0</v>
      </c>
      <c r="DN72" s="234"/>
      <c r="DO72" s="241"/>
      <c r="DP72" s="242"/>
      <c r="DQ72" s="71">
        <f t="shared" si="20"/>
        <v>0</v>
      </c>
      <c r="DR72" s="71">
        <f t="shared" si="20"/>
        <v>0</v>
      </c>
      <c r="DS72" s="115"/>
      <c r="DT72" s="71"/>
      <c r="DU72" s="234"/>
      <c r="DV72" s="234"/>
      <c r="DW72" s="71">
        <f t="shared" si="21"/>
        <v>0</v>
      </c>
      <c r="DX72" s="71">
        <f t="shared" si="21"/>
        <v>0</v>
      </c>
      <c r="DY72" s="234"/>
      <c r="DZ72" s="235"/>
      <c r="EA72" s="208"/>
      <c r="EB72" s="71"/>
      <c r="EC72" s="71">
        <f t="shared" si="22"/>
        <v>0</v>
      </c>
      <c r="ED72" s="71">
        <f t="shared" si="22"/>
        <v>0</v>
      </c>
      <c r="EE72" s="234"/>
      <c r="EF72" s="234"/>
      <c r="EG72" s="241"/>
      <c r="EH72" s="241"/>
      <c r="EI72" s="71">
        <f t="shared" si="23"/>
        <v>0</v>
      </c>
      <c r="EJ72" s="71">
        <f t="shared" si="23"/>
        <v>0</v>
      </c>
      <c r="EK72" s="234">
        <v>0</v>
      </c>
      <c r="EL72" s="234"/>
      <c r="EM72" s="241"/>
      <c r="EN72" s="241"/>
      <c r="EO72" s="71">
        <f t="shared" si="24"/>
        <v>0</v>
      </c>
      <c r="EP72" s="71">
        <f t="shared" si="24"/>
        <v>0</v>
      </c>
      <c r="EQ72" s="196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/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/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>
        <v>0</v>
      </c>
      <c r="GH72" s="196"/>
      <c r="GI72" s="74">
        <f t="shared" si="68"/>
        <v>0</v>
      </c>
      <c r="GJ72" s="74">
        <f t="shared" si="37"/>
        <v>0</v>
      </c>
      <c r="GK72" s="196">
        <v>0</v>
      </c>
      <c r="GL72" s="196"/>
      <c r="GM72" s="74">
        <f t="shared" si="38"/>
        <v>0</v>
      </c>
      <c r="GN72" s="74">
        <f t="shared" si="39"/>
        <v>0</v>
      </c>
      <c r="GO72" s="196">
        <v>2.27</v>
      </c>
      <c r="GP72" s="196"/>
      <c r="GQ72" s="74">
        <f t="shared" si="40"/>
        <v>2.27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>
        <v>0</v>
      </c>
      <c r="GX72" s="196"/>
      <c r="GY72" s="74">
        <f t="shared" si="44"/>
        <v>0</v>
      </c>
      <c r="GZ72" s="74">
        <f t="shared" si="45"/>
        <v>0</v>
      </c>
      <c r="HA72" s="196">
        <v>1.03</v>
      </c>
      <c r="HB72" s="196"/>
      <c r="HC72" s="74">
        <f t="shared" si="46"/>
        <v>1.03</v>
      </c>
      <c r="HD72" s="74">
        <f t="shared" si="47"/>
        <v>0</v>
      </c>
      <c r="HE72" s="196">
        <v>1.77</v>
      </c>
      <c r="HF72" s="196"/>
      <c r="HG72" s="74">
        <f t="shared" si="48"/>
        <v>1.77</v>
      </c>
      <c r="HH72" s="74">
        <f t="shared" si="48"/>
        <v>0</v>
      </c>
      <c r="HI72" s="196">
        <v>2.58</v>
      </c>
      <c r="HJ72" s="196"/>
      <c r="HK72" s="74">
        <f t="shared" si="49"/>
        <v>2.58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09">
        <f t="shared" si="55"/>
        <v>0</v>
      </c>
      <c r="IG72" s="233">
        <v>0</v>
      </c>
      <c r="IH72" s="233"/>
      <c r="II72" s="210">
        <f t="shared" si="56"/>
        <v>0</v>
      </c>
      <c r="IJ72" s="210">
        <f t="shared" si="56"/>
        <v>0</v>
      </c>
      <c r="IM72" s="210">
        <f t="shared" si="57"/>
        <v>0</v>
      </c>
      <c r="IN72" s="210">
        <f t="shared" si="57"/>
        <v>0</v>
      </c>
      <c r="IO72" s="196"/>
      <c r="IP72" s="210"/>
      <c r="IQ72" s="210">
        <f t="shared" si="58"/>
        <v>0</v>
      </c>
      <c r="IR72" s="210">
        <f t="shared" si="58"/>
        <v>0</v>
      </c>
      <c r="IS72" s="210"/>
      <c r="IT72" s="210"/>
      <c r="IU72" s="210">
        <f t="shared" si="59"/>
        <v>0</v>
      </c>
      <c r="IV72" s="210">
        <f t="shared" si="59"/>
        <v>0</v>
      </c>
      <c r="IW72" s="210"/>
      <c r="IX72" s="210"/>
      <c r="IY72" s="210">
        <f t="shared" si="60"/>
        <v>0</v>
      </c>
      <c r="IZ72" s="210">
        <f t="shared" si="61"/>
        <v>0</v>
      </c>
      <c r="JA72" s="210"/>
      <c r="JB72" s="210"/>
      <c r="JC72" s="210">
        <f t="shared" si="62"/>
        <v>0</v>
      </c>
      <c r="JD72" s="210">
        <f t="shared" si="62"/>
        <v>0</v>
      </c>
      <c r="JE72" s="210">
        <v>0</v>
      </c>
      <c r="JF72" s="210"/>
      <c r="JG72" s="210">
        <f t="shared" si="63"/>
        <v>0</v>
      </c>
      <c r="JH72" s="210">
        <f t="shared" si="63"/>
        <v>0</v>
      </c>
      <c r="JI72" s="210">
        <v>2.58</v>
      </c>
      <c r="JJ72" s="210"/>
      <c r="JK72" s="210">
        <f t="shared" si="64"/>
        <v>2.58</v>
      </c>
      <c r="JL72" s="210">
        <f t="shared" si="64"/>
        <v>0</v>
      </c>
      <c r="JM72" s="210"/>
      <c r="JN72" s="210"/>
      <c r="JO72" s="210">
        <f t="shared" si="65"/>
        <v>0</v>
      </c>
      <c r="JP72" s="210">
        <f t="shared" si="65"/>
        <v>0</v>
      </c>
      <c r="JQ72" s="210"/>
      <c r="JR72" s="210"/>
      <c r="JS72" s="210">
        <f t="shared" si="66"/>
        <v>0</v>
      </c>
      <c r="JT72" s="210">
        <f t="shared" si="66"/>
        <v>0</v>
      </c>
      <c r="JU72" s="210"/>
      <c r="JV72" s="210"/>
      <c r="JW72" s="210">
        <f t="shared" si="67"/>
        <v>0</v>
      </c>
      <c r="JX72" s="210">
        <f t="shared" si="67"/>
        <v>0</v>
      </c>
    </row>
    <row r="73" spans="1:284" ht="12.75" customHeight="1">
      <c r="A73" s="181"/>
      <c r="B73" s="89">
        <v>63</v>
      </c>
      <c r="C73" s="234"/>
      <c r="D73" s="234"/>
      <c r="E73" s="74"/>
      <c r="F73" s="74"/>
      <c r="G73" s="71">
        <f t="shared" si="0"/>
        <v>0</v>
      </c>
      <c r="H73" s="71">
        <f t="shared" si="0"/>
        <v>0</v>
      </c>
      <c r="I73" s="235">
        <v>2.06</v>
      </c>
      <c r="J73" s="71"/>
      <c r="K73" s="71"/>
      <c r="L73" s="71"/>
      <c r="M73" s="71">
        <f t="shared" si="2"/>
        <v>2.06</v>
      </c>
      <c r="N73" s="71">
        <f t="shared" si="2"/>
        <v>0</v>
      </c>
      <c r="O73" s="234">
        <v>0.82</v>
      </c>
      <c r="P73" s="235"/>
      <c r="Q73" s="74"/>
      <c r="R73" s="71"/>
      <c r="S73" s="71">
        <f t="shared" si="3"/>
        <v>0.82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3"/>
      <c r="AC73" s="244"/>
      <c r="AD73" s="237"/>
      <c r="AE73" s="71">
        <f t="shared" si="5"/>
        <v>0</v>
      </c>
      <c r="AF73" s="71">
        <f t="shared" si="5"/>
        <v>0</v>
      </c>
      <c r="AG73" s="71">
        <v>30.93</v>
      </c>
      <c r="AH73" s="71"/>
      <c r="AI73" s="71"/>
      <c r="AJ73" s="71"/>
      <c r="AK73" s="71">
        <f t="shared" si="6"/>
        <v>30.93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>
        <v>0</v>
      </c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4"/>
      <c r="BF73" s="234"/>
      <c r="BG73" s="75"/>
      <c r="BH73" s="238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39"/>
      <c r="BR73" s="234"/>
      <c r="BS73" s="94"/>
      <c r="BT73" s="94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40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4"/>
      <c r="CJ73" s="234"/>
      <c r="CK73" s="212"/>
      <c r="CL73" s="71"/>
      <c r="CM73" s="71">
        <f t="shared" si="15"/>
        <v>0</v>
      </c>
      <c r="CN73" s="71">
        <f t="shared" si="15"/>
        <v>0</v>
      </c>
      <c r="CO73" s="234"/>
      <c r="CP73" s="234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34"/>
      <c r="CX73" s="234"/>
      <c r="CY73" s="71">
        <f t="shared" si="17"/>
        <v>0</v>
      </c>
      <c r="CZ73" s="71">
        <f t="shared" si="17"/>
        <v>0</v>
      </c>
      <c r="DA73" s="234"/>
      <c r="DB73" s="235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4">
        <v>0</v>
      </c>
      <c r="DN73" s="234"/>
      <c r="DO73" s="241"/>
      <c r="DP73" s="242"/>
      <c r="DQ73" s="71">
        <f t="shared" si="20"/>
        <v>0</v>
      </c>
      <c r="DR73" s="71">
        <f t="shared" si="20"/>
        <v>0</v>
      </c>
      <c r="DS73" s="115"/>
      <c r="DT73" s="71"/>
      <c r="DU73" s="234"/>
      <c r="DV73" s="234"/>
      <c r="DW73" s="71">
        <f t="shared" si="21"/>
        <v>0</v>
      </c>
      <c r="DX73" s="71">
        <f t="shared" si="21"/>
        <v>0</v>
      </c>
      <c r="DY73" s="234"/>
      <c r="DZ73" s="235"/>
      <c r="EA73" s="208"/>
      <c r="EB73" s="71"/>
      <c r="EC73" s="71">
        <f t="shared" si="22"/>
        <v>0</v>
      </c>
      <c r="ED73" s="71">
        <f t="shared" si="22"/>
        <v>0</v>
      </c>
      <c r="EE73" s="234"/>
      <c r="EF73" s="234"/>
      <c r="EG73" s="241"/>
      <c r="EH73" s="241"/>
      <c r="EI73" s="71">
        <f t="shared" si="23"/>
        <v>0</v>
      </c>
      <c r="EJ73" s="71">
        <f t="shared" si="23"/>
        <v>0</v>
      </c>
      <c r="EK73" s="234">
        <v>0</v>
      </c>
      <c r="EL73" s="234"/>
      <c r="EM73" s="241"/>
      <c r="EN73" s="241"/>
      <c r="EO73" s="71">
        <f t="shared" si="24"/>
        <v>0</v>
      </c>
      <c r="EP73" s="71">
        <f t="shared" si="24"/>
        <v>0</v>
      </c>
      <c r="EQ73" s="196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/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/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>
        <v>0</v>
      </c>
      <c r="GH73" s="196"/>
      <c r="GI73" s="74">
        <f t="shared" si="68"/>
        <v>0</v>
      </c>
      <c r="GJ73" s="74">
        <f t="shared" si="37"/>
        <v>0</v>
      </c>
      <c r="GK73" s="196">
        <v>0</v>
      </c>
      <c r="GL73" s="196"/>
      <c r="GM73" s="74">
        <f t="shared" si="38"/>
        <v>0</v>
      </c>
      <c r="GN73" s="74">
        <f t="shared" si="39"/>
        <v>0</v>
      </c>
      <c r="GO73" s="196">
        <v>1.96</v>
      </c>
      <c r="GP73" s="196"/>
      <c r="GQ73" s="74">
        <f t="shared" si="40"/>
        <v>1.96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>
        <v>0</v>
      </c>
      <c r="GX73" s="196"/>
      <c r="GY73" s="74">
        <f t="shared" si="44"/>
        <v>0</v>
      </c>
      <c r="GZ73" s="74">
        <f t="shared" si="45"/>
        <v>0</v>
      </c>
      <c r="HA73" s="196">
        <v>3.09</v>
      </c>
      <c r="HB73" s="196"/>
      <c r="HC73" s="74">
        <f t="shared" si="46"/>
        <v>3.09</v>
      </c>
      <c r="HD73" s="74">
        <f t="shared" si="47"/>
        <v>0</v>
      </c>
      <c r="HE73" s="196">
        <v>1.77</v>
      </c>
      <c r="HF73" s="196"/>
      <c r="HG73" s="74">
        <f t="shared" si="48"/>
        <v>1.77</v>
      </c>
      <c r="HH73" s="74">
        <f t="shared" si="48"/>
        <v>0</v>
      </c>
      <c r="HI73" s="196">
        <v>2.58</v>
      </c>
      <c r="HJ73" s="196"/>
      <c r="HK73" s="74">
        <f t="shared" si="49"/>
        <v>2.58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09">
        <f t="shared" si="55"/>
        <v>0</v>
      </c>
      <c r="IG73" s="233">
        <v>0</v>
      </c>
      <c r="IH73" s="233"/>
      <c r="II73" s="210">
        <f t="shared" si="56"/>
        <v>0</v>
      </c>
      <c r="IJ73" s="210">
        <f t="shared" si="56"/>
        <v>0</v>
      </c>
      <c r="IM73" s="210">
        <f t="shared" si="57"/>
        <v>0</v>
      </c>
      <c r="IN73" s="210">
        <f t="shared" si="57"/>
        <v>0</v>
      </c>
      <c r="IO73" s="196"/>
      <c r="IP73" s="210"/>
      <c r="IQ73" s="210">
        <f t="shared" si="58"/>
        <v>0</v>
      </c>
      <c r="IR73" s="210">
        <f t="shared" si="58"/>
        <v>0</v>
      </c>
      <c r="IS73" s="210"/>
      <c r="IT73" s="210"/>
      <c r="IU73" s="210">
        <f t="shared" si="59"/>
        <v>0</v>
      </c>
      <c r="IV73" s="210">
        <f t="shared" si="59"/>
        <v>0</v>
      </c>
      <c r="IW73" s="210"/>
      <c r="IX73" s="210"/>
      <c r="IY73" s="210">
        <f t="shared" si="60"/>
        <v>0</v>
      </c>
      <c r="IZ73" s="210">
        <f t="shared" si="61"/>
        <v>0</v>
      </c>
      <c r="JA73" s="210"/>
      <c r="JB73" s="210"/>
      <c r="JC73" s="210">
        <f t="shared" si="62"/>
        <v>0</v>
      </c>
      <c r="JD73" s="210">
        <f t="shared" si="62"/>
        <v>0</v>
      </c>
      <c r="JE73" s="210">
        <v>0</v>
      </c>
      <c r="JF73" s="210"/>
      <c r="JG73" s="210">
        <f t="shared" si="63"/>
        <v>0</v>
      </c>
      <c r="JH73" s="210">
        <f t="shared" si="63"/>
        <v>0</v>
      </c>
      <c r="JI73" s="210">
        <v>2.58</v>
      </c>
      <c r="JJ73" s="210"/>
      <c r="JK73" s="210">
        <f t="shared" si="64"/>
        <v>2.58</v>
      </c>
      <c r="JL73" s="210">
        <f t="shared" si="64"/>
        <v>0</v>
      </c>
      <c r="JM73" s="210"/>
      <c r="JN73" s="210"/>
      <c r="JO73" s="210">
        <f t="shared" si="65"/>
        <v>0</v>
      </c>
      <c r="JP73" s="210">
        <f t="shared" si="65"/>
        <v>0</v>
      </c>
      <c r="JQ73" s="210"/>
      <c r="JR73" s="210"/>
      <c r="JS73" s="210">
        <f t="shared" si="66"/>
        <v>0</v>
      </c>
      <c r="JT73" s="210">
        <f t="shared" si="66"/>
        <v>0</v>
      </c>
      <c r="JU73" s="210"/>
      <c r="JV73" s="210"/>
      <c r="JW73" s="210">
        <f t="shared" si="67"/>
        <v>0</v>
      </c>
      <c r="JX73" s="210">
        <f t="shared" si="67"/>
        <v>0</v>
      </c>
    </row>
    <row r="74" spans="1:284" ht="12.75" customHeight="1">
      <c r="A74" s="181"/>
      <c r="B74" s="89">
        <v>64</v>
      </c>
      <c r="C74" s="234"/>
      <c r="D74" s="234"/>
      <c r="E74" s="74"/>
      <c r="F74" s="74"/>
      <c r="G74" s="71">
        <f t="shared" si="0"/>
        <v>0</v>
      </c>
      <c r="H74" s="71">
        <f t="shared" si="0"/>
        <v>0</v>
      </c>
      <c r="I74" s="235">
        <v>2.06</v>
      </c>
      <c r="J74" s="71"/>
      <c r="K74" s="71"/>
      <c r="L74" s="71"/>
      <c r="M74" s="71">
        <f t="shared" si="2"/>
        <v>2.06</v>
      </c>
      <c r="N74" s="71">
        <f t="shared" si="2"/>
        <v>0</v>
      </c>
      <c r="O74" s="234">
        <v>0.82</v>
      </c>
      <c r="P74" s="235"/>
      <c r="Q74" s="74"/>
      <c r="R74" s="71"/>
      <c r="S74" s="71">
        <f t="shared" si="3"/>
        <v>0.82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3"/>
      <c r="AC74" s="244"/>
      <c r="AD74" s="237"/>
      <c r="AE74" s="71">
        <f t="shared" si="5"/>
        <v>0</v>
      </c>
      <c r="AF74" s="71">
        <f t="shared" si="5"/>
        <v>0</v>
      </c>
      <c r="AG74" s="71">
        <v>46.39</v>
      </c>
      <c r="AH74" s="71"/>
      <c r="AI74" s="71"/>
      <c r="AJ74" s="71"/>
      <c r="AK74" s="71">
        <f t="shared" si="6"/>
        <v>46.39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>
        <v>0</v>
      </c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4"/>
      <c r="BF74" s="234"/>
      <c r="BG74" s="75"/>
      <c r="BH74" s="238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39"/>
      <c r="BR74" s="234"/>
      <c r="BS74" s="94"/>
      <c r="BT74" s="94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40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4"/>
      <c r="CJ74" s="234"/>
      <c r="CK74" s="212"/>
      <c r="CL74" s="71"/>
      <c r="CM74" s="71">
        <f t="shared" si="15"/>
        <v>0</v>
      </c>
      <c r="CN74" s="71">
        <f t="shared" si="15"/>
        <v>0</v>
      </c>
      <c r="CO74" s="234"/>
      <c r="CP74" s="234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34"/>
      <c r="CX74" s="234"/>
      <c r="CY74" s="71">
        <f t="shared" si="17"/>
        <v>0</v>
      </c>
      <c r="CZ74" s="71">
        <f t="shared" si="17"/>
        <v>0</v>
      </c>
      <c r="DA74" s="234"/>
      <c r="DB74" s="235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4">
        <v>0</v>
      </c>
      <c r="DN74" s="234"/>
      <c r="DO74" s="241"/>
      <c r="DP74" s="242"/>
      <c r="DQ74" s="71">
        <f t="shared" si="20"/>
        <v>0</v>
      </c>
      <c r="DR74" s="71">
        <f t="shared" si="20"/>
        <v>0</v>
      </c>
      <c r="DS74" s="115"/>
      <c r="DT74" s="71"/>
      <c r="DU74" s="234"/>
      <c r="DV74" s="234"/>
      <c r="DW74" s="71">
        <f t="shared" si="21"/>
        <v>0</v>
      </c>
      <c r="DX74" s="71">
        <f t="shared" si="21"/>
        <v>0</v>
      </c>
      <c r="DY74" s="234"/>
      <c r="DZ74" s="235"/>
      <c r="EA74" s="208"/>
      <c r="EB74" s="71"/>
      <c r="EC74" s="71">
        <f t="shared" si="22"/>
        <v>0</v>
      </c>
      <c r="ED74" s="71">
        <f t="shared" si="22"/>
        <v>0</v>
      </c>
      <c r="EE74" s="234"/>
      <c r="EF74" s="234"/>
      <c r="EG74" s="241"/>
      <c r="EH74" s="241"/>
      <c r="EI74" s="71">
        <f t="shared" si="23"/>
        <v>0</v>
      </c>
      <c r="EJ74" s="71">
        <f t="shared" si="23"/>
        <v>0</v>
      </c>
      <c r="EK74" s="234">
        <v>0</v>
      </c>
      <c r="EL74" s="234"/>
      <c r="EM74" s="241"/>
      <c r="EN74" s="241"/>
      <c r="EO74" s="71">
        <f t="shared" si="24"/>
        <v>0</v>
      </c>
      <c r="EP74" s="71">
        <f t="shared" si="24"/>
        <v>0</v>
      </c>
      <c r="EQ74" s="196">
        <v>0</v>
      </c>
      <c r="ER74" s="196"/>
      <c r="ES74" s="196"/>
      <c r="ET74" s="196"/>
      <c r="EU74" s="74">
        <f t="shared" si="25"/>
        <v>0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/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/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>
        <v>0</v>
      </c>
      <c r="GH74" s="196"/>
      <c r="GI74" s="74">
        <f t="shared" si="68"/>
        <v>0</v>
      </c>
      <c r="GJ74" s="74">
        <f t="shared" si="37"/>
        <v>0</v>
      </c>
      <c r="GK74" s="196">
        <v>0</v>
      </c>
      <c r="GL74" s="196"/>
      <c r="GM74" s="74">
        <f t="shared" si="38"/>
        <v>0</v>
      </c>
      <c r="GN74" s="74">
        <f t="shared" si="39"/>
        <v>0</v>
      </c>
      <c r="GO74" s="196">
        <v>1.55</v>
      </c>
      <c r="GP74" s="196"/>
      <c r="GQ74" s="74">
        <f t="shared" si="40"/>
        <v>1.55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>
        <v>0</v>
      </c>
      <c r="GX74" s="196"/>
      <c r="GY74" s="74">
        <f t="shared" si="44"/>
        <v>0</v>
      </c>
      <c r="GZ74" s="74">
        <f t="shared" si="45"/>
        <v>0</v>
      </c>
      <c r="HA74" s="196">
        <v>3.09</v>
      </c>
      <c r="HB74" s="196"/>
      <c r="HC74" s="74">
        <f t="shared" si="46"/>
        <v>3.09</v>
      </c>
      <c r="HD74" s="74">
        <f t="shared" si="47"/>
        <v>0</v>
      </c>
      <c r="HE74" s="196">
        <v>1.77</v>
      </c>
      <c r="HF74" s="196"/>
      <c r="HG74" s="74">
        <f t="shared" si="48"/>
        <v>1.77</v>
      </c>
      <c r="HH74" s="74">
        <f t="shared" si="48"/>
        <v>0</v>
      </c>
      <c r="HI74" s="196">
        <v>2.58</v>
      </c>
      <c r="HJ74" s="196"/>
      <c r="HK74" s="74">
        <f t="shared" si="49"/>
        <v>2.58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09">
        <f t="shared" si="55"/>
        <v>0</v>
      </c>
      <c r="IG74" s="233">
        <v>0</v>
      </c>
      <c r="IH74" s="233"/>
      <c r="II74" s="210">
        <f t="shared" si="56"/>
        <v>0</v>
      </c>
      <c r="IJ74" s="210">
        <f t="shared" si="56"/>
        <v>0</v>
      </c>
      <c r="IM74" s="210">
        <f t="shared" si="57"/>
        <v>0</v>
      </c>
      <c r="IN74" s="210">
        <f t="shared" si="57"/>
        <v>0</v>
      </c>
      <c r="IO74" s="196"/>
      <c r="IP74" s="210"/>
      <c r="IQ74" s="210">
        <f t="shared" si="58"/>
        <v>0</v>
      </c>
      <c r="IR74" s="210">
        <f t="shared" si="58"/>
        <v>0</v>
      </c>
      <c r="IS74" s="210"/>
      <c r="IT74" s="210"/>
      <c r="IU74" s="210">
        <f t="shared" si="59"/>
        <v>0</v>
      </c>
      <c r="IV74" s="210">
        <f t="shared" si="59"/>
        <v>0</v>
      </c>
      <c r="IW74" s="210"/>
      <c r="IX74" s="210"/>
      <c r="IY74" s="210">
        <f t="shared" si="60"/>
        <v>0</v>
      </c>
      <c r="IZ74" s="210">
        <f t="shared" si="61"/>
        <v>0</v>
      </c>
      <c r="JA74" s="210"/>
      <c r="JB74" s="210"/>
      <c r="JC74" s="210">
        <f t="shared" si="62"/>
        <v>0</v>
      </c>
      <c r="JD74" s="210">
        <f t="shared" si="62"/>
        <v>0</v>
      </c>
      <c r="JE74" s="210">
        <v>0</v>
      </c>
      <c r="JF74" s="210"/>
      <c r="JG74" s="210">
        <f t="shared" si="63"/>
        <v>0</v>
      </c>
      <c r="JH74" s="210">
        <f t="shared" si="63"/>
        <v>0</v>
      </c>
      <c r="JI74" s="210">
        <v>2.58</v>
      </c>
      <c r="JJ74" s="210"/>
      <c r="JK74" s="210">
        <f t="shared" si="64"/>
        <v>2.58</v>
      </c>
      <c r="JL74" s="210">
        <f t="shared" si="64"/>
        <v>0</v>
      </c>
      <c r="JM74" s="210"/>
      <c r="JN74" s="210"/>
      <c r="JO74" s="210">
        <f t="shared" si="65"/>
        <v>0</v>
      </c>
      <c r="JP74" s="210">
        <f t="shared" si="65"/>
        <v>0</v>
      </c>
      <c r="JQ74" s="210"/>
      <c r="JR74" s="210"/>
      <c r="JS74" s="210">
        <f t="shared" si="66"/>
        <v>0</v>
      </c>
      <c r="JT74" s="210">
        <f t="shared" si="66"/>
        <v>0</v>
      </c>
      <c r="JU74" s="210"/>
      <c r="JV74" s="210"/>
      <c r="JW74" s="210">
        <f t="shared" si="67"/>
        <v>0</v>
      </c>
      <c r="JX74" s="210">
        <f t="shared" si="67"/>
        <v>0</v>
      </c>
    </row>
    <row r="75" spans="1:284" ht="12.75" customHeight="1">
      <c r="A75" s="184" t="s">
        <v>152</v>
      </c>
      <c r="B75" s="89">
        <v>65</v>
      </c>
      <c r="C75" s="234"/>
      <c r="D75" s="234"/>
      <c r="E75" s="74"/>
      <c r="F75" s="74"/>
      <c r="G75" s="71">
        <f t="shared" si="0"/>
        <v>0</v>
      </c>
      <c r="H75" s="71">
        <f t="shared" si="0"/>
        <v>0</v>
      </c>
      <c r="I75" s="235">
        <v>3.09</v>
      </c>
      <c r="J75" s="71"/>
      <c r="K75" s="71"/>
      <c r="L75" s="71"/>
      <c r="M75" s="71">
        <f t="shared" si="2"/>
        <v>3.09</v>
      </c>
      <c r="N75" s="71">
        <f t="shared" si="2"/>
        <v>0</v>
      </c>
      <c r="O75" s="234">
        <v>0.82</v>
      </c>
      <c r="P75" s="235"/>
      <c r="Q75" s="74"/>
      <c r="R75" s="71"/>
      <c r="S75" s="71">
        <f t="shared" si="3"/>
        <v>0.82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3"/>
      <c r="AC75" s="244"/>
      <c r="AD75" s="237"/>
      <c r="AE75" s="71">
        <f t="shared" si="5"/>
        <v>0</v>
      </c>
      <c r="AF75" s="71">
        <f t="shared" si="5"/>
        <v>0</v>
      </c>
      <c r="AG75" s="71">
        <v>20.62</v>
      </c>
      <c r="AH75" s="71"/>
      <c r="AI75" s="71"/>
      <c r="AJ75" s="71"/>
      <c r="AK75" s="71">
        <f t="shared" si="6"/>
        <v>20.62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>
        <v>0</v>
      </c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4"/>
      <c r="BF75" s="234"/>
      <c r="BG75" s="75"/>
      <c r="BH75" s="238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39"/>
      <c r="BR75" s="234"/>
      <c r="BS75" s="94"/>
      <c r="BT75" s="94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40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4"/>
      <c r="CJ75" s="234"/>
      <c r="CK75" s="212"/>
      <c r="CL75" s="71"/>
      <c r="CM75" s="71">
        <f t="shared" si="15"/>
        <v>0</v>
      </c>
      <c r="CN75" s="71">
        <f t="shared" si="15"/>
        <v>0</v>
      </c>
      <c r="CO75" s="234"/>
      <c r="CP75" s="234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34"/>
      <c r="CX75" s="234"/>
      <c r="CY75" s="71">
        <f t="shared" si="17"/>
        <v>0</v>
      </c>
      <c r="CZ75" s="71">
        <f t="shared" si="17"/>
        <v>0</v>
      </c>
      <c r="DA75" s="234"/>
      <c r="DB75" s="235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4">
        <v>0</v>
      </c>
      <c r="DN75" s="234"/>
      <c r="DO75" s="241"/>
      <c r="DP75" s="242"/>
      <c r="DQ75" s="71">
        <f t="shared" si="20"/>
        <v>0</v>
      </c>
      <c r="DR75" s="71">
        <f t="shared" si="20"/>
        <v>0</v>
      </c>
      <c r="DS75" s="115"/>
      <c r="DT75" s="71"/>
      <c r="DU75" s="234"/>
      <c r="DV75" s="234"/>
      <c r="DW75" s="71">
        <f t="shared" si="21"/>
        <v>0</v>
      </c>
      <c r="DX75" s="71">
        <f t="shared" si="21"/>
        <v>0</v>
      </c>
      <c r="DY75" s="234"/>
      <c r="DZ75" s="235"/>
      <c r="EA75" s="208"/>
      <c r="EB75" s="71"/>
      <c r="EC75" s="71">
        <f t="shared" si="22"/>
        <v>0</v>
      </c>
      <c r="ED75" s="71">
        <f t="shared" si="22"/>
        <v>0</v>
      </c>
      <c r="EE75" s="234"/>
      <c r="EF75" s="234"/>
      <c r="EG75" s="241"/>
      <c r="EH75" s="241"/>
      <c r="EI75" s="71">
        <f t="shared" si="23"/>
        <v>0</v>
      </c>
      <c r="EJ75" s="71">
        <f t="shared" si="23"/>
        <v>0</v>
      </c>
      <c r="EK75" s="234">
        <v>10.31</v>
      </c>
      <c r="EL75" s="234"/>
      <c r="EM75" s="241"/>
      <c r="EN75" s="241"/>
      <c r="EO75" s="71">
        <f t="shared" si="24"/>
        <v>10.31</v>
      </c>
      <c r="EP75" s="71">
        <f t="shared" si="24"/>
        <v>0</v>
      </c>
      <c r="EQ75" s="196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/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/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>
        <v>0</v>
      </c>
      <c r="GH75" s="196"/>
      <c r="GI75" s="74">
        <f t="shared" ref="GI75:GI106" si="70">GG75</f>
        <v>0</v>
      </c>
      <c r="GJ75" s="74">
        <f t="shared" si="37"/>
        <v>0</v>
      </c>
      <c r="GK75" s="196">
        <v>10.31</v>
      </c>
      <c r="GL75" s="196"/>
      <c r="GM75" s="74">
        <f t="shared" si="38"/>
        <v>10.31</v>
      </c>
      <c r="GN75" s="74">
        <f t="shared" si="39"/>
        <v>0</v>
      </c>
      <c r="GO75" s="196">
        <v>1.44</v>
      </c>
      <c r="GP75" s="196"/>
      <c r="GQ75" s="74">
        <f t="shared" si="40"/>
        <v>1.44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>
        <v>0</v>
      </c>
      <c r="GX75" s="196"/>
      <c r="GY75" s="74">
        <f t="shared" si="44"/>
        <v>0</v>
      </c>
      <c r="GZ75" s="74">
        <f t="shared" si="45"/>
        <v>0</v>
      </c>
      <c r="HA75" s="196">
        <v>2.06</v>
      </c>
      <c r="HB75" s="196"/>
      <c r="HC75" s="74">
        <f t="shared" si="46"/>
        <v>2.06</v>
      </c>
      <c r="HD75" s="74">
        <f t="shared" si="47"/>
        <v>0</v>
      </c>
      <c r="HE75" s="196">
        <v>1.77</v>
      </c>
      <c r="HF75" s="196"/>
      <c r="HG75" s="74">
        <f t="shared" si="48"/>
        <v>1.77</v>
      </c>
      <c r="HH75" s="74">
        <f t="shared" si="48"/>
        <v>0</v>
      </c>
      <c r="HI75" s="196">
        <v>2.58</v>
      </c>
      <c r="HJ75" s="196"/>
      <c r="HK75" s="74">
        <f t="shared" si="49"/>
        <v>2.58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09">
        <f t="shared" si="55"/>
        <v>0</v>
      </c>
      <c r="IG75" s="233">
        <v>0</v>
      </c>
      <c r="IH75" s="233"/>
      <c r="II75" s="210">
        <f t="shared" si="56"/>
        <v>0</v>
      </c>
      <c r="IJ75" s="210">
        <f t="shared" si="56"/>
        <v>0</v>
      </c>
      <c r="IM75" s="210">
        <f t="shared" si="57"/>
        <v>0</v>
      </c>
      <c r="IN75" s="210">
        <f t="shared" si="57"/>
        <v>0</v>
      </c>
      <c r="IO75" s="196"/>
      <c r="IP75" s="210"/>
      <c r="IQ75" s="210">
        <f t="shared" si="58"/>
        <v>0</v>
      </c>
      <c r="IR75" s="210">
        <f t="shared" si="58"/>
        <v>0</v>
      </c>
      <c r="IS75" s="210"/>
      <c r="IT75" s="210"/>
      <c r="IU75" s="210">
        <f t="shared" si="59"/>
        <v>0</v>
      </c>
      <c r="IV75" s="210">
        <f t="shared" si="59"/>
        <v>0</v>
      </c>
      <c r="IW75" s="210"/>
      <c r="IX75" s="210"/>
      <c r="IY75" s="210">
        <f t="shared" si="60"/>
        <v>0</v>
      </c>
      <c r="IZ75" s="210">
        <f t="shared" si="61"/>
        <v>0</v>
      </c>
      <c r="JA75" s="210"/>
      <c r="JB75" s="210"/>
      <c r="JC75" s="210">
        <f t="shared" si="62"/>
        <v>0</v>
      </c>
      <c r="JD75" s="210">
        <f t="shared" si="62"/>
        <v>0</v>
      </c>
      <c r="JE75" s="210">
        <v>0</v>
      </c>
      <c r="JF75" s="210"/>
      <c r="JG75" s="210">
        <f t="shared" si="63"/>
        <v>0</v>
      </c>
      <c r="JH75" s="210">
        <f t="shared" si="63"/>
        <v>0</v>
      </c>
      <c r="JI75" s="210">
        <v>2.58</v>
      </c>
      <c r="JJ75" s="210"/>
      <c r="JK75" s="210">
        <f t="shared" si="64"/>
        <v>2.58</v>
      </c>
      <c r="JL75" s="210">
        <f t="shared" si="64"/>
        <v>0</v>
      </c>
      <c r="JM75" s="210"/>
      <c r="JN75" s="210"/>
      <c r="JO75" s="210">
        <f t="shared" si="65"/>
        <v>0</v>
      </c>
      <c r="JP75" s="210">
        <f t="shared" si="65"/>
        <v>0</v>
      </c>
      <c r="JQ75" s="210"/>
      <c r="JR75" s="210"/>
      <c r="JS75" s="210">
        <f t="shared" si="66"/>
        <v>0</v>
      </c>
      <c r="JT75" s="210">
        <f t="shared" si="66"/>
        <v>0</v>
      </c>
      <c r="JU75" s="210"/>
      <c r="JV75" s="210"/>
      <c r="JW75" s="210">
        <f t="shared" si="67"/>
        <v>0</v>
      </c>
      <c r="JX75" s="210">
        <f t="shared" si="67"/>
        <v>0</v>
      </c>
    </row>
    <row r="76" spans="1:284" ht="12.75" customHeight="1">
      <c r="A76" s="181"/>
      <c r="B76" s="89">
        <v>66</v>
      </c>
      <c r="C76" s="234"/>
      <c r="D76" s="234"/>
      <c r="E76" s="74"/>
      <c r="F76" s="74"/>
      <c r="G76" s="71">
        <f t="shared" ref="G76:H106" si="71">C76+E76</f>
        <v>0</v>
      </c>
      <c r="H76" s="71">
        <f t="shared" si="71"/>
        <v>0</v>
      </c>
      <c r="I76" s="235">
        <v>19.59</v>
      </c>
      <c r="J76" s="71"/>
      <c r="K76" s="71"/>
      <c r="L76" s="71"/>
      <c r="M76" s="71">
        <f t="shared" ref="M76:N106" si="72">I76+K76</f>
        <v>19.59</v>
      </c>
      <c r="N76" s="71">
        <f t="shared" si="72"/>
        <v>0</v>
      </c>
      <c r="O76" s="234">
        <v>0.82</v>
      </c>
      <c r="P76" s="235"/>
      <c r="Q76" s="74"/>
      <c r="R76" s="71"/>
      <c r="S76" s="71">
        <f t="shared" ref="S76:T106" si="73">O76+Q76</f>
        <v>0.82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3"/>
      <c r="AC76" s="244"/>
      <c r="AD76" s="237"/>
      <c r="AE76" s="71">
        <f t="shared" ref="AE76:AF106" si="75">AA76+AC76</f>
        <v>0</v>
      </c>
      <c r="AF76" s="71">
        <f t="shared" si="75"/>
        <v>0</v>
      </c>
      <c r="AG76" s="71">
        <v>0</v>
      </c>
      <c r="AH76" s="71"/>
      <c r="AI76" s="71"/>
      <c r="AJ76" s="71"/>
      <c r="AK76" s="71">
        <f t="shared" ref="AK76:AL106" si="76">AG76+AI76</f>
        <v>0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>
        <v>0</v>
      </c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4"/>
      <c r="BF76" s="234"/>
      <c r="BG76" s="75"/>
      <c r="BH76" s="238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39"/>
      <c r="BR76" s="234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40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4"/>
      <c r="CJ76" s="234"/>
      <c r="CK76" s="212"/>
      <c r="CL76" s="71"/>
      <c r="CM76" s="71">
        <f t="shared" ref="CM76:CN106" si="85">CI76+CK76</f>
        <v>0</v>
      </c>
      <c r="CN76" s="71">
        <f t="shared" si="85"/>
        <v>0</v>
      </c>
      <c r="CO76" s="234"/>
      <c r="CP76" s="234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34"/>
      <c r="CX76" s="234"/>
      <c r="CY76" s="71">
        <f t="shared" ref="CY76:CZ106" si="87">CU76+CW76</f>
        <v>0</v>
      </c>
      <c r="CZ76" s="71">
        <f t="shared" si="87"/>
        <v>0</v>
      </c>
      <c r="DA76" s="234"/>
      <c r="DB76" s="235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4">
        <v>0</v>
      </c>
      <c r="DN76" s="234"/>
      <c r="DO76" s="241"/>
      <c r="DP76" s="242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4"/>
      <c r="DV76" s="234"/>
      <c r="DW76" s="71">
        <f t="shared" ref="DW76:DX106" si="91">DS76+DU76</f>
        <v>0</v>
      </c>
      <c r="DX76" s="71">
        <f t="shared" si="91"/>
        <v>0</v>
      </c>
      <c r="DY76" s="234"/>
      <c r="DZ76" s="235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4"/>
      <c r="EF76" s="234"/>
      <c r="EG76" s="241"/>
      <c r="EH76" s="241"/>
      <c r="EI76" s="71">
        <f t="shared" ref="EI76:EJ106" si="93">EE76+EG76</f>
        <v>0</v>
      </c>
      <c r="EJ76" s="71">
        <f t="shared" si="93"/>
        <v>0</v>
      </c>
      <c r="EK76" s="234">
        <v>10.31</v>
      </c>
      <c r="EL76" s="234"/>
      <c r="EM76" s="241"/>
      <c r="EN76" s="241"/>
      <c r="EO76" s="71">
        <f t="shared" ref="EO76:EP106" si="94">EK76+EM76</f>
        <v>10.31</v>
      </c>
      <c r="EP76" s="71">
        <f t="shared" si="94"/>
        <v>0</v>
      </c>
      <c r="EQ76" s="196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/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/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>
        <v>0</v>
      </c>
      <c r="GH76" s="196"/>
      <c r="GI76" s="74">
        <f t="shared" si="70"/>
        <v>0</v>
      </c>
      <c r="GJ76" s="74">
        <f t="shared" ref="GJ76:GJ106" si="107">GH76</f>
        <v>0</v>
      </c>
      <c r="GK76" s="196">
        <v>10.31</v>
      </c>
      <c r="GL76" s="196"/>
      <c r="GM76" s="74">
        <f t="shared" ref="GM76:GM106" si="108">GK76</f>
        <v>10.31</v>
      </c>
      <c r="GN76" s="74">
        <f t="shared" ref="GN76:GN106" si="109">GL76</f>
        <v>0</v>
      </c>
      <c r="GO76" s="196">
        <v>1.24</v>
      </c>
      <c r="GP76" s="196"/>
      <c r="GQ76" s="74">
        <f t="shared" ref="GQ76:GQ106" si="110">GO76</f>
        <v>1.24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>
        <v>0</v>
      </c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2.06</v>
      </c>
      <c r="HB76" s="196"/>
      <c r="HC76" s="74">
        <f t="shared" ref="HC76:HC106" si="116">HA76</f>
        <v>2.06</v>
      </c>
      <c r="HD76" s="74">
        <f t="shared" ref="HD76:HD106" si="117">HB76</f>
        <v>0</v>
      </c>
      <c r="HE76" s="196">
        <v>1.77</v>
      </c>
      <c r="HF76" s="196"/>
      <c r="HG76" s="74">
        <f t="shared" ref="HG76:HH106" si="118">HE76</f>
        <v>1.77</v>
      </c>
      <c r="HH76" s="74">
        <f t="shared" si="118"/>
        <v>0</v>
      </c>
      <c r="HI76" s="196">
        <v>2.58</v>
      </c>
      <c r="HJ76" s="196"/>
      <c r="HK76" s="74">
        <f t="shared" ref="HK76:HL106" si="119">HI76</f>
        <v>2.58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09">
        <f t="shared" ref="IF76:IF106" si="125">ID76</f>
        <v>0</v>
      </c>
      <c r="IG76" s="233">
        <v>0</v>
      </c>
      <c r="IH76" s="233"/>
      <c r="II76" s="210">
        <f t="shared" ref="II76:IJ106" si="126">IG76</f>
        <v>0</v>
      </c>
      <c r="IJ76" s="210">
        <f t="shared" si="126"/>
        <v>0</v>
      </c>
      <c r="IM76" s="210">
        <f t="shared" ref="IM76:IN106" si="127">IK76</f>
        <v>0</v>
      </c>
      <c r="IN76" s="210">
        <f t="shared" si="127"/>
        <v>0</v>
      </c>
      <c r="IO76" s="196"/>
      <c r="IP76" s="210"/>
      <c r="IQ76" s="210">
        <f t="shared" ref="IQ76:IR106" si="128">IO76</f>
        <v>0</v>
      </c>
      <c r="IR76" s="210">
        <f t="shared" si="128"/>
        <v>0</v>
      </c>
      <c r="IS76" s="210"/>
      <c r="IT76" s="210"/>
      <c r="IU76" s="210">
        <f t="shared" ref="IU76:IV106" si="129">IS76</f>
        <v>0</v>
      </c>
      <c r="IV76" s="210">
        <f t="shared" si="129"/>
        <v>0</v>
      </c>
      <c r="IW76" s="210"/>
      <c r="IX76" s="210"/>
      <c r="IY76" s="210">
        <f t="shared" ref="IY76:IY106" si="130">IW76</f>
        <v>0</v>
      </c>
      <c r="IZ76" s="210">
        <f t="shared" ref="IZ76:IZ106" si="131">IX76</f>
        <v>0</v>
      </c>
      <c r="JA76" s="210"/>
      <c r="JB76" s="210"/>
      <c r="JC76" s="210">
        <f t="shared" ref="JC76:JD106" si="132">JA76</f>
        <v>0</v>
      </c>
      <c r="JD76" s="210">
        <f t="shared" si="132"/>
        <v>0</v>
      </c>
      <c r="JE76" s="210">
        <v>0</v>
      </c>
      <c r="JF76" s="210"/>
      <c r="JG76" s="210">
        <f t="shared" ref="JG76:JH106" si="133">JE76</f>
        <v>0</v>
      </c>
      <c r="JH76" s="210">
        <f t="shared" si="133"/>
        <v>0</v>
      </c>
      <c r="JI76" s="210">
        <v>2.58</v>
      </c>
      <c r="JJ76" s="210"/>
      <c r="JK76" s="210">
        <f t="shared" ref="JK76:JL106" si="134">JI76</f>
        <v>2.58</v>
      </c>
      <c r="JL76" s="210">
        <f t="shared" si="134"/>
        <v>0</v>
      </c>
      <c r="JM76" s="210"/>
      <c r="JN76" s="210"/>
      <c r="JO76" s="210">
        <f t="shared" ref="JO76:JP106" si="135">JM76</f>
        <v>0</v>
      </c>
      <c r="JP76" s="210">
        <f t="shared" si="135"/>
        <v>0</v>
      </c>
      <c r="JQ76" s="210"/>
      <c r="JR76" s="210"/>
      <c r="JS76" s="210">
        <f t="shared" ref="JS76:JT106" si="136">JQ76</f>
        <v>0</v>
      </c>
      <c r="JT76" s="210">
        <f t="shared" si="136"/>
        <v>0</v>
      </c>
      <c r="JU76" s="210"/>
      <c r="JV76" s="210"/>
      <c r="JW76" s="210">
        <f t="shared" ref="JW76:JX106" si="137">JU76</f>
        <v>0</v>
      </c>
      <c r="JX76" s="210">
        <f t="shared" si="137"/>
        <v>0</v>
      </c>
    </row>
    <row r="77" spans="1:284" ht="12.75" customHeight="1">
      <c r="A77" s="181"/>
      <c r="B77" s="89">
        <v>67</v>
      </c>
      <c r="C77" s="234"/>
      <c r="D77" s="234"/>
      <c r="E77" s="74"/>
      <c r="F77" s="74"/>
      <c r="G77" s="71">
        <f t="shared" si="71"/>
        <v>0</v>
      </c>
      <c r="H77" s="71">
        <f t="shared" si="71"/>
        <v>0</v>
      </c>
      <c r="I77" s="235">
        <v>17.53</v>
      </c>
      <c r="J77" s="71"/>
      <c r="K77" s="71"/>
      <c r="L77" s="71"/>
      <c r="M77" s="71">
        <f t="shared" si="72"/>
        <v>17.53</v>
      </c>
      <c r="N77" s="71">
        <f t="shared" si="72"/>
        <v>0</v>
      </c>
      <c r="O77" s="234">
        <v>0.82</v>
      </c>
      <c r="P77" s="235"/>
      <c r="Q77" s="74"/>
      <c r="R77" s="71"/>
      <c r="S77" s="71">
        <f t="shared" si="73"/>
        <v>0.82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3"/>
      <c r="AC77" s="244"/>
      <c r="AD77" s="237"/>
      <c r="AE77" s="71">
        <f t="shared" si="75"/>
        <v>0</v>
      </c>
      <c r="AF77" s="71">
        <f t="shared" si="75"/>
        <v>0</v>
      </c>
      <c r="AG77" s="71">
        <v>10.31</v>
      </c>
      <c r="AH77" s="71"/>
      <c r="AI77" s="71"/>
      <c r="AJ77" s="71"/>
      <c r="AK77" s="71">
        <f t="shared" si="76"/>
        <v>10.31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>
        <v>0</v>
      </c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4"/>
      <c r="BF77" s="234"/>
      <c r="BG77" s="75"/>
      <c r="BH77" s="238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39"/>
      <c r="BR77" s="234"/>
      <c r="BS77" s="94"/>
      <c r="BT77" s="94"/>
      <c r="BU77" s="71">
        <f t="shared" si="82"/>
        <v>0</v>
      </c>
      <c r="BV77" s="71">
        <f t="shared" si="82"/>
        <v>0</v>
      </c>
      <c r="BW77" s="74">
        <v>0</v>
      </c>
      <c r="BX77" s="74"/>
      <c r="BY77" s="79"/>
      <c r="BZ77" s="240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4"/>
      <c r="CJ77" s="234"/>
      <c r="CK77" s="212"/>
      <c r="CL77" s="71"/>
      <c r="CM77" s="71">
        <f t="shared" si="85"/>
        <v>0</v>
      </c>
      <c r="CN77" s="71">
        <f t="shared" si="85"/>
        <v>0</v>
      </c>
      <c r="CO77" s="234"/>
      <c r="CP77" s="234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34"/>
      <c r="CX77" s="234"/>
      <c r="CY77" s="71">
        <f t="shared" si="87"/>
        <v>0</v>
      </c>
      <c r="CZ77" s="71">
        <f t="shared" si="87"/>
        <v>0</v>
      </c>
      <c r="DA77" s="234"/>
      <c r="DB77" s="235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4">
        <v>0</v>
      </c>
      <c r="DN77" s="234"/>
      <c r="DO77" s="241"/>
      <c r="DP77" s="242"/>
      <c r="DQ77" s="71">
        <f t="shared" si="90"/>
        <v>0</v>
      </c>
      <c r="DR77" s="71">
        <f t="shared" si="90"/>
        <v>0</v>
      </c>
      <c r="DS77" s="115"/>
      <c r="DT77" s="71"/>
      <c r="DU77" s="234"/>
      <c r="DV77" s="234"/>
      <c r="DW77" s="71">
        <f t="shared" si="91"/>
        <v>0</v>
      </c>
      <c r="DX77" s="71">
        <f t="shared" si="91"/>
        <v>0</v>
      </c>
      <c r="DY77" s="234"/>
      <c r="DZ77" s="235"/>
      <c r="EA77" s="208"/>
      <c r="EB77" s="71"/>
      <c r="EC77" s="71">
        <f t="shared" si="92"/>
        <v>0</v>
      </c>
      <c r="ED77" s="71">
        <f t="shared" si="92"/>
        <v>0</v>
      </c>
      <c r="EE77" s="234"/>
      <c r="EF77" s="234"/>
      <c r="EG77" s="241"/>
      <c r="EH77" s="241"/>
      <c r="EI77" s="71">
        <f t="shared" si="93"/>
        <v>0</v>
      </c>
      <c r="EJ77" s="71">
        <f t="shared" si="93"/>
        <v>0</v>
      </c>
      <c r="EK77" s="234">
        <v>10.31</v>
      </c>
      <c r="EL77" s="234"/>
      <c r="EM77" s="241"/>
      <c r="EN77" s="241"/>
      <c r="EO77" s="71">
        <f t="shared" si="94"/>
        <v>10.31</v>
      </c>
      <c r="EP77" s="71">
        <f t="shared" si="94"/>
        <v>0</v>
      </c>
      <c r="EQ77" s="196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/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/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>
        <v>0</v>
      </c>
      <c r="GH77" s="196"/>
      <c r="GI77" s="74">
        <f t="shared" si="70"/>
        <v>0</v>
      </c>
      <c r="GJ77" s="74">
        <f t="shared" si="107"/>
        <v>0</v>
      </c>
      <c r="GK77" s="196">
        <v>10.31</v>
      </c>
      <c r="GL77" s="196"/>
      <c r="GM77" s="74">
        <f t="shared" si="108"/>
        <v>10.31</v>
      </c>
      <c r="GN77" s="74">
        <f t="shared" si="109"/>
        <v>0</v>
      </c>
      <c r="GO77" s="196">
        <v>0.93</v>
      </c>
      <c r="GP77" s="196"/>
      <c r="GQ77" s="74">
        <f t="shared" si="110"/>
        <v>0.93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>
        <v>5.15</v>
      </c>
      <c r="GX77" s="196"/>
      <c r="GY77" s="74">
        <f t="shared" si="114"/>
        <v>5.15</v>
      </c>
      <c r="GZ77" s="74">
        <f t="shared" si="115"/>
        <v>0</v>
      </c>
      <c r="HA77" s="196">
        <v>2.06</v>
      </c>
      <c r="HB77" s="196"/>
      <c r="HC77" s="74">
        <f t="shared" si="116"/>
        <v>2.06</v>
      </c>
      <c r="HD77" s="74">
        <f t="shared" si="117"/>
        <v>0</v>
      </c>
      <c r="HE77" s="196">
        <v>1.77</v>
      </c>
      <c r="HF77" s="196"/>
      <c r="HG77" s="74">
        <f t="shared" si="118"/>
        <v>1.77</v>
      </c>
      <c r="HH77" s="74">
        <f t="shared" si="118"/>
        <v>0</v>
      </c>
      <c r="HI77" s="196">
        <v>2.58</v>
      </c>
      <c r="HJ77" s="196"/>
      <c r="HK77" s="74">
        <f t="shared" si="119"/>
        <v>2.58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09">
        <f t="shared" si="125"/>
        <v>0</v>
      </c>
      <c r="IG77" s="233">
        <v>0</v>
      </c>
      <c r="IH77" s="233"/>
      <c r="II77" s="210">
        <f t="shared" si="126"/>
        <v>0</v>
      </c>
      <c r="IJ77" s="210">
        <f t="shared" si="126"/>
        <v>0</v>
      </c>
      <c r="IM77" s="210">
        <f t="shared" si="127"/>
        <v>0</v>
      </c>
      <c r="IN77" s="210">
        <f t="shared" si="127"/>
        <v>0</v>
      </c>
      <c r="IO77" s="196"/>
      <c r="IP77" s="210"/>
      <c r="IQ77" s="210">
        <f t="shared" si="128"/>
        <v>0</v>
      </c>
      <c r="IR77" s="210">
        <f t="shared" si="128"/>
        <v>0</v>
      </c>
      <c r="IS77" s="210"/>
      <c r="IT77" s="210"/>
      <c r="IU77" s="210">
        <f t="shared" si="129"/>
        <v>0</v>
      </c>
      <c r="IV77" s="210">
        <f t="shared" si="129"/>
        <v>0</v>
      </c>
      <c r="IW77" s="210"/>
      <c r="IX77" s="210"/>
      <c r="IY77" s="210">
        <f t="shared" si="130"/>
        <v>0</v>
      </c>
      <c r="IZ77" s="210">
        <f t="shared" si="131"/>
        <v>0</v>
      </c>
      <c r="JA77" s="210"/>
      <c r="JB77" s="210"/>
      <c r="JC77" s="210">
        <f t="shared" si="132"/>
        <v>0</v>
      </c>
      <c r="JD77" s="210">
        <f t="shared" si="132"/>
        <v>0</v>
      </c>
      <c r="JE77" s="210">
        <v>0</v>
      </c>
      <c r="JF77" s="210"/>
      <c r="JG77" s="210">
        <f t="shared" si="133"/>
        <v>0</v>
      </c>
      <c r="JH77" s="210">
        <f t="shared" si="133"/>
        <v>0</v>
      </c>
      <c r="JI77" s="210">
        <v>2.58</v>
      </c>
      <c r="JJ77" s="210"/>
      <c r="JK77" s="210">
        <f t="shared" si="134"/>
        <v>2.58</v>
      </c>
      <c r="JL77" s="210">
        <f t="shared" si="134"/>
        <v>0</v>
      </c>
      <c r="JM77" s="210"/>
      <c r="JN77" s="210"/>
      <c r="JO77" s="210">
        <f t="shared" si="135"/>
        <v>0</v>
      </c>
      <c r="JP77" s="210">
        <f t="shared" si="135"/>
        <v>0</v>
      </c>
      <c r="JQ77" s="210"/>
      <c r="JR77" s="210"/>
      <c r="JS77" s="210">
        <f t="shared" si="136"/>
        <v>0</v>
      </c>
      <c r="JT77" s="210">
        <f t="shared" si="136"/>
        <v>0</v>
      </c>
      <c r="JU77" s="210"/>
      <c r="JV77" s="210"/>
      <c r="JW77" s="210">
        <f t="shared" si="137"/>
        <v>0</v>
      </c>
      <c r="JX77" s="210">
        <f t="shared" si="137"/>
        <v>0</v>
      </c>
    </row>
    <row r="78" spans="1:284" ht="12.75" customHeight="1">
      <c r="A78" s="181"/>
      <c r="B78" s="89">
        <v>68</v>
      </c>
      <c r="C78" s="234"/>
      <c r="D78" s="234"/>
      <c r="E78" s="74"/>
      <c r="F78" s="74"/>
      <c r="G78" s="71">
        <f t="shared" si="71"/>
        <v>0</v>
      </c>
      <c r="H78" s="71">
        <f t="shared" si="71"/>
        <v>0</v>
      </c>
      <c r="I78" s="235">
        <v>7.22</v>
      </c>
      <c r="J78" s="71"/>
      <c r="K78" s="71"/>
      <c r="L78" s="71"/>
      <c r="M78" s="71">
        <f t="shared" si="72"/>
        <v>7.22</v>
      </c>
      <c r="N78" s="71">
        <f t="shared" si="72"/>
        <v>0</v>
      </c>
      <c r="O78" s="234">
        <v>0.82</v>
      </c>
      <c r="P78" s="235"/>
      <c r="Q78" s="74"/>
      <c r="R78" s="71"/>
      <c r="S78" s="71">
        <f t="shared" si="73"/>
        <v>0.82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3"/>
      <c r="AC78" s="244"/>
      <c r="AD78" s="237"/>
      <c r="AE78" s="71">
        <f t="shared" si="75"/>
        <v>0</v>
      </c>
      <c r="AF78" s="71">
        <f t="shared" si="75"/>
        <v>0</v>
      </c>
      <c r="AG78" s="71">
        <v>20.62</v>
      </c>
      <c r="AH78" s="71"/>
      <c r="AI78" s="71"/>
      <c r="AJ78" s="71"/>
      <c r="AK78" s="71">
        <f t="shared" si="76"/>
        <v>20.62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>
        <v>0</v>
      </c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4"/>
      <c r="BF78" s="234"/>
      <c r="BG78" s="75"/>
      <c r="BH78" s="238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39"/>
      <c r="BR78" s="234"/>
      <c r="BS78" s="94"/>
      <c r="BT78" s="94"/>
      <c r="BU78" s="71">
        <f t="shared" si="82"/>
        <v>0</v>
      </c>
      <c r="BV78" s="71">
        <f t="shared" si="82"/>
        <v>0</v>
      </c>
      <c r="BW78" s="74">
        <v>0</v>
      </c>
      <c r="BX78" s="74"/>
      <c r="BY78" s="79"/>
      <c r="BZ78" s="240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4"/>
      <c r="CJ78" s="234"/>
      <c r="CK78" s="212"/>
      <c r="CL78" s="71"/>
      <c r="CM78" s="71">
        <f t="shared" si="85"/>
        <v>0</v>
      </c>
      <c r="CN78" s="71">
        <f t="shared" si="85"/>
        <v>0</v>
      </c>
      <c r="CO78" s="234"/>
      <c r="CP78" s="234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34"/>
      <c r="CX78" s="234"/>
      <c r="CY78" s="71">
        <f t="shared" si="87"/>
        <v>0</v>
      </c>
      <c r="CZ78" s="71">
        <f t="shared" si="87"/>
        <v>0</v>
      </c>
      <c r="DA78" s="234"/>
      <c r="DB78" s="235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4">
        <v>0</v>
      </c>
      <c r="DN78" s="234"/>
      <c r="DO78" s="241"/>
      <c r="DP78" s="242"/>
      <c r="DQ78" s="71">
        <f t="shared" si="90"/>
        <v>0</v>
      </c>
      <c r="DR78" s="71">
        <f t="shared" si="90"/>
        <v>0</v>
      </c>
      <c r="DS78" s="115"/>
      <c r="DT78" s="71"/>
      <c r="DU78" s="234"/>
      <c r="DV78" s="234"/>
      <c r="DW78" s="71">
        <f t="shared" si="91"/>
        <v>0</v>
      </c>
      <c r="DX78" s="71">
        <f t="shared" si="91"/>
        <v>0</v>
      </c>
      <c r="DY78" s="234"/>
      <c r="DZ78" s="235"/>
      <c r="EA78" s="208"/>
      <c r="EB78" s="71"/>
      <c r="EC78" s="71">
        <f t="shared" si="92"/>
        <v>0</v>
      </c>
      <c r="ED78" s="71">
        <f t="shared" si="92"/>
        <v>0</v>
      </c>
      <c r="EE78" s="234"/>
      <c r="EF78" s="234"/>
      <c r="EG78" s="241"/>
      <c r="EH78" s="241"/>
      <c r="EI78" s="71">
        <f t="shared" si="93"/>
        <v>0</v>
      </c>
      <c r="EJ78" s="71">
        <f t="shared" si="93"/>
        <v>0</v>
      </c>
      <c r="EK78" s="234">
        <v>10.31</v>
      </c>
      <c r="EL78" s="234"/>
      <c r="EM78" s="241"/>
      <c r="EN78" s="241"/>
      <c r="EO78" s="71">
        <f t="shared" si="94"/>
        <v>10.31</v>
      </c>
      <c r="EP78" s="71">
        <f t="shared" si="94"/>
        <v>0</v>
      </c>
      <c r="EQ78" s="196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/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/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>
        <v>0</v>
      </c>
      <c r="GH78" s="196"/>
      <c r="GI78" s="74">
        <f t="shared" si="70"/>
        <v>0</v>
      </c>
      <c r="GJ78" s="74">
        <f t="shared" si="107"/>
        <v>0</v>
      </c>
      <c r="GK78" s="196">
        <v>10.31</v>
      </c>
      <c r="GL78" s="196"/>
      <c r="GM78" s="74">
        <f t="shared" si="108"/>
        <v>10.31</v>
      </c>
      <c r="GN78" s="74">
        <f t="shared" si="109"/>
        <v>0</v>
      </c>
      <c r="GO78" s="196">
        <v>0.62</v>
      </c>
      <c r="GP78" s="196"/>
      <c r="GQ78" s="74">
        <f t="shared" si="110"/>
        <v>0.62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>
        <v>5.15</v>
      </c>
      <c r="GX78" s="196"/>
      <c r="GY78" s="74">
        <f t="shared" si="114"/>
        <v>5.15</v>
      </c>
      <c r="GZ78" s="74">
        <f t="shared" si="115"/>
        <v>0</v>
      </c>
      <c r="HA78" s="196">
        <v>2.06</v>
      </c>
      <c r="HB78" s="196"/>
      <c r="HC78" s="74">
        <f t="shared" si="116"/>
        <v>2.06</v>
      </c>
      <c r="HD78" s="74">
        <f t="shared" si="117"/>
        <v>0</v>
      </c>
      <c r="HE78" s="196">
        <v>1.77</v>
      </c>
      <c r="HF78" s="196"/>
      <c r="HG78" s="74">
        <f t="shared" si="118"/>
        <v>1.77</v>
      </c>
      <c r="HH78" s="74">
        <f t="shared" si="118"/>
        <v>0</v>
      </c>
      <c r="HI78" s="196">
        <v>2.58</v>
      </c>
      <c r="HJ78" s="196"/>
      <c r="HK78" s="74">
        <f t="shared" si="119"/>
        <v>2.58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09">
        <f t="shared" si="125"/>
        <v>0</v>
      </c>
      <c r="IG78" s="233">
        <v>0</v>
      </c>
      <c r="IH78" s="233"/>
      <c r="II78" s="210">
        <f t="shared" si="126"/>
        <v>0</v>
      </c>
      <c r="IJ78" s="210">
        <f t="shared" si="126"/>
        <v>0</v>
      </c>
      <c r="IM78" s="210">
        <f t="shared" si="127"/>
        <v>0</v>
      </c>
      <c r="IN78" s="210">
        <f t="shared" si="127"/>
        <v>0</v>
      </c>
      <c r="IO78" s="196"/>
      <c r="IP78" s="210"/>
      <c r="IQ78" s="210">
        <f t="shared" si="128"/>
        <v>0</v>
      </c>
      <c r="IR78" s="210">
        <f t="shared" si="128"/>
        <v>0</v>
      </c>
      <c r="IS78" s="210"/>
      <c r="IT78" s="210"/>
      <c r="IU78" s="210">
        <f t="shared" si="129"/>
        <v>0</v>
      </c>
      <c r="IV78" s="210">
        <f t="shared" si="129"/>
        <v>0</v>
      </c>
      <c r="IW78" s="210"/>
      <c r="IX78" s="210"/>
      <c r="IY78" s="210">
        <f t="shared" si="130"/>
        <v>0</v>
      </c>
      <c r="IZ78" s="210">
        <f t="shared" si="131"/>
        <v>0</v>
      </c>
      <c r="JA78" s="210"/>
      <c r="JB78" s="210"/>
      <c r="JC78" s="210">
        <f t="shared" si="132"/>
        <v>0</v>
      </c>
      <c r="JD78" s="210">
        <f t="shared" si="132"/>
        <v>0</v>
      </c>
      <c r="JE78" s="210">
        <v>0</v>
      </c>
      <c r="JF78" s="210"/>
      <c r="JG78" s="210">
        <f t="shared" si="133"/>
        <v>0</v>
      </c>
      <c r="JH78" s="210">
        <f t="shared" si="133"/>
        <v>0</v>
      </c>
      <c r="JI78" s="210">
        <v>2.58</v>
      </c>
      <c r="JJ78" s="210"/>
      <c r="JK78" s="210">
        <f t="shared" si="134"/>
        <v>2.58</v>
      </c>
      <c r="JL78" s="210">
        <f t="shared" si="134"/>
        <v>0</v>
      </c>
      <c r="JM78" s="210"/>
      <c r="JN78" s="210"/>
      <c r="JO78" s="210">
        <f t="shared" si="135"/>
        <v>0</v>
      </c>
      <c r="JP78" s="210">
        <f t="shared" si="135"/>
        <v>0</v>
      </c>
      <c r="JQ78" s="210"/>
      <c r="JR78" s="210"/>
      <c r="JS78" s="210">
        <f t="shared" si="136"/>
        <v>0</v>
      </c>
      <c r="JT78" s="210">
        <f t="shared" si="136"/>
        <v>0</v>
      </c>
      <c r="JU78" s="210"/>
      <c r="JV78" s="210"/>
      <c r="JW78" s="210">
        <f t="shared" si="137"/>
        <v>0</v>
      </c>
      <c r="JX78" s="210">
        <f t="shared" si="137"/>
        <v>0</v>
      </c>
    </row>
    <row r="79" spans="1:284" ht="12.75" customHeight="1">
      <c r="A79" s="184" t="s">
        <v>153</v>
      </c>
      <c r="B79" s="89">
        <v>69</v>
      </c>
      <c r="C79" s="234"/>
      <c r="D79" s="234"/>
      <c r="E79" s="74"/>
      <c r="F79" s="74"/>
      <c r="G79" s="71">
        <f t="shared" si="71"/>
        <v>0</v>
      </c>
      <c r="H79" s="71">
        <f t="shared" si="71"/>
        <v>0</v>
      </c>
      <c r="I79" s="235">
        <v>6.19</v>
      </c>
      <c r="J79" s="71"/>
      <c r="K79" s="71"/>
      <c r="L79" s="71"/>
      <c r="M79" s="71">
        <f t="shared" si="72"/>
        <v>6.19</v>
      </c>
      <c r="N79" s="71">
        <f t="shared" si="72"/>
        <v>0</v>
      </c>
      <c r="O79" s="234">
        <v>0.21</v>
      </c>
      <c r="P79" s="235"/>
      <c r="Q79" s="74"/>
      <c r="R79" s="71"/>
      <c r="S79" s="71">
        <f t="shared" si="73"/>
        <v>0.21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3"/>
      <c r="AC79" s="244"/>
      <c r="AD79" s="237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>
        <v>0</v>
      </c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4"/>
      <c r="BF79" s="234"/>
      <c r="BG79" s="75"/>
      <c r="BH79" s="238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39"/>
      <c r="BR79" s="234"/>
      <c r="BS79" s="94"/>
      <c r="BT79" s="94"/>
      <c r="BU79" s="71">
        <f t="shared" si="82"/>
        <v>0</v>
      </c>
      <c r="BV79" s="71">
        <f t="shared" si="82"/>
        <v>0</v>
      </c>
      <c r="BW79" s="74">
        <v>0</v>
      </c>
      <c r="BX79" s="74"/>
      <c r="BY79" s="79"/>
      <c r="BZ79" s="240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4"/>
      <c r="CJ79" s="234"/>
      <c r="CK79" s="212"/>
      <c r="CL79" s="71"/>
      <c r="CM79" s="71">
        <f t="shared" si="85"/>
        <v>0</v>
      </c>
      <c r="CN79" s="71">
        <f t="shared" si="85"/>
        <v>0</v>
      </c>
      <c r="CO79" s="234"/>
      <c r="CP79" s="234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34"/>
      <c r="CX79" s="234"/>
      <c r="CY79" s="71">
        <f t="shared" si="87"/>
        <v>0</v>
      </c>
      <c r="CZ79" s="71">
        <f t="shared" si="87"/>
        <v>0</v>
      </c>
      <c r="DA79" s="234"/>
      <c r="DB79" s="235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4">
        <v>0</v>
      </c>
      <c r="DN79" s="234"/>
      <c r="DO79" s="241"/>
      <c r="DP79" s="242"/>
      <c r="DQ79" s="71">
        <f t="shared" si="90"/>
        <v>0</v>
      </c>
      <c r="DR79" s="71">
        <f t="shared" si="90"/>
        <v>0</v>
      </c>
      <c r="DS79" s="115"/>
      <c r="DT79" s="71"/>
      <c r="DU79" s="234"/>
      <c r="DV79" s="234"/>
      <c r="DW79" s="71">
        <f t="shared" si="91"/>
        <v>0</v>
      </c>
      <c r="DX79" s="71">
        <f t="shared" si="91"/>
        <v>0</v>
      </c>
      <c r="DY79" s="234"/>
      <c r="DZ79" s="235"/>
      <c r="EA79" s="208"/>
      <c r="EB79" s="71"/>
      <c r="EC79" s="71">
        <f t="shared" si="92"/>
        <v>0</v>
      </c>
      <c r="ED79" s="71">
        <f t="shared" si="92"/>
        <v>0</v>
      </c>
      <c r="EE79" s="234"/>
      <c r="EF79" s="234"/>
      <c r="EG79" s="241"/>
      <c r="EH79" s="241"/>
      <c r="EI79" s="71">
        <f t="shared" si="93"/>
        <v>0</v>
      </c>
      <c r="EJ79" s="71">
        <f t="shared" si="93"/>
        <v>0</v>
      </c>
      <c r="EK79" s="234">
        <v>10.31</v>
      </c>
      <c r="EL79" s="234"/>
      <c r="EM79" s="241"/>
      <c r="EN79" s="241"/>
      <c r="EO79" s="71">
        <f t="shared" si="94"/>
        <v>10.31</v>
      </c>
      <c r="EP79" s="71">
        <f t="shared" si="94"/>
        <v>0</v>
      </c>
      <c r="EQ79" s="196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/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/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>
        <v>0</v>
      </c>
      <c r="GH79" s="196"/>
      <c r="GI79" s="74">
        <f t="shared" si="70"/>
        <v>0</v>
      </c>
      <c r="GJ79" s="74">
        <f t="shared" si="107"/>
        <v>0</v>
      </c>
      <c r="GK79" s="196">
        <v>10.31</v>
      </c>
      <c r="GL79" s="196"/>
      <c r="GM79" s="74">
        <f t="shared" si="108"/>
        <v>10.31</v>
      </c>
      <c r="GN79" s="74">
        <f t="shared" si="109"/>
        <v>0</v>
      </c>
      <c r="GO79" s="196">
        <v>0.31</v>
      </c>
      <c r="GP79" s="196"/>
      <c r="GQ79" s="74">
        <f t="shared" si="110"/>
        <v>0.31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>
        <v>5.15</v>
      </c>
      <c r="GX79" s="196"/>
      <c r="GY79" s="74">
        <f t="shared" si="114"/>
        <v>5.15</v>
      </c>
      <c r="GZ79" s="74">
        <f t="shared" si="115"/>
        <v>0</v>
      </c>
      <c r="HA79" s="196">
        <v>0</v>
      </c>
      <c r="HB79" s="196"/>
      <c r="HC79" s="74">
        <f t="shared" si="116"/>
        <v>0</v>
      </c>
      <c r="HD79" s="74">
        <f t="shared" si="117"/>
        <v>0</v>
      </c>
      <c r="HE79" s="196">
        <v>1.77</v>
      </c>
      <c r="HF79" s="196"/>
      <c r="HG79" s="74">
        <f t="shared" si="118"/>
        <v>1.77</v>
      </c>
      <c r="HH79" s="74">
        <f t="shared" si="118"/>
        <v>0</v>
      </c>
      <c r="HI79" s="196">
        <v>2.58</v>
      </c>
      <c r="HJ79" s="196"/>
      <c r="HK79" s="74">
        <f t="shared" si="119"/>
        <v>2.58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09">
        <f t="shared" si="125"/>
        <v>0</v>
      </c>
      <c r="IG79" s="233">
        <v>0</v>
      </c>
      <c r="IH79" s="233"/>
      <c r="II79" s="210">
        <f t="shared" si="126"/>
        <v>0</v>
      </c>
      <c r="IJ79" s="210">
        <f t="shared" si="126"/>
        <v>0</v>
      </c>
      <c r="IM79" s="210">
        <f t="shared" si="127"/>
        <v>0</v>
      </c>
      <c r="IN79" s="210">
        <f t="shared" si="127"/>
        <v>0</v>
      </c>
      <c r="IO79" s="196"/>
      <c r="IP79" s="210"/>
      <c r="IQ79" s="210">
        <f t="shared" si="128"/>
        <v>0</v>
      </c>
      <c r="IR79" s="210">
        <f t="shared" si="128"/>
        <v>0</v>
      </c>
      <c r="IS79" s="210"/>
      <c r="IT79" s="210"/>
      <c r="IU79" s="210">
        <f t="shared" si="129"/>
        <v>0</v>
      </c>
      <c r="IV79" s="210">
        <f t="shared" si="129"/>
        <v>0</v>
      </c>
      <c r="IW79" s="210"/>
      <c r="IX79" s="210"/>
      <c r="IY79" s="210">
        <f t="shared" si="130"/>
        <v>0</v>
      </c>
      <c r="IZ79" s="210">
        <f t="shared" si="131"/>
        <v>0</v>
      </c>
      <c r="JA79" s="210"/>
      <c r="JB79" s="210"/>
      <c r="JC79" s="210">
        <f t="shared" si="132"/>
        <v>0</v>
      </c>
      <c r="JD79" s="210">
        <f t="shared" si="132"/>
        <v>0</v>
      </c>
      <c r="JE79" s="210">
        <v>0</v>
      </c>
      <c r="JF79" s="210"/>
      <c r="JG79" s="210">
        <f t="shared" si="133"/>
        <v>0</v>
      </c>
      <c r="JH79" s="210">
        <f t="shared" si="133"/>
        <v>0</v>
      </c>
      <c r="JI79" s="210">
        <v>2.58</v>
      </c>
      <c r="JJ79" s="210"/>
      <c r="JK79" s="210">
        <f t="shared" si="134"/>
        <v>2.58</v>
      </c>
      <c r="JL79" s="210">
        <f t="shared" si="134"/>
        <v>0</v>
      </c>
      <c r="JM79" s="210"/>
      <c r="JN79" s="210"/>
      <c r="JO79" s="210">
        <f t="shared" si="135"/>
        <v>0</v>
      </c>
      <c r="JP79" s="210">
        <f t="shared" si="135"/>
        <v>0</v>
      </c>
      <c r="JQ79" s="210"/>
      <c r="JR79" s="210"/>
      <c r="JS79" s="210">
        <f t="shared" si="136"/>
        <v>0</v>
      </c>
      <c r="JT79" s="210">
        <f t="shared" si="136"/>
        <v>0</v>
      </c>
      <c r="JU79" s="210"/>
      <c r="JV79" s="210"/>
      <c r="JW79" s="210">
        <f t="shared" si="137"/>
        <v>0</v>
      </c>
      <c r="JX79" s="210">
        <f t="shared" si="137"/>
        <v>0</v>
      </c>
    </row>
    <row r="80" spans="1:284" ht="12.75" customHeight="1">
      <c r="A80" s="181"/>
      <c r="B80" s="89">
        <v>70</v>
      </c>
      <c r="C80" s="234"/>
      <c r="D80" s="234"/>
      <c r="E80" s="74"/>
      <c r="F80" s="74"/>
      <c r="G80" s="71">
        <f t="shared" si="71"/>
        <v>0</v>
      </c>
      <c r="H80" s="71">
        <f t="shared" si="71"/>
        <v>0</v>
      </c>
      <c r="I80" s="235">
        <v>5.15</v>
      </c>
      <c r="J80" s="71"/>
      <c r="K80" s="71"/>
      <c r="L80" s="71"/>
      <c r="M80" s="71">
        <f t="shared" si="72"/>
        <v>5.15</v>
      </c>
      <c r="N80" s="71">
        <f t="shared" si="72"/>
        <v>0</v>
      </c>
      <c r="O80" s="234">
        <v>0.21</v>
      </c>
      <c r="P80" s="235"/>
      <c r="Q80" s="74"/>
      <c r="R80" s="71"/>
      <c r="S80" s="71">
        <f t="shared" si="73"/>
        <v>0.21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3"/>
      <c r="AC80" s="244"/>
      <c r="AD80" s="237"/>
      <c r="AE80" s="71">
        <f t="shared" si="75"/>
        <v>0</v>
      </c>
      <c r="AF80" s="71">
        <f t="shared" si="75"/>
        <v>0</v>
      </c>
      <c r="AG80" s="71">
        <v>10.31</v>
      </c>
      <c r="AH80" s="71"/>
      <c r="AI80" s="71"/>
      <c r="AJ80" s="71"/>
      <c r="AK80" s="71">
        <f t="shared" si="76"/>
        <v>10.31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>
        <v>0</v>
      </c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4"/>
      <c r="BF80" s="234"/>
      <c r="BG80" s="75"/>
      <c r="BH80" s="238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39"/>
      <c r="BR80" s="234"/>
      <c r="BS80" s="94"/>
      <c r="BT80" s="94"/>
      <c r="BU80" s="71">
        <f t="shared" si="82"/>
        <v>0</v>
      </c>
      <c r="BV80" s="71">
        <f t="shared" si="82"/>
        <v>0</v>
      </c>
      <c r="BW80" s="74">
        <v>0</v>
      </c>
      <c r="BX80" s="74"/>
      <c r="BY80" s="79"/>
      <c r="BZ80" s="240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4"/>
      <c r="CJ80" s="234"/>
      <c r="CK80" s="212"/>
      <c r="CL80" s="71"/>
      <c r="CM80" s="71">
        <f t="shared" si="85"/>
        <v>0</v>
      </c>
      <c r="CN80" s="71">
        <f t="shared" si="85"/>
        <v>0</v>
      </c>
      <c r="CO80" s="234"/>
      <c r="CP80" s="234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34"/>
      <c r="CX80" s="234"/>
      <c r="CY80" s="71">
        <f t="shared" si="87"/>
        <v>0</v>
      </c>
      <c r="CZ80" s="71">
        <f t="shared" si="87"/>
        <v>0</v>
      </c>
      <c r="DA80" s="234"/>
      <c r="DB80" s="235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4">
        <v>0</v>
      </c>
      <c r="DN80" s="234"/>
      <c r="DO80" s="241"/>
      <c r="DP80" s="242"/>
      <c r="DQ80" s="71">
        <f t="shared" si="90"/>
        <v>0</v>
      </c>
      <c r="DR80" s="71">
        <f t="shared" si="90"/>
        <v>0</v>
      </c>
      <c r="DS80" s="115"/>
      <c r="DT80" s="71"/>
      <c r="DU80" s="234"/>
      <c r="DV80" s="234"/>
      <c r="DW80" s="71">
        <f t="shared" si="91"/>
        <v>0</v>
      </c>
      <c r="DX80" s="71">
        <f t="shared" si="91"/>
        <v>0</v>
      </c>
      <c r="DY80" s="234"/>
      <c r="DZ80" s="235"/>
      <c r="EA80" s="208"/>
      <c r="EB80" s="71"/>
      <c r="EC80" s="71">
        <f t="shared" si="92"/>
        <v>0</v>
      </c>
      <c r="ED80" s="71">
        <f t="shared" si="92"/>
        <v>0</v>
      </c>
      <c r="EE80" s="234"/>
      <c r="EF80" s="234"/>
      <c r="EG80" s="241"/>
      <c r="EH80" s="241"/>
      <c r="EI80" s="71">
        <f t="shared" si="93"/>
        <v>0</v>
      </c>
      <c r="EJ80" s="71">
        <f t="shared" si="93"/>
        <v>0</v>
      </c>
      <c r="EK80" s="234">
        <v>10.31</v>
      </c>
      <c r="EL80" s="234"/>
      <c r="EM80" s="241"/>
      <c r="EN80" s="241"/>
      <c r="EO80" s="71">
        <f t="shared" si="94"/>
        <v>10.31</v>
      </c>
      <c r="EP80" s="71">
        <f t="shared" si="94"/>
        <v>0</v>
      </c>
      <c r="EQ80" s="196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/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/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>
        <v>0</v>
      </c>
      <c r="GH80" s="196"/>
      <c r="GI80" s="74">
        <f t="shared" si="70"/>
        <v>0</v>
      </c>
      <c r="GJ80" s="74">
        <f t="shared" si="107"/>
        <v>0</v>
      </c>
      <c r="GK80" s="196">
        <v>10.31</v>
      </c>
      <c r="GL80" s="196"/>
      <c r="GM80" s="74">
        <f t="shared" si="108"/>
        <v>10.31</v>
      </c>
      <c r="GN80" s="74">
        <f t="shared" si="109"/>
        <v>0</v>
      </c>
      <c r="GO80" s="196">
        <v>0.1</v>
      </c>
      <c r="GP80" s="196"/>
      <c r="GQ80" s="74">
        <f t="shared" si="110"/>
        <v>0.1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>
        <v>5.15</v>
      </c>
      <c r="GX80" s="196"/>
      <c r="GY80" s="74">
        <f t="shared" si="114"/>
        <v>5.15</v>
      </c>
      <c r="GZ80" s="74">
        <f t="shared" si="115"/>
        <v>0</v>
      </c>
      <c r="HA80" s="196">
        <v>0</v>
      </c>
      <c r="HB80" s="196"/>
      <c r="HC80" s="74">
        <f t="shared" si="116"/>
        <v>0</v>
      </c>
      <c r="HD80" s="74">
        <f t="shared" si="117"/>
        <v>0</v>
      </c>
      <c r="HE80" s="196">
        <v>1.77</v>
      </c>
      <c r="HF80" s="196"/>
      <c r="HG80" s="74">
        <f t="shared" si="118"/>
        <v>1.77</v>
      </c>
      <c r="HH80" s="74">
        <f t="shared" si="118"/>
        <v>0</v>
      </c>
      <c r="HI80" s="74">
        <v>2.58</v>
      </c>
      <c r="HJ80" s="74"/>
      <c r="HK80" s="74">
        <f t="shared" si="119"/>
        <v>2.58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09">
        <f t="shared" si="125"/>
        <v>0</v>
      </c>
      <c r="IG80" s="233">
        <v>0</v>
      </c>
      <c r="IH80" s="233"/>
      <c r="II80" s="210">
        <f t="shared" si="126"/>
        <v>0</v>
      </c>
      <c r="IJ80" s="210">
        <f t="shared" si="126"/>
        <v>0</v>
      </c>
      <c r="IM80" s="210">
        <f t="shared" si="127"/>
        <v>0</v>
      </c>
      <c r="IN80" s="210">
        <f t="shared" si="127"/>
        <v>0</v>
      </c>
      <c r="IO80" s="196"/>
      <c r="IP80" s="210"/>
      <c r="IQ80" s="210">
        <f t="shared" si="128"/>
        <v>0</v>
      </c>
      <c r="IR80" s="210">
        <f t="shared" si="128"/>
        <v>0</v>
      </c>
      <c r="IS80" s="210"/>
      <c r="IT80" s="210"/>
      <c r="IU80" s="210">
        <f t="shared" si="129"/>
        <v>0</v>
      </c>
      <c r="IV80" s="210">
        <f t="shared" si="129"/>
        <v>0</v>
      </c>
      <c r="IW80" s="210"/>
      <c r="IX80" s="210"/>
      <c r="IY80" s="210">
        <f t="shared" si="130"/>
        <v>0</v>
      </c>
      <c r="IZ80" s="210">
        <f t="shared" si="131"/>
        <v>0</v>
      </c>
      <c r="JA80" s="210"/>
      <c r="JB80" s="210"/>
      <c r="JC80" s="210">
        <f t="shared" si="132"/>
        <v>0</v>
      </c>
      <c r="JD80" s="210">
        <f t="shared" si="132"/>
        <v>0</v>
      </c>
      <c r="JE80" s="210">
        <v>0</v>
      </c>
      <c r="JF80" s="210"/>
      <c r="JG80" s="210">
        <f t="shared" si="133"/>
        <v>0</v>
      </c>
      <c r="JH80" s="210">
        <f t="shared" si="133"/>
        <v>0</v>
      </c>
      <c r="JI80" s="210">
        <v>2.58</v>
      </c>
      <c r="JJ80" s="210"/>
      <c r="JK80" s="210">
        <f t="shared" si="134"/>
        <v>2.58</v>
      </c>
      <c r="JL80" s="210">
        <f t="shared" si="134"/>
        <v>0</v>
      </c>
      <c r="JM80" s="210"/>
      <c r="JN80" s="210"/>
      <c r="JO80" s="210">
        <f t="shared" si="135"/>
        <v>0</v>
      </c>
      <c r="JP80" s="210">
        <f t="shared" si="135"/>
        <v>0</v>
      </c>
      <c r="JQ80" s="210"/>
      <c r="JR80" s="210"/>
      <c r="JS80" s="210">
        <f t="shared" si="136"/>
        <v>0</v>
      </c>
      <c r="JT80" s="210">
        <f t="shared" si="136"/>
        <v>0</v>
      </c>
      <c r="JU80" s="210"/>
      <c r="JV80" s="210"/>
      <c r="JW80" s="210">
        <f t="shared" si="137"/>
        <v>0</v>
      </c>
      <c r="JX80" s="210">
        <f t="shared" si="137"/>
        <v>0</v>
      </c>
    </row>
    <row r="81" spans="1:284" ht="12.75" customHeight="1">
      <c r="A81" s="181"/>
      <c r="B81" s="89">
        <v>71</v>
      </c>
      <c r="C81" s="234"/>
      <c r="D81" s="234"/>
      <c r="E81" s="74"/>
      <c r="F81" s="74"/>
      <c r="G81" s="71">
        <f t="shared" si="71"/>
        <v>0</v>
      </c>
      <c r="H81" s="71">
        <f t="shared" si="71"/>
        <v>0</v>
      </c>
      <c r="I81" s="235">
        <v>7.22</v>
      </c>
      <c r="J81" s="71"/>
      <c r="K81" s="71"/>
      <c r="L81" s="71"/>
      <c r="M81" s="71">
        <f t="shared" si="72"/>
        <v>7.22</v>
      </c>
      <c r="N81" s="71">
        <f t="shared" si="72"/>
        <v>0</v>
      </c>
      <c r="O81" s="234">
        <v>0.21</v>
      </c>
      <c r="P81" s="235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3"/>
      <c r="AC81" s="244"/>
      <c r="AD81" s="237"/>
      <c r="AE81" s="71">
        <f t="shared" si="75"/>
        <v>0</v>
      </c>
      <c r="AF81" s="71">
        <f t="shared" si="75"/>
        <v>0</v>
      </c>
      <c r="AG81" s="71">
        <v>46.39</v>
      </c>
      <c r="AH81" s="71"/>
      <c r="AI81" s="71"/>
      <c r="AJ81" s="71"/>
      <c r="AK81" s="71">
        <f t="shared" si="76"/>
        <v>46.39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>
        <v>0</v>
      </c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4"/>
      <c r="BF81" s="234"/>
      <c r="BG81" s="75"/>
      <c r="BH81" s="238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39"/>
      <c r="BR81" s="234"/>
      <c r="BS81" s="94"/>
      <c r="BT81" s="94"/>
      <c r="BU81" s="71">
        <f t="shared" si="82"/>
        <v>0</v>
      </c>
      <c r="BV81" s="71">
        <f t="shared" si="82"/>
        <v>0</v>
      </c>
      <c r="BW81" s="74">
        <v>0</v>
      </c>
      <c r="BX81" s="74"/>
      <c r="BY81" s="79"/>
      <c r="BZ81" s="240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4"/>
      <c r="CJ81" s="234"/>
      <c r="CK81" s="212"/>
      <c r="CL81" s="71"/>
      <c r="CM81" s="71">
        <f t="shared" si="85"/>
        <v>0</v>
      </c>
      <c r="CN81" s="71">
        <f t="shared" si="85"/>
        <v>0</v>
      </c>
      <c r="CO81" s="234"/>
      <c r="CP81" s="234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34"/>
      <c r="CX81" s="234"/>
      <c r="CY81" s="71">
        <f t="shared" si="87"/>
        <v>0</v>
      </c>
      <c r="CZ81" s="71">
        <f t="shared" si="87"/>
        <v>0</v>
      </c>
      <c r="DA81" s="234"/>
      <c r="DB81" s="235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4">
        <v>0</v>
      </c>
      <c r="DN81" s="234"/>
      <c r="DO81" s="241"/>
      <c r="DP81" s="242"/>
      <c r="DQ81" s="71">
        <f t="shared" si="90"/>
        <v>0</v>
      </c>
      <c r="DR81" s="71">
        <f t="shared" si="90"/>
        <v>0</v>
      </c>
      <c r="DS81" s="115"/>
      <c r="DT81" s="71"/>
      <c r="DU81" s="234"/>
      <c r="DV81" s="234"/>
      <c r="DW81" s="71">
        <f t="shared" si="91"/>
        <v>0</v>
      </c>
      <c r="DX81" s="71">
        <f t="shared" si="91"/>
        <v>0</v>
      </c>
      <c r="DY81" s="234"/>
      <c r="DZ81" s="235"/>
      <c r="EA81" s="208"/>
      <c r="EB81" s="71"/>
      <c r="EC81" s="71">
        <f t="shared" si="92"/>
        <v>0</v>
      </c>
      <c r="ED81" s="71">
        <f t="shared" si="92"/>
        <v>0</v>
      </c>
      <c r="EE81" s="234"/>
      <c r="EF81" s="234"/>
      <c r="EG81" s="241"/>
      <c r="EH81" s="241"/>
      <c r="EI81" s="71">
        <f t="shared" si="93"/>
        <v>0</v>
      </c>
      <c r="EJ81" s="71">
        <f t="shared" si="93"/>
        <v>0</v>
      </c>
      <c r="EK81" s="234">
        <v>10.31</v>
      </c>
      <c r="EL81" s="234"/>
      <c r="EM81" s="241"/>
      <c r="EN81" s="241"/>
      <c r="EO81" s="71">
        <f t="shared" si="94"/>
        <v>10.31</v>
      </c>
      <c r="EP81" s="71">
        <f t="shared" si="94"/>
        <v>0</v>
      </c>
      <c r="EQ81" s="196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/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/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>
        <v>0</v>
      </c>
      <c r="GH81" s="196"/>
      <c r="GI81" s="74">
        <f t="shared" si="70"/>
        <v>0</v>
      </c>
      <c r="GJ81" s="74">
        <f t="shared" si="107"/>
        <v>0</v>
      </c>
      <c r="GK81" s="196">
        <v>10.31</v>
      </c>
      <c r="GL81" s="196"/>
      <c r="GM81" s="74">
        <f t="shared" si="108"/>
        <v>10.31</v>
      </c>
      <c r="GN81" s="74">
        <f t="shared" si="109"/>
        <v>0</v>
      </c>
      <c r="GO81" s="196">
        <v>0</v>
      </c>
      <c r="GP81" s="196"/>
      <c r="GQ81" s="74">
        <f t="shared" si="110"/>
        <v>0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>
        <v>5.15</v>
      </c>
      <c r="GX81" s="196"/>
      <c r="GY81" s="74">
        <f t="shared" si="114"/>
        <v>5.15</v>
      </c>
      <c r="GZ81" s="74">
        <f t="shared" si="115"/>
        <v>0</v>
      </c>
      <c r="HA81" s="196">
        <v>0</v>
      </c>
      <c r="HB81" s="196"/>
      <c r="HC81" s="74">
        <f t="shared" si="116"/>
        <v>0</v>
      </c>
      <c r="HD81" s="74">
        <f t="shared" si="117"/>
        <v>0</v>
      </c>
      <c r="HE81" s="196">
        <v>1.77</v>
      </c>
      <c r="HF81" s="196"/>
      <c r="HG81" s="74">
        <f t="shared" si="118"/>
        <v>1.77</v>
      </c>
      <c r="HH81" s="74">
        <f t="shared" si="118"/>
        <v>0</v>
      </c>
      <c r="HI81" s="74">
        <v>2.58</v>
      </c>
      <c r="HJ81" s="74"/>
      <c r="HK81" s="74">
        <f t="shared" si="119"/>
        <v>2.58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09">
        <f t="shared" si="125"/>
        <v>0</v>
      </c>
      <c r="IG81" s="233">
        <v>0</v>
      </c>
      <c r="IH81" s="233"/>
      <c r="II81" s="210">
        <f t="shared" si="126"/>
        <v>0</v>
      </c>
      <c r="IJ81" s="210">
        <f t="shared" si="126"/>
        <v>0</v>
      </c>
      <c r="IM81" s="210">
        <f t="shared" si="127"/>
        <v>0</v>
      </c>
      <c r="IN81" s="210">
        <f t="shared" si="127"/>
        <v>0</v>
      </c>
      <c r="IO81" s="196"/>
      <c r="IP81" s="210"/>
      <c r="IQ81" s="210">
        <f t="shared" si="128"/>
        <v>0</v>
      </c>
      <c r="IR81" s="210">
        <f t="shared" si="128"/>
        <v>0</v>
      </c>
      <c r="IS81" s="210"/>
      <c r="IT81" s="210"/>
      <c r="IU81" s="210">
        <f t="shared" si="129"/>
        <v>0</v>
      </c>
      <c r="IV81" s="210">
        <f t="shared" si="129"/>
        <v>0</v>
      </c>
      <c r="IW81" s="210"/>
      <c r="IX81" s="210"/>
      <c r="IY81" s="210">
        <f t="shared" si="130"/>
        <v>0</v>
      </c>
      <c r="IZ81" s="210">
        <f t="shared" si="131"/>
        <v>0</v>
      </c>
      <c r="JA81" s="210"/>
      <c r="JB81" s="210"/>
      <c r="JC81" s="210">
        <f t="shared" si="132"/>
        <v>0</v>
      </c>
      <c r="JD81" s="210">
        <f t="shared" si="132"/>
        <v>0</v>
      </c>
      <c r="JE81" s="210">
        <v>0</v>
      </c>
      <c r="JF81" s="210"/>
      <c r="JG81" s="210">
        <f t="shared" si="133"/>
        <v>0</v>
      </c>
      <c r="JH81" s="210">
        <f t="shared" si="133"/>
        <v>0</v>
      </c>
      <c r="JI81" s="210">
        <v>2.58</v>
      </c>
      <c r="JJ81" s="210"/>
      <c r="JK81" s="210">
        <f t="shared" si="134"/>
        <v>2.58</v>
      </c>
      <c r="JL81" s="210">
        <f t="shared" si="134"/>
        <v>0</v>
      </c>
      <c r="JM81" s="210"/>
      <c r="JN81" s="210"/>
      <c r="JO81" s="210">
        <f t="shared" si="135"/>
        <v>0</v>
      </c>
      <c r="JP81" s="210">
        <f t="shared" si="135"/>
        <v>0</v>
      </c>
      <c r="JQ81" s="210"/>
      <c r="JR81" s="210"/>
      <c r="JS81" s="210">
        <f t="shared" si="136"/>
        <v>0</v>
      </c>
      <c r="JT81" s="210">
        <f t="shared" si="136"/>
        <v>0</v>
      </c>
      <c r="JU81" s="210"/>
      <c r="JV81" s="210"/>
      <c r="JW81" s="210">
        <f t="shared" si="137"/>
        <v>0</v>
      </c>
      <c r="JX81" s="210">
        <f t="shared" si="137"/>
        <v>0</v>
      </c>
    </row>
    <row r="82" spans="1:284" ht="12.75" customHeight="1">
      <c r="A82" s="181"/>
      <c r="B82" s="89">
        <v>72</v>
      </c>
      <c r="C82" s="234"/>
      <c r="D82" s="234"/>
      <c r="E82" s="74"/>
      <c r="F82" s="74"/>
      <c r="G82" s="71">
        <f t="shared" si="71"/>
        <v>0</v>
      </c>
      <c r="H82" s="71">
        <f t="shared" si="71"/>
        <v>0</v>
      </c>
      <c r="I82" s="235">
        <v>8.25</v>
      </c>
      <c r="J82" s="71"/>
      <c r="K82" s="71"/>
      <c r="L82" s="71"/>
      <c r="M82" s="71">
        <f t="shared" si="72"/>
        <v>8.25</v>
      </c>
      <c r="N82" s="71">
        <f t="shared" si="72"/>
        <v>0</v>
      </c>
      <c r="O82" s="234">
        <v>0.21</v>
      </c>
      <c r="P82" s="235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3"/>
      <c r="AC82" s="244"/>
      <c r="AD82" s="237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>
        <v>0</v>
      </c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4"/>
      <c r="BF82" s="234"/>
      <c r="BG82" s="75"/>
      <c r="BH82" s="238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39"/>
      <c r="BR82" s="234"/>
      <c r="BS82" s="94"/>
      <c r="BT82" s="94"/>
      <c r="BU82" s="71">
        <f t="shared" si="82"/>
        <v>0</v>
      </c>
      <c r="BV82" s="71">
        <f t="shared" si="82"/>
        <v>0</v>
      </c>
      <c r="BW82" s="74">
        <v>0</v>
      </c>
      <c r="BX82" s="74"/>
      <c r="BY82" s="79"/>
      <c r="BZ82" s="240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4"/>
      <c r="CJ82" s="234"/>
      <c r="CK82" s="212"/>
      <c r="CL82" s="71"/>
      <c r="CM82" s="71">
        <f t="shared" si="85"/>
        <v>0</v>
      </c>
      <c r="CN82" s="71">
        <f t="shared" si="85"/>
        <v>0</v>
      </c>
      <c r="CO82" s="234"/>
      <c r="CP82" s="234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34"/>
      <c r="CX82" s="234"/>
      <c r="CY82" s="71">
        <f t="shared" si="87"/>
        <v>0</v>
      </c>
      <c r="CZ82" s="71">
        <f t="shared" si="87"/>
        <v>0</v>
      </c>
      <c r="DA82" s="234"/>
      <c r="DB82" s="235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4">
        <v>0</v>
      </c>
      <c r="DN82" s="234"/>
      <c r="DO82" s="241"/>
      <c r="DP82" s="242"/>
      <c r="DQ82" s="71">
        <f t="shared" si="90"/>
        <v>0</v>
      </c>
      <c r="DR82" s="71">
        <f t="shared" si="90"/>
        <v>0</v>
      </c>
      <c r="DS82" s="115"/>
      <c r="DT82" s="71"/>
      <c r="DU82" s="234"/>
      <c r="DV82" s="234"/>
      <c r="DW82" s="71">
        <f t="shared" si="91"/>
        <v>0</v>
      </c>
      <c r="DX82" s="71">
        <f t="shared" si="91"/>
        <v>0</v>
      </c>
      <c r="DY82" s="234"/>
      <c r="DZ82" s="235"/>
      <c r="EA82" s="208"/>
      <c r="EB82" s="71"/>
      <c r="EC82" s="71">
        <f t="shared" si="92"/>
        <v>0</v>
      </c>
      <c r="ED82" s="71">
        <f t="shared" si="92"/>
        <v>0</v>
      </c>
      <c r="EE82" s="234"/>
      <c r="EF82" s="234"/>
      <c r="EG82" s="241"/>
      <c r="EH82" s="241"/>
      <c r="EI82" s="71">
        <f t="shared" si="93"/>
        <v>0</v>
      </c>
      <c r="EJ82" s="71">
        <f t="shared" si="93"/>
        <v>0</v>
      </c>
      <c r="EK82" s="234">
        <v>10.31</v>
      </c>
      <c r="EL82" s="234"/>
      <c r="EM82" s="241"/>
      <c r="EN82" s="241"/>
      <c r="EO82" s="71">
        <f t="shared" si="94"/>
        <v>10.31</v>
      </c>
      <c r="EP82" s="71">
        <f t="shared" si="94"/>
        <v>0</v>
      </c>
      <c r="EQ82" s="196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/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/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>
        <v>0</v>
      </c>
      <c r="GH82" s="196"/>
      <c r="GI82" s="74">
        <f t="shared" si="70"/>
        <v>0</v>
      </c>
      <c r="GJ82" s="74">
        <f t="shared" si="107"/>
        <v>0</v>
      </c>
      <c r="GK82" s="196">
        <v>10.31</v>
      </c>
      <c r="GL82" s="196"/>
      <c r="GM82" s="74">
        <f t="shared" si="108"/>
        <v>10.31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>
        <v>5.15</v>
      </c>
      <c r="GX82" s="196"/>
      <c r="GY82" s="74">
        <f t="shared" si="114"/>
        <v>5.15</v>
      </c>
      <c r="GZ82" s="74">
        <f t="shared" si="115"/>
        <v>0</v>
      </c>
      <c r="HA82" s="196">
        <v>0</v>
      </c>
      <c r="HB82" s="196"/>
      <c r="HC82" s="74">
        <f t="shared" si="116"/>
        <v>0</v>
      </c>
      <c r="HD82" s="74">
        <f t="shared" si="117"/>
        <v>0</v>
      </c>
      <c r="HE82" s="196">
        <v>1.77</v>
      </c>
      <c r="HF82" s="196"/>
      <c r="HG82" s="74">
        <f t="shared" si="118"/>
        <v>1.77</v>
      </c>
      <c r="HH82" s="74">
        <f t="shared" si="118"/>
        <v>0</v>
      </c>
      <c r="HI82" s="74">
        <v>2.58</v>
      </c>
      <c r="HJ82" s="74"/>
      <c r="HK82" s="74">
        <f t="shared" si="119"/>
        <v>2.58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09">
        <f t="shared" si="125"/>
        <v>0</v>
      </c>
      <c r="IG82" s="233">
        <v>0</v>
      </c>
      <c r="IH82" s="233"/>
      <c r="II82" s="210">
        <f t="shared" si="126"/>
        <v>0</v>
      </c>
      <c r="IJ82" s="210">
        <f t="shared" si="126"/>
        <v>0</v>
      </c>
      <c r="IM82" s="210">
        <f t="shared" si="127"/>
        <v>0</v>
      </c>
      <c r="IN82" s="210">
        <f t="shared" si="127"/>
        <v>0</v>
      </c>
      <c r="IO82" s="196"/>
      <c r="IP82" s="210"/>
      <c r="IQ82" s="210">
        <f t="shared" si="128"/>
        <v>0</v>
      </c>
      <c r="IR82" s="210">
        <f t="shared" si="128"/>
        <v>0</v>
      </c>
      <c r="IS82" s="210"/>
      <c r="IT82" s="210"/>
      <c r="IU82" s="210">
        <f t="shared" si="129"/>
        <v>0</v>
      </c>
      <c r="IV82" s="210">
        <f t="shared" si="129"/>
        <v>0</v>
      </c>
      <c r="IW82" s="210"/>
      <c r="IX82" s="210"/>
      <c r="IY82" s="210">
        <f t="shared" si="130"/>
        <v>0</v>
      </c>
      <c r="IZ82" s="210">
        <f t="shared" si="131"/>
        <v>0</v>
      </c>
      <c r="JA82" s="210"/>
      <c r="JB82" s="210"/>
      <c r="JC82" s="210">
        <f t="shared" si="132"/>
        <v>0</v>
      </c>
      <c r="JD82" s="210">
        <f t="shared" si="132"/>
        <v>0</v>
      </c>
      <c r="JE82" s="210">
        <v>0</v>
      </c>
      <c r="JF82" s="210"/>
      <c r="JG82" s="210">
        <f t="shared" si="133"/>
        <v>0</v>
      </c>
      <c r="JH82" s="210">
        <f t="shared" si="133"/>
        <v>0</v>
      </c>
      <c r="JI82" s="210">
        <v>2.58</v>
      </c>
      <c r="JJ82" s="210"/>
      <c r="JK82" s="210">
        <f t="shared" si="134"/>
        <v>2.58</v>
      </c>
      <c r="JL82" s="210">
        <f t="shared" si="134"/>
        <v>0</v>
      </c>
      <c r="JM82" s="210"/>
      <c r="JN82" s="210"/>
      <c r="JO82" s="210">
        <f t="shared" si="135"/>
        <v>0</v>
      </c>
      <c r="JP82" s="210">
        <f t="shared" si="135"/>
        <v>0</v>
      </c>
      <c r="JQ82" s="210"/>
      <c r="JR82" s="210"/>
      <c r="JS82" s="210">
        <f t="shared" si="136"/>
        <v>0</v>
      </c>
      <c r="JT82" s="210">
        <f t="shared" si="136"/>
        <v>0</v>
      </c>
      <c r="JU82" s="210"/>
      <c r="JV82" s="210"/>
      <c r="JW82" s="210">
        <f t="shared" si="137"/>
        <v>0</v>
      </c>
      <c r="JX82" s="210">
        <f t="shared" si="137"/>
        <v>0</v>
      </c>
    </row>
    <row r="83" spans="1:284" ht="12.75" customHeight="1">
      <c r="A83" s="184" t="s">
        <v>154</v>
      </c>
      <c r="B83" s="89">
        <v>73</v>
      </c>
      <c r="C83" s="234"/>
      <c r="D83" s="234"/>
      <c r="E83" s="74"/>
      <c r="F83" s="74"/>
      <c r="G83" s="71">
        <f t="shared" si="71"/>
        <v>0</v>
      </c>
      <c r="H83" s="71">
        <f t="shared" si="71"/>
        <v>0</v>
      </c>
      <c r="I83" s="235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4">
        <v>0.21</v>
      </c>
      <c r="P83" s="235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3"/>
      <c r="AC83" s="244"/>
      <c r="AD83" s="237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>
        <v>8.25</v>
      </c>
      <c r="AT83" s="74"/>
      <c r="AU83" s="74"/>
      <c r="AV83" s="71"/>
      <c r="AW83" s="71">
        <f t="shared" si="78"/>
        <v>8.25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4"/>
      <c r="BF83" s="234"/>
      <c r="BG83" s="75"/>
      <c r="BH83" s="238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39"/>
      <c r="BR83" s="234"/>
      <c r="BS83" s="94"/>
      <c r="BT83" s="94"/>
      <c r="BU83" s="71">
        <f t="shared" si="82"/>
        <v>0</v>
      </c>
      <c r="BV83" s="71">
        <f t="shared" si="82"/>
        <v>0</v>
      </c>
      <c r="BW83" s="74">
        <v>0</v>
      </c>
      <c r="BX83" s="74"/>
      <c r="BY83" s="79"/>
      <c r="BZ83" s="240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4"/>
      <c r="CJ83" s="234"/>
      <c r="CK83" s="212"/>
      <c r="CL83" s="71"/>
      <c r="CM83" s="71">
        <f t="shared" si="85"/>
        <v>0</v>
      </c>
      <c r="CN83" s="71">
        <f t="shared" si="85"/>
        <v>0</v>
      </c>
      <c r="CO83" s="234"/>
      <c r="CP83" s="234"/>
      <c r="CQ83" s="71"/>
      <c r="CR83" s="71"/>
      <c r="CS83" s="71">
        <f t="shared" si="86"/>
        <v>0</v>
      </c>
      <c r="CT83" s="71">
        <f t="shared" si="86"/>
        <v>0</v>
      </c>
      <c r="CU83" s="74">
        <v>0</v>
      </c>
      <c r="CV83" s="74"/>
      <c r="CW83" s="234"/>
      <c r="CX83" s="234"/>
      <c r="CY83" s="71">
        <f t="shared" si="87"/>
        <v>0</v>
      </c>
      <c r="CZ83" s="71">
        <f t="shared" si="87"/>
        <v>0</v>
      </c>
      <c r="DA83" s="234"/>
      <c r="DB83" s="235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4">
        <v>0</v>
      </c>
      <c r="DN83" s="234"/>
      <c r="DO83" s="241"/>
      <c r="DP83" s="242"/>
      <c r="DQ83" s="71">
        <f t="shared" si="90"/>
        <v>0</v>
      </c>
      <c r="DR83" s="71">
        <f t="shared" si="90"/>
        <v>0</v>
      </c>
      <c r="DS83" s="115"/>
      <c r="DT83" s="71"/>
      <c r="DU83" s="234"/>
      <c r="DV83" s="234"/>
      <c r="DW83" s="71">
        <f t="shared" si="91"/>
        <v>0</v>
      </c>
      <c r="DX83" s="71">
        <f t="shared" si="91"/>
        <v>0</v>
      </c>
      <c r="DY83" s="234"/>
      <c r="DZ83" s="235"/>
      <c r="EA83" s="208"/>
      <c r="EB83" s="71"/>
      <c r="EC83" s="71">
        <f t="shared" si="92"/>
        <v>0</v>
      </c>
      <c r="ED83" s="71">
        <f t="shared" si="92"/>
        <v>0</v>
      </c>
      <c r="EE83" s="234"/>
      <c r="EF83" s="234"/>
      <c r="EG83" s="241"/>
      <c r="EH83" s="241"/>
      <c r="EI83" s="71">
        <f t="shared" si="93"/>
        <v>0</v>
      </c>
      <c r="EJ83" s="71">
        <f t="shared" si="93"/>
        <v>0</v>
      </c>
      <c r="EK83" s="234">
        <v>10.31</v>
      </c>
      <c r="EL83" s="234"/>
      <c r="EM83" s="241"/>
      <c r="EN83" s="241"/>
      <c r="EO83" s="71">
        <f t="shared" si="94"/>
        <v>10.31</v>
      </c>
      <c r="EP83" s="71">
        <f t="shared" si="94"/>
        <v>0</v>
      </c>
      <c r="EQ83" s="196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/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/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>
        <v>0</v>
      </c>
      <c r="GH83" s="196"/>
      <c r="GI83" s="74">
        <f t="shared" si="70"/>
        <v>0</v>
      </c>
      <c r="GJ83" s="74">
        <f t="shared" si="107"/>
        <v>0</v>
      </c>
      <c r="GK83" s="196">
        <v>10.31</v>
      </c>
      <c r="GL83" s="196"/>
      <c r="GM83" s="74">
        <f t="shared" si="108"/>
        <v>10.31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>
        <v>5.15</v>
      </c>
      <c r="GX83" s="196"/>
      <c r="GY83" s="74">
        <f t="shared" si="114"/>
        <v>5.15</v>
      </c>
      <c r="GZ83" s="74">
        <f t="shared" si="115"/>
        <v>0</v>
      </c>
      <c r="HA83" s="196">
        <v>0</v>
      </c>
      <c r="HB83" s="196"/>
      <c r="HC83" s="74">
        <f t="shared" si="116"/>
        <v>0</v>
      </c>
      <c r="HD83" s="74">
        <f t="shared" si="117"/>
        <v>0</v>
      </c>
      <c r="HE83" s="196">
        <v>1.77</v>
      </c>
      <c r="HF83" s="196"/>
      <c r="HG83" s="74">
        <f t="shared" si="118"/>
        <v>1.77</v>
      </c>
      <c r="HH83" s="74">
        <f t="shared" si="118"/>
        <v>0</v>
      </c>
      <c r="HI83" s="74">
        <v>2.89</v>
      </c>
      <c r="HJ83" s="74"/>
      <c r="HK83" s="74">
        <f t="shared" si="119"/>
        <v>2.89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09">
        <f t="shared" si="125"/>
        <v>0</v>
      </c>
      <c r="IG83" s="233">
        <v>0</v>
      </c>
      <c r="IH83" s="233"/>
      <c r="II83" s="210">
        <f t="shared" si="126"/>
        <v>0</v>
      </c>
      <c r="IJ83" s="210">
        <f t="shared" si="126"/>
        <v>0</v>
      </c>
      <c r="IM83" s="210">
        <f t="shared" si="127"/>
        <v>0</v>
      </c>
      <c r="IN83" s="210">
        <f t="shared" si="127"/>
        <v>0</v>
      </c>
      <c r="IO83" s="196"/>
      <c r="IP83" s="210"/>
      <c r="IQ83" s="210">
        <f t="shared" si="128"/>
        <v>0</v>
      </c>
      <c r="IR83" s="210">
        <f t="shared" si="128"/>
        <v>0</v>
      </c>
      <c r="IS83" s="210"/>
      <c r="IT83" s="210"/>
      <c r="IU83" s="210">
        <f t="shared" si="129"/>
        <v>0</v>
      </c>
      <c r="IV83" s="210">
        <f t="shared" si="129"/>
        <v>0</v>
      </c>
      <c r="IW83" s="210"/>
      <c r="IX83" s="210"/>
      <c r="IY83" s="210">
        <f t="shared" si="130"/>
        <v>0</v>
      </c>
      <c r="IZ83" s="210">
        <f t="shared" si="131"/>
        <v>0</v>
      </c>
      <c r="JA83" s="210"/>
      <c r="JB83" s="210"/>
      <c r="JC83" s="210">
        <f t="shared" si="132"/>
        <v>0</v>
      </c>
      <c r="JD83" s="210">
        <f t="shared" si="132"/>
        <v>0</v>
      </c>
      <c r="JE83" s="210">
        <v>0.33</v>
      </c>
      <c r="JF83" s="210"/>
      <c r="JG83" s="210">
        <f t="shared" si="133"/>
        <v>0.33</v>
      </c>
      <c r="JH83" s="210">
        <f t="shared" si="133"/>
        <v>0</v>
      </c>
      <c r="JI83" s="210">
        <v>2.58</v>
      </c>
      <c r="JJ83" s="210"/>
      <c r="JK83" s="210">
        <f t="shared" si="134"/>
        <v>2.58</v>
      </c>
      <c r="JL83" s="210">
        <f t="shared" si="134"/>
        <v>0</v>
      </c>
      <c r="JM83" s="210"/>
      <c r="JN83" s="210"/>
      <c r="JO83" s="210">
        <f t="shared" si="135"/>
        <v>0</v>
      </c>
      <c r="JP83" s="210">
        <f t="shared" si="135"/>
        <v>0</v>
      </c>
      <c r="JQ83" s="210"/>
      <c r="JR83" s="210"/>
      <c r="JS83" s="210">
        <f t="shared" si="136"/>
        <v>0</v>
      </c>
      <c r="JT83" s="210">
        <f t="shared" si="136"/>
        <v>0</v>
      </c>
      <c r="JU83" s="210"/>
      <c r="JV83" s="210"/>
      <c r="JW83" s="210">
        <f t="shared" si="137"/>
        <v>0</v>
      </c>
      <c r="JX83" s="210">
        <f t="shared" si="137"/>
        <v>0</v>
      </c>
    </row>
    <row r="84" spans="1:284" ht="12.75" customHeight="1">
      <c r="A84" s="181"/>
      <c r="B84" s="89">
        <v>74</v>
      </c>
      <c r="C84" s="234"/>
      <c r="D84" s="234"/>
      <c r="E84" s="74"/>
      <c r="F84" s="74"/>
      <c r="G84" s="71">
        <f t="shared" si="71"/>
        <v>0</v>
      </c>
      <c r="H84" s="71">
        <f t="shared" si="71"/>
        <v>0</v>
      </c>
      <c r="I84" s="235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4">
        <v>0.21</v>
      </c>
      <c r="P84" s="235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3"/>
      <c r="AC84" s="244"/>
      <c r="AD84" s="237"/>
      <c r="AE84" s="71">
        <f t="shared" si="75"/>
        <v>0</v>
      </c>
      <c r="AF84" s="71">
        <f t="shared" si="75"/>
        <v>0</v>
      </c>
      <c r="AG84" s="71">
        <v>20.62</v>
      </c>
      <c r="AH84" s="71"/>
      <c r="AI84" s="71"/>
      <c r="AJ84" s="71"/>
      <c r="AK84" s="71">
        <f t="shared" si="76"/>
        <v>20.62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>
        <v>8.25</v>
      </c>
      <c r="AT84" s="74"/>
      <c r="AU84" s="74"/>
      <c r="AV84" s="71"/>
      <c r="AW84" s="71">
        <f t="shared" si="78"/>
        <v>8.25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4"/>
      <c r="BF84" s="234"/>
      <c r="BG84" s="75"/>
      <c r="BH84" s="238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39"/>
      <c r="BR84" s="234"/>
      <c r="BS84" s="94"/>
      <c r="BT84" s="94"/>
      <c r="BU84" s="71">
        <f t="shared" si="82"/>
        <v>0</v>
      </c>
      <c r="BV84" s="71">
        <f t="shared" si="82"/>
        <v>0</v>
      </c>
      <c r="BW84" s="74">
        <v>0</v>
      </c>
      <c r="BX84" s="74"/>
      <c r="BY84" s="79"/>
      <c r="BZ84" s="240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4"/>
      <c r="CJ84" s="234"/>
      <c r="CK84" s="212"/>
      <c r="CL84" s="71"/>
      <c r="CM84" s="71">
        <f t="shared" si="85"/>
        <v>0</v>
      </c>
      <c r="CN84" s="71">
        <f t="shared" si="85"/>
        <v>0</v>
      </c>
      <c r="CO84" s="234"/>
      <c r="CP84" s="234"/>
      <c r="CQ84" s="71"/>
      <c r="CR84" s="71"/>
      <c r="CS84" s="71">
        <f t="shared" si="86"/>
        <v>0</v>
      </c>
      <c r="CT84" s="71">
        <f t="shared" si="86"/>
        <v>0</v>
      </c>
      <c r="CU84" s="74">
        <v>0</v>
      </c>
      <c r="CV84" s="74"/>
      <c r="CW84" s="234"/>
      <c r="CX84" s="234"/>
      <c r="CY84" s="71">
        <f t="shared" si="87"/>
        <v>0</v>
      </c>
      <c r="CZ84" s="71">
        <f t="shared" si="87"/>
        <v>0</v>
      </c>
      <c r="DA84" s="234"/>
      <c r="DB84" s="235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4">
        <v>0</v>
      </c>
      <c r="DN84" s="234"/>
      <c r="DO84" s="241"/>
      <c r="DP84" s="242"/>
      <c r="DQ84" s="71">
        <f t="shared" si="90"/>
        <v>0</v>
      </c>
      <c r="DR84" s="71">
        <f t="shared" si="90"/>
        <v>0</v>
      </c>
      <c r="DS84" s="115"/>
      <c r="DT84" s="71"/>
      <c r="DU84" s="234"/>
      <c r="DV84" s="234"/>
      <c r="DW84" s="71">
        <f t="shared" si="91"/>
        <v>0</v>
      </c>
      <c r="DX84" s="71">
        <f t="shared" si="91"/>
        <v>0</v>
      </c>
      <c r="DY84" s="234"/>
      <c r="DZ84" s="235"/>
      <c r="EA84" s="208"/>
      <c r="EB84" s="71"/>
      <c r="EC84" s="71">
        <f t="shared" si="92"/>
        <v>0</v>
      </c>
      <c r="ED84" s="71">
        <f t="shared" si="92"/>
        <v>0</v>
      </c>
      <c r="EE84" s="234"/>
      <c r="EF84" s="234"/>
      <c r="EG84" s="241"/>
      <c r="EH84" s="241"/>
      <c r="EI84" s="71">
        <f t="shared" si="93"/>
        <v>0</v>
      </c>
      <c r="EJ84" s="71">
        <f t="shared" si="93"/>
        <v>0</v>
      </c>
      <c r="EK84" s="234">
        <v>10.31</v>
      </c>
      <c r="EL84" s="234"/>
      <c r="EM84" s="241"/>
      <c r="EN84" s="241"/>
      <c r="EO84" s="71">
        <f t="shared" si="94"/>
        <v>10.31</v>
      </c>
      <c r="EP84" s="71">
        <f t="shared" si="94"/>
        <v>0</v>
      </c>
      <c r="EQ84" s="196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/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/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>
        <v>0</v>
      </c>
      <c r="GH84" s="196"/>
      <c r="GI84" s="74">
        <f t="shared" si="70"/>
        <v>0</v>
      </c>
      <c r="GJ84" s="74">
        <f t="shared" si="107"/>
        <v>0</v>
      </c>
      <c r="GK84" s="196">
        <v>10.31</v>
      </c>
      <c r="GL84" s="196"/>
      <c r="GM84" s="74">
        <f t="shared" si="108"/>
        <v>10.31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>
        <v>5.15</v>
      </c>
      <c r="GX84" s="196"/>
      <c r="GY84" s="74">
        <f t="shared" si="114"/>
        <v>5.15</v>
      </c>
      <c r="GZ84" s="74">
        <f t="shared" si="115"/>
        <v>0</v>
      </c>
      <c r="HA84" s="196">
        <v>0</v>
      </c>
      <c r="HB84" s="196"/>
      <c r="HC84" s="74">
        <f t="shared" si="116"/>
        <v>0</v>
      </c>
      <c r="HD84" s="74">
        <f t="shared" si="117"/>
        <v>0</v>
      </c>
      <c r="HE84" s="196">
        <v>1.77</v>
      </c>
      <c r="HF84" s="196"/>
      <c r="HG84" s="74">
        <f t="shared" si="118"/>
        <v>1.77</v>
      </c>
      <c r="HH84" s="74">
        <f t="shared" si="118"/>
        <v>0</v>
      </c>
      <c r="HI84" s="74">
        <v>2.89</v>
      </c>
      <c r="HJ84" s="74"/>
      <c r="HK84" s="74">
        <f t="shared" si="119"/>
        <v>2.89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09">
        <f t="shared" si="125"/>
        <v>0</v>
      </c>
      <c r="IG84" s="233">
        <v>0</v>
      </c>
      <c r="IH84" s="233"/>
      <c r="II84" s="210">
        <f t="shared" si="126"/>
        <v>0</v>
      </c>
      <c r="IJ84" s="210">
        <f t="shared" si="126"/>
        <v>0</v>
      </c>
      <c r="IM84" s="210">
        <f t="shared" si="127"/>
        <v>0</v>
      </c>
      <c r="IN84" s="210">
        <f t="shared" si="127"/>
        <v>0</v>
      </c>
      <c r="IO84" s="196"/>
      <c r="IP84" s="210"/>
      <c r="IQ84" s="210">
        <f t="shared" si="128"/>
        <v>0</v>
      </c>
      <c r="IR84" s="210">
        <f t="shared" si="128"/>
        <v>0</v>
      </c>
      <c r="IS84" s="210"/>
      <c r="IT84" s="210"/>
      <c r="IU84" s="210">
        <f t="shared" si="129"/>
        <v>0</v>
      </c>
      <c r="IV84" s="210">
        <f t="shared" si="129"/>
        <v>0</v>
      </c>
      <c r="IW84" s="210"/>
      <c r="IX84" s="210"/>
      <c r="IY84" s="210">
        <f t="shared" si="130"/>
        <v>0</v>
      </c>
      <c r="IZ84" s="210">
        <f t="shared" si="131"/>
        <v>0</v>
      </c>
      <c r="JA84" s="210"/>
      <c r="JB84" s="210"/>
      <c r="JC84" s="210">
        <f t="shared" si="132"/>
        <v>0</v>
      </c>
      <c r="JD84" s="210">
        <f t="shared" si="132"/>
        <v>0</v>
      </c>
      <c r="JE84" s="210">
        <v>0.33</v>
      </c>
      <c r="JF84" s="210"/>
      <c r="JG84" s="210">
        <f t="shared" si="133"/>
        <v>0.33</v>
      </c>
      <c r="JH84" s="210">
        <f t="shared" si="133"/>
        <v>0</v>
      </c>
      <c r="JI84" s="210">
        <v>2.58</v>
      </c>
      <c r="JJ84" s="210"/>
      <c r="JK84" s="210">
        <f t="shared" si="134"/>
        <v>2.58</v>
      </c>
      <c r="JL84" s="210">
        <f t="shared" si="134"/>
        <v>0</v>
      </c>
      <c r="JM84" s="210"/>
      <c r="JN84" s="210"/>
      <c r="JO84" s="210">
        <f t="shared" si="135"/>
        <v>0</v>
      </c>
      <c r="JP84" s="210">
        <f t="shared" si="135"/>
        <v>0</v>
      </c>
      <c r="JQ84" s="210"/>
      <c r="JR84" s="210"/>
      <c r="JS84" s="210">
        <f t="shared" si="136"/>
        <v>0</v>
      </c>
      <c r="JT84" s="210">
        <f t="shared" si="136"/>
        <v>0</v>
      </c>
      <c r="JU84" s="210"/>
      <c r="JV84" s="210"/>
      <c r="JW84" s="210">
        <f t="shared" si="137"/>
        <v>0</v>
      </c>
      <c r="JX84" s="210">
        <f t="shared" si="137"/>
        <v>0</v>
      </c>
    </row>
    <row r="85" spans="1:284" ht="12.75" customHeight="1">
      <c r="A85" s="181"/>
      <c r="B85" s="89">
        <v>75</v>
      </c>
      <c r="C85" s="234"/>
      <c r="D85" s="234"/>
      <c r="E85" s="74"/>
      <c r="F85" s="74"/>
      <c r="G85" s="71">
        <f t="shared" si="71"/>
        <v>0</v>
      </c>
      <c r="H85" s="71">
        <f t="shared" si="71"/>
        <v>0</v>
      </c>
      <c r="I85" s="235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4">
        <v>0.62</v>
      </c>
      <c r="P85" s="235"/>
      <c r="Q85" s="74"/>
      <c r="R85" s="71"/>
      <c r="S85" s="71">
        <f t="shared" si="73"/>
        <v>0.62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3"/>
      <c r="AC85" s="244"/>
      <c r="AD85" s="237"/>
      <c r="AE85" s="71">
        <f t="shared" si="75"/>
        <v>0</v>
      </c>
      <c r="AF85" s="71">
        <f t="shared" si="75"/>
        <v>0</v>
      </c>
      <c r="AG85" s="71">
        <v>0</v>
      </c>
      <c r="AH85" s="71"/>
      <c r="AI85" s="71"/>
      <c r="AJ85" s="71"/>
      <c r="AK85" s="71">
        <f t="shared" si="76"/>
        <v>0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>
        <v>8.25</v>
      </c>
      <c r="AT85" s="74"/>
      <c r="AU85" s="74"/>
      <c r="AV85" s="71"/>
      <c r="AW85" s="71">
        <f t="shared" si="78"/>
        <v>8.25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4"/>
      <c r="BF85" s="234"/>
      <c r="BG85" s="75"/>
      <c r="BH85" s="238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39"/>
      <c r="BR85" s="234"/>
      <c r="BS85" s="94"/>
      <c r="BT85" s="94"/>
      <c r="BU85" s="71">
        <f t="shared" si="82"/>
        <v>0</v>
      </c>
      <c r="BV85" s="71">
        <f t="shared" si="82"/>
        <v>0</v>
      </c>
      <c r="BW85" s="74">
        <v>51.55</v>
      </c>
      <c r="BX85" s="74"/>
      <c r="BY85" s="79"/>
      <c r="BZ85" s="240"/>
      <c r="CA85" s="71">
        <f t="shared" si="83"/>
        <v>51.55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4"/>
      <c r="CJ85" s="234"/>
      <c r="CK85" s="212"/>
      <c r="CL85" s="71"/>
      <c r="CM85" s="71">
        <f t="shared" si="85"/>
        <v>0</v>
      </c>
      <c r="CN85" s="71">
        <f t="shared" si="85"/>
        <v>0</v>
      </c>
      <c r="CO85" s="234"/>
      <c r="CP85" s="234"/>
      <c r="CQ85" s="71"/>
      <c r="CR85" s="71"/>
      <c r="CS85" s="71">
        <f t="shared" si="86"/>
        <v>0</v>
      </c>
      <c r="CT85" s="71">
        <f t="shared" si="86"/>
        <v>0</v>
      </c>
      <c r="CU85" s="74">
        <v>3.61</v>
      </c>
      <c r="CV85" s="74"/>
      <c r="CW85" s="234"/>
      <c r="CX85" s="234"/>
      <c r="CY85" s="71">
        <f t="shared" si="87"/>
        <v>3.61</v>
      </c>
      <c r="CZ85" s="71">
        <f t="shared" si="87"/>
        <v>0</v>
      </c>
      <c r="DA85" s="234"/>
      <c r="DB85" s="235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4">
        <v>0</v>
      </c>
      <c r="DN85" s="234"/>
      <c r="DO85" s="241"/>
      <c r="DP85" s="242"/>
      <c r="DQ85" s="71">
        <f t="shared" si="90"/>
        <v>0</v>
      </c>
      <c r="DR85" s="71">
        <f t="shared" si="90"/>
        <v>0</v>
      </c>
      <c r="DS85" s="115"/>
      <c r="DT85" s="71"/>
      <c r="DU85" s="234"/>
      <c r="DV85" s="234"/>
      <c r="DW85" s="71">
        <f t="shared" si="91"/>
        <v>0</v>
      </c>
      <c r="DX85" s="71">
        <f t="shared" si="91"/>
        <v>0</v>
      </c>
      <c r="DY85" s="234"/>
      <c r="DZ85" s="235"/>
      <c r="EA85" s="208"/>
      <c r="EB85" s="71"/>
      <c r="EC85" s="71">
        <f t="shared" si="92"/>
        <v>0</v>
      </c>
      <c r="ED85" s="71">
        <f t="shared" si="92"/>
        <v>0</v>
      </c>
      <c r="EE85" s="234"/>
      <c r="EF85" s="234"/>
      <c r="EG85" s="241"/>
      <c r="EH85" s="241"/>
      <c r="EI85" s="71">
        <f t="shared" si="93"/>
        <v>0</v>
      </c>
      <c r="EJ85" s="71">
        <f t="shared" si="93"/>
        <v>0</v>
      </c>
      <c r="EK85" s="234">
        <v>10.31</v>
      </c>
      <c r="EL85" s="234"/>
      <c r="EM85" s="241"/>
      <c r="EN85" s="241"/>
      <c r="EO85" s="71">
        <f t="shared" si="94"/>
        <v>10.31</v>
      </c>
      <c r="EP85" s="71">
        <f t="shared" si="94"/>
        <v>0</v>
      </c>
      <c r="EQ85" s="196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/>
      <c r="FP85" s="196"/>
      <c r="FQ85" s="196"/>
      <c r="FR85" s="196"/>
      <c r="FS85" s="74">
        <f t="shared" si="101"/>
        <v>0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/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>
        <v>0</v>
      </c>
      <c r="GH85" s="196"/>
      <c r="GI85" s="74">
        <f t="shared" si="70"/>
        <v>0</v>
      </c>
      <c r="GJ85" s="74">
        <f t="shared" si="107"/>
        <v>0</v>
      </c>
      <c r="GK85" s="196">
        <v>10.31</v>
      </c>
      <c r="GL85" s="196"/>
      <c r="GM85" s="74">
        <f t="shared" si="108"/>
        <v>10.31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>
        <v>5.15</v>
      </c>
      <c r="GX85" s="196"/>
      <c r="GY85" s="74">
        <f t="shared" si="114"/>
        <v>5.15</v>
      </c>
      <c r="GZ85" s="74">
        <f t="shared" si="115"/>
        <v>0</v>
      </c>
      <c r="HA85" s="196">
        <v>0</v>
      </c>
      <c r="HB85" s="196"/>
      <c r="HC85" s="74">
        <f t="shared" si="116"/>
        <v>0</v>
      </c>
      <c r="HD85" s="74">
        <f t="shared" si="117"/>
        <v>0</v>
      </c>
      <c r="HE85" s="196">
        <v>1.77</v>
      </c>
      <c r="HF85" s="196"/>
      <c r="HG85" s="74">
        <f t="shared" si="118"/>
        <v>1.77</v>
      </c>
      <c r="HH85" s="74">
        <f t="shared" si="118"/>
        <v>0</v>
      </c>
      <c r="HI85" s="74">
        <v>2.89</v>
      </c>
      <c r="HJ85" s="74"/>
      <c r="HK85" s="74">
        <f t="shared" si="119"/>
        <v>2.89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09">
        <f t="shared" si="125"/>
        <v>0</v>
      </c>
      <c r="IG85" s="233">
        <v>0</v>
      </c>
      <c r="IH85" s="233"/>
      <c r="II85" s="210">
        <f t="shared" si="126"/>
        <v>0</v>
      </c>
      <c r="IJ85" s="210">
        <f t="shared" si="126"/>
        <v>0</v>
      </c>
      <c r="IM85" s="210">
        <f t="shared" si="127"/>
        <v>0</v>
      </c>
      <c r="IN85" s="210">
        <f t="shared" si="127"/>
        <v>0</v>
      </c>
      <c r="IO85" s="196"/>
      <c r="IP85" s="210"/>
      <c r="IQ85" s="210">
        <f t="shared" si="128"/>
        <v>0</v>
      </c>
      <c r="IR85" s="210">
        <f t="shared" si="128"/>
        <v>0</v>
      </c>
      <c r="IS85" s="210"/>
      <c r="IT85" s="210"/>
      <c r="IU85" s="210">
        <f t="shared" si="129"/>
        <v>0</v>
      </c>
      <c r="IV85" s="210">
        <f t="shared" si="129"/>
        <v>0</v>
      </c>
      <c r="IW85" s="210"/>
      <c r="IX85" s="210"/>
      <c r="IY85" s="210">
        <f t="shared" si="130"/>
        <v>0</v>
      </c>
      <c r="IZ85" s="210">
        <f t="shared" si="131"/>
        <v>0</v>
      </c>
      <c r="JA85" s="210"/>
      <c r="JB85" s="210"/>
      <c r="JC85" s="210">
        <f t="shared" si="132"/>
        <v>0</v>
      </c>
      <c r="JD85" s="210">
        <f t="shared" si="132"/>
        <v>0</v>
      </c>
      <c r="JE85" s="210">
        <v>0.33</v>
      </c>
      <c r="JF85" s="210"/>
      <c r="JG85" s="210">
        <f t="shared" si="133"/>
        <v>0.33</v>
      </c>
      <c r="JH85" s="210">
        <f t="shared" si="133"/>
        <v>0</v>
      </c>
      <c r="JI85" s="210">
        <v>2.58</v>
      </c>
      <c r="JJ85" s="210"/>
      <c r="JK85" s="210">
        <f t="shared" si="134"/>
        <v>2.58</v>
      </c>
      <c r="JL85" s="210">
        <f t="shared" si="134"/>
        <v>0</v>
      </c>
      <c r="JM85" s="210"/>
      <c r="JN85" s="210"/>
      <c r="JO85" s="210">
        <f t="shared" si="135"/>
        <v>0</v>
      </c>
      <c r="JP85" s="210">
        <f t="shared" si="135"/>
        <v>0</v>
      </c>
      <c r="JQ85" s="210"/>
      <c r="JR85" s="210"/>
      <c r="JS85" s="210">
        <f t="shared" si="136"/>
        <v>0</v>
      </c>
      <c r="JT85" s="210">
        <f t="shared" si="136"/>
        <v>0</v>
      </c>
      <c r="JU85" s="210"/>
      <c r="JV85" s="210"/>
      <c r="JW85" s="210">
        <f t="shared" si="137"/>
        <v>0</v>
      </c>
      <c r="JX85" s="210">
        <f t="shared" si="137"/>
        <v>0</v>
      </c>
    </row>
    <row r="86" spans="1:284" ht="12.75" customHeight="1">
      <c r="A86" s="181"/>
      <c r="B86" s="89">
        <v>76</v>
      </c>
      <c r="C86" s="234"/>
      <c r="D86" s="234"/>
      <c r="E86" s="74"/>
      <c r="F86" s="74"/>
      <c r="G86" s="71">
        <f t="shared" si="71"/>
        <v>0</v>
      </c>
      <c r="H86" s="71">
        <f t="shared" si="71"/>
        <v>0</v>
      </c>
      <c r="I86" s="235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4">
        <v>0.62</v>
      </c>
      <c r="P86" s="235"/>
      <c r="Q86" s="74"/>
      <c r="R86" s="71"/>
      <c r="S86" s="71">
        <f t="shared" si="73"/>
        <v>0.62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3"/>
      <c r="AC86" s="244"/>
      <c r="AD86" s="237"/>
      <c r="AE86" s="71">
        <f t="shared" si="75"/>
        <v>0</v>
      </c>
      <c r="AF86" s="71">
        <f t="shared" si="75"/>
        <v>0</v>
      </c>
      <c r="AG86" s="71">
        <v>0</v>
      </c>
      <c r="AH86" s="71"/>
      <c r="AI86" s="71"/>
      <c r="AJ86" s="71"/>
      <c r="AK86" s="71">
        <f t="shared" si="76"/>
        <v>0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>
        <v>8.25</v>
      </c>
      <c r="AT86" s="74"/>
      <c r="AU86" s="74"/>
      <c r="AV86" s="71"/>
      <c r="AW86" s="71">
        <f t="shared" si="78"/>
        <v>8.25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4"/>
      <c r="BF86" s="234"/>
      <c r="BG86" s="75"/>
      <c r="BH86" s="238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39"/>
      <c r="BR86" s="234"/>
      <c r="BS86" s="94"/>
      <c r="BT86" s="94"/>
      <c r="BU86" s="71">
        <f t="shared" si="82"/>
        <v>0</v>
      </c>
      <c r="BV86" s="71">
        <f t="shared" si="82"/>
        <v>0</v>
      </c>
      <c r="BW86" s="74">
        <v>51.55</v>
      </c>
      <c r="BX86" s="74"/>
      <c r="BY86" s="79"/>
      <c r="BZ86" s="240"/>
      <c r="CA86" s="71">
        <f t="shared" si="83"/>
        <v>51.55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4"/>
      <c r="CJ86" s="234"/>
      <c r="CK86" s="212"/>
      <c r="CL86" s="71"/>
      <c r="CM86" s="71">
        <f t="shared" si="85"/>
        <v>0</v>
      </c>
      <c r="CN86" s="71">
        <f t="shared" si="85"/>
        <v>0</v>
      </c>
      <c r="CO86" s="234"/>
      <c r="CP86" s="234"/>
      <c r="CQ86" s="71"/>
      <c r="CR86" s="71"/>
      <c r="CS86" s="71">
        <f t="shared" si="86"/>
        <v>0</v>
      </c>
      <c r="CT86" s="71">
        <f t="shared" si="86"/>
        <v>0</v>
      </c>
      <c r="CU86" s="74">
        <v>3.61</v>
      </c>
      <c r="CV86" s="74"/>
      <c r="CW86" s="234"/>
      <c r="CX86" s="234"/>
      <c r="CY86" s="71">
        <f t="shared" si="87"/>
        <v>3.61</v>
      </c>
      <c r="CZ86" s="71">
        <f t="shared" si="87"/>
        <v>0</v>
      </c>
      <c r="DA86" s="234"/>
      <c r="DB86" s="235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4">
        <v>0</v>
      </c>
      <c r="DN86" s="234"/>
      <c r="DO86" s="241"/>
      <c r="DP86" s="242"/>
      <c r="DQ86" s="71">
        <f t="shared" si="90"/>
        <v>0</v>
      </c>
      <c r="DR86" s="71">
        <f t="shared" si="90"/>
        <v>0</v>
      </c>
      <c r="DS86" s="115"/>
      <c r="DT86" s="71"/>
      <c r="DU86" s="234"/>
      <c r="DV86" s="234"/>
      <c r="DW86" s="71">
        <f t="shared" si="91"/>
        <v>0</v>
      </c>
      <c r="DX86" s="71">
        <f t="shared" si="91"/>
        <v>0</v>
      </c>
      <c r="DY86" s="234"/>
      <c r="DZ86" s="235"/>
      <c r="EA86" s="208"/>
      <c r="EB86" s="71"/>
      <c r="EC86" s="71">
        <f t="shared" si="92"/>
        <v>0</v>
      </c>
      <c r="ED86" s="71">
        <f t="shared" si="92"/>
        <v>0</v>
      </c>
      <c r="EE86" s="234"/>
      <c r="EF86" s="234"/>
      <c r="EG86" s="241"/>
      <c r="EH86" s="241"/>
      <c r="EI86" s="71">
        <f t="shared" si="93"/>
        <v>0</v>
      </c>
      <c r="EJ86" s="71">
        <f t="shared" si="93"/>
        <v>0</v>
      </c>
      <c r="EK86" s="234">
        <v>10.31</v>
      </c>
      <c r="EL86" s="234"/>
      <c r="EM86" s="241"/>
      <c r="EN86" s="241"/>
      <c r="EO86" s="71">
        <f t="shared" si="94"/>
        <v>10.31</v>
      </c>
      <c r="EP86" s="71">
        <f t="shared" si="94"/>
        <v>0</v>
      </c>
      <c r="EQ86" s="196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/>
      <c r="FP86" s="196"/>
      <c r="FQ86" s="196"/>
      <c r="FR86" s="196"/>
      <c r="FS86" s="74">
        <f t="shared" si="101"/>
        <v>0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/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>
        <v>0</v>
      </c>
      <c r="GH86" s="196"/>
      <c r="GI86" s="74">
        <f t="shared" si="70"/>
        <v>0</v>
      </c>
      <c r="GJ86" s="74">
        <f t="shared" si="107"/>
        <v>0</v>
      </c>
      <c r="GK86" s="196">
        <v>10.31</v>
      </c>
      <c r="GL86" s="196"/>
      <c r="GM86" s="74">
        <f t="shared" si="108"/>
        <v>10.31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>
        <v>5.15</v>
      </c>
      <c r="GX86" s="196"/>
      <c r="GY86" s="74">
        <f t="shared" si="114"/>
        <v>5.15</v>
      </c>
      <c r="GZ86" s="74">
        <f t="shared" si="115"/>
        <v>0</v>
      </c>
      <c r="HA86" s="196">
        <v>0</v>
      </c>
      <c r="HB86" s="196"/>
      <c r="HC86" s="74">
        <f t="shared" si="116"/>
        <v>0</v>
      </c>
      <c r="HD86" s="74">
        <f t="shared" si="117"/>
        <v>0</v>
      </c>
      <c r="HE86" s="196">
        <v>1.77</v>
      </c>
      <c r="HF86" s="196"/>
      <c r="HG86" s="74">
        <f t="shared" si="118"/>
        <v>1.77</v>
      </c>
      <c r="HH86" s="74">
        <f t="shared" si="118"/>
        <v>0</v>
      </c>
      <c r="HI86" s="74">
        <v>2.89</v>
      </c>
      <c r="HJ86" s="74"/>
      <c r="HK86" s="74">
        <f t="shared" si="119"/>
        <v>2.89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09">
        <f t="shared" si="125"/>
        <v>0</v>
      </c>
      <c r="IG86" s="233">
        <v>0</v>
      </c>
      <c r="IH86" s="233"/>
      <c r="II86" s="210">
        <f t="shared" si="126"/>
        <v>0</v>
      </c>
      <c r="IJ86" s="210">
        <f t="shared" si="126"/>
        <v>0</v>
      </c>
      <c r="IM86" s="210">
        <f t="shared" si="127"/>
        <v>0</v>
      </c>
      <c r="IN86" s="210">
        <f t="shared" si="127"/>
        <v>0</v>
      </c>
      <c r="IO86" s="196"/>
      <c r="IP86" s="210"/>
      <c r="IQ86" s="210">
        <f t="shared" si="128"/>
        <v>0</v>
      </c>
      <c r="IR86" s="210">
        <f t="shared" si="128"/>
        <v>0</v>
      </c>
      <c r="IS86" s="210"/>
      <c r="IT86" s="210"/>
      <c r="IU86" s="210">
        <f t="shared" si="129"/>
        <v>0</v>
      </c>
      <c r="IV86" s="210">
        <f t="shared" si="129"/>
        <v>0</v>
      </c>
      <c r="IW86" s="210"/>
      <c r="IX86" s="210"/>
      <c r="IY86" s="210">
        <f t="shared" si="130"/>
        <v>0</v>
      </c>
      <c r="IZ86" s="210">
        <f t="shared" si="131"/>
        <v>0</v>
      </c>
      <c r="JA86" s="210"/>
      <c r="JB86" s="210"/>
      <c r="JC86" s="210">
        <f t="shared" si="132"/>
        <v>0</v>
      </c>
      <c r="JD86" s="210">
        <f t="shared" si="132"/>
        <v>0</v>
      </c>
      <c r="JE86" s="210">
        <v>0.33</v>
      </c>
      <c r="JF86" s="210"/>
      <c r="JG86" s="210">
        <f t="shared" si="133"/>
        <v>0.33</v>
      </c>
      <c r="JH86" s="210">
        <f t="shared" si="133"/>
        <v>0</v>
      </c>
      <c r="JI86" s="210">
        <v>2.58</v>
      </c>
      <c r="JJ86" s="210"/>
      <c r="JK86" s="210">
        <f t="shared" si="134"/>
        <v>2.58</v>
      </c>
      <c r="JL86" s="210">
        <f t="shared" si="134"/>
        <v>0</v>
      </c>
      <c r="JM86" s="210"/>
      <c r="JN86" s="210"/>
      <c r="JO86" s="210">
        <f t="shared" si="135"/>
        <v>0</v>
      </c>
      <c r="JP86" s="210">
        <f t="shared" si="135"/>
        <v>0</v>
      </c>
      <c r="JQ86" s="210"/>
      <c r="JR86" s="210"/>
      <c r="JS86" s="210">
        <f t="shared" si="136"/>
        <v>0</v>
      </c>
      <c r="JT86" s="210">
        <f t="shared" si="136"/>
        <v>0</v>
      </c>
      <c r="JU86" s="210"/>
      <c r="JV86" s="210"/>
      <c r="JW86" s="210">
        <f t="shared" si="137"/>
        <v>0</v>
      </c>
      <c r="JX86" s="210">
        <f t="shared" si="137"/>
        <v>0</v>
      </c>
    </row>
    <row r="87" spans="1:284" ht="12.75" customHeight="1">
      <c r="A87" s="184" t="s">
        <v>155</v>
      </c>
      <c r="B87" s="89">
        <v>77</v>
      </c>
      <c r="C87" s="234"/>
      <c r="D87" s="234"/>
      <c r="E87" s="74"/>
      <c r="F87" s="74"/>
      <c r="G87" s="71">
        <f t="shared" si="71"/>
        <v>0</v>
      </c>
      <c r="H87" s="71">
        <f t="shared" si="71"/>
        <v>0</v>
      </c>
      <c r="I87" s="235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4">
        <v>0.62</v>
      </c>
      <c r="P87" s="235"/>
      <c r="Q87" s="74"/>
      <c r="R87" s="71"/>
      <c r="S87" s="71">
        <f t="shared" si="73"/>
        <v>0.62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3"/>
      <c r="AC87" s="244"/>
      <c r="AD87" s="237"/>
      <c r="AE87" s="71">
        <f t="shared" si="75"/>
        <v>0</v>
      </c>
      <c r="AF87" s="71">
        <f t="shared" si="75"/>
        <v>0</v>
      </c>
      <c r="AG87" s="71">
        <v>36.08</v>
      </c>
      <c r="AH87" s="71"/>
      <c r="AI87" s="71"/>
      <c r="AJ87" s="71"/>
      <c r="AK87" s="71">
        <f t="shared" si="76"/>
        <v>36.08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>
        <v>8.25</v>
      </c>
      <c r="AT87" s="74"/>
      <c r="AU87" s="74"/>
      <c r="AV87" s="71"/>
      <c r="AW87" s="71">
        <f t="shared" si="78"/>
        <v>8.25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4"/>
      <c r="BF87" s="234"/>
      <c r="BG87" s="75"/>
      <c r="BH87" s="238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39"/>
      <c r="BR87" s="234"/>
      <c r="BS87" s="94"/>
      <c r="BT87" s="94"/>
      <c r="BU87" s="71">
        <f t="shared" si="82"/>
        <v>0</v>
      </c>
      <c r="BV87" s="71">
        <f t="shared" si="82"/>
        <v>0</v>
      </c>
      <c r="BW87" s="74">
        <v>30.93</v>
      </c>
      <c r="BX87" s="74"/>
      <c r="BY87" s="79"/>
      <c r="BZ87" s="240"/>
      <c r="CA87" s="71">
        <f t="shared" si="83"/>
        <v>30.93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4"/>
      <c r="CJ87" s="234"/>
      <c r="CK87" s="212"/>
      <c r="CL87" s="71"/>
      <c r="CM87" s="71">
        <f t="shared" si="85"/>
        <v>0</v>
      </c>
      <c r="CN87" s="71">
        <f t="shared" si="85"/>
        <v>0</v>
      </c>
      <c r="CO87" s="234"/>
      <c r="CP87" s="234"/>
      <c r="CQ87" s="71"/>
      <c r="CR87" s="71"/>
      <c r="CS87" s="71">
        <f t="shared" si="86"/>
        <v>0</v>
      </c>
      <c r="CT87" s="71">
        <f t="shared" si="86"/>
        <v>0</v>
      </c>
      <c r="CU87" s="74">
        <v>3.61</v>
      </c>
      <c r="CV87" s="74"/>
      <c r="CW87" s="234"/>
      <c r="CX87" s="234"/>
      <c r="CY87" s="71">
        <f t="shared" si="87"/>
        <v>3.61</v>
      </c>
      <c r="CZ87" s="71">
        <f t="shared" si="87"/>
        <v>0</v>
      </c>
      <c r="DA87" s="234"/>
      <c r="DB87" s="235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4">
        <v>0</v>
      </c>
      <c r="DN87" s="234"/>
      <c r="DO87" s="241"/>
      <c r="DP87" s="242"/>
      <c r="DQ87" s="71">
        <f t="shared" si="90"/>
        <v>0</v>
      </c>
      <c r="DR87" s="71">
        <f t="shared" si="90"/>
        <v>0</v>
      </c>
      <c r="DS87" s="115"/>
      <c r="DT87" s="71"/>
      <c r="DU87" s="234"/>
      <c r="DV87" s="234"/>
      <c r="DW87" s="71">
        <f t="shared" si="91"/>
        <v>0</v>
      </c>
      <c r="DX87" s="71">
        <f t="shared" si="91"/>
        <v>0</v>
      </c>
      <c r="DY87" s="234"/>
      <c r="DZ87" s="235"/>
      <c r="EA87" s="208"/>
      <c r="EB87" s="71"/>
      <c r="EC87" s="71">
        <f t="shared" si="92"/>
        <v>0</v>
      </c>
      <c r="ED87" s="71">
        <f t="shared" si="92"/>
        <v>0</v>
      </c>
      <c r="EE87" s="234"/>
      <c r="EF87" s="234"/>
      <c r="EG87" s="241"/>
      <c r="EH87" s="241"/>
      <c r="EI87" s="71">
        <f t="shared" si="93"/>
        <v>0</v>
      </c>
      <c r="EJ87" s="71">
        <f t="shared" si="93"/>
        <v>0</v>
      </c>
      <c r="EK87" s="234">
        <v>0</v>
      </c>
      <c r="EL87" s="234"/>
      <c r="EM87" s="241"/>
      <c r="EN87" s="241"/>
      <c r="EO87" s="71">
        <f t="shared" si="94"/>
        <v>0</v>
      </c>
      <c r="EP87" s="71">
        <f t="shared" si="94"/>
        <v>0</v>
      </c>
      <c r="EQ87" s="196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/>
      <c r="FP87" s="196"/>
      <c r="FQ87" s="196"/>
      <c r="FR87" s="196"/>
      <c r="FS87" s="74">
        <f t="shared" si="101"/>
        <v>0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/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>
        <v>0</v>
      </c>
      <c r="GH87" s="196"/>
      <c r="GI87" s="74">
        <f t="shared" si="70"/>
        <v>0</v>
      </c>
      <c r="GJ87" s="74">
        <f t="shared" si="107"/>
        <v>0</v>
      </c>
      <c r="GK87" s="196">
        <v>10.31</v>
      </c>
      <c r="GL87" s="196"/>
      <c r="GM87" s="74">
        <f t="shared" si="108"/>
        <v>10.31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>
        <v>5.15</v>
      </c>
      <c r="GX87" s="196"/>
      <c r="GY87" s="74">
        <f t="shared" si="114"/>
        <v>5.15</v>
      </c>
      <c r="GZ87" s="74">
        <f t="shared" si="115"/>
        <v>0</v>
      </c>
      <c r="HA87" s="196">
        <v>0</v>
      </c>
      <c r="HB87" s="196"/>
      <c r="HC87" s="74">
        <f t="shared" si="116"/>
        <v>0</v>
      </c>
      <c r="HD87" s="74">
        <f t="shared" si="117"/>
        <v>0</v>
      </c>
      <c r="HE87" s="196">
        <v>1.77</v>
      </c>
      <c r="HF87" s="196"/>
      <c r="HG87" s="74">
        <f t="shared" si="118"/>
        <v>1.77</v>
      </c>
      <c r="HH87" s="74">
        <f t="shared" si="118"/>
        <v>0</v>
      </c>
      <c r="HI87" s="74">
        <v>2.89</v>
      </c>
      <c r="HJ87" s="74"/>
      <c r="HK87" s="74">
        <f t="shared" si="119"/>
        <v>2.89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09">
        <f t="shared" si="125"/>
        <v>0</v>
      </c>
      <c r="IG87" s="233">
        <v>0</v>
      </c>
      <c r="IH87" s="233"/>
      <c r="II87" s="210">
        <f t="shared" si="126"/>
        <v>0</v>
      </c>
      <c r="IJ87" s="210">
        <f t="shared" si="126"/>
        <v>0</v>
      </c>
      <c r="IM87" s="210">
        <f t="shared" si="127"/>
        <v>0</v>
      </c>
      <c r="IN87" s="210">
        <f t="shared" si="127"/>
        <v>0</v>
      </c>
      <c r="IO87" s="196"/>
      <c r="IP87" s="210"/>
      <c r="IQ87" s="210">
        <f t="shared" si="128"/>
        <v>0</v>
      </c>
      <c r="IR87" s="210">
        <f t="shared" si="128"/>
        <v>0</v>
      </c>
      <c r="IS87" s="210"/>
      <c r="IT87" s="210"/>
      <c r="IU87" s="210">
        <f t="shared" si="129"/>
        <v>0</v>
      </c>
      <c r="IV87" s="210">
        <f t="shared" si="129"/>
        <v>0</v>
      </c>
      <c r="IW87" s="210"/>
      <c r="IX87" s="210"/>
      <c r="IY87" s="210">
        <f t="shared" si="130"/>
        <v>0</v>
      </c>
      <c r="IZ87" s="210">
        <f t="shared" si="131"/>
        <v>0</v>
      </c>
      <c r="JA87" s="210"/>
      <c r="JB87" s="210"/>
      <c r="JC87" s="210">
        <f t="shared" si="132"/>
        <v>0</v>
      </c>
      <c r="JD87" s="210">
        <f t="shared" si="132"/>
        <v>0</v>
      </c>
      <c r="JE87" s="210">
        <v>0</v>
      </c>
      <c r="JF87" s="210"/>
      <c r="JG87" s="210">
        <f t="shared" si="133"/>
        <v>0</v>
      </c>
      <c r="JH87" s="210">
        <f t="shared" si="133"/>
        <v>0</v>
      </c>
      <c r="JI87" s="210">
        <v>2.58</v>
      </c>
      <c r="JJ87" s="210"/>
      <c r="JK87" s="210">
        <f t="shared" si="134"/>
        <v>2.58</v>
      </c>
      <c r="JL87" s="210">
        <f t="shared" si="134"/>
        <v>0</v>
      </c>
      <c r="JM87" s="210"/>
      <c r="JN87" s="210"/>
      <c r="JO87" s="210">
        <f t="shared" si="135"/>
        <v>0</v>
      </c>
      <c r="JP87" s="210">
        <f t="shared" si="135"/>
        <v>0</v>
      </c>
      <c r="JQ87" s="210"/>
      <c r="JR87" s="210"/>
      <c r="JS87" s="210">
        <f t="shared" si="136"/>
        <v>0</v>
      </c>
      <c r="JT87" s="210">
        <f t="shared" si="136"/>
        <v>0</v>
      </c>
      <c r="JU87" s="210"/>
      <c r="JV87" s="210"/>
      <c r="JW87" s="210">
        <f t="shared" si="137"/>
        <v>0</v>
      </c>
      <c r="JX87" s="210">
        <f t="shared" si="137"/>
        <v>0</v>
      </c>
    </row>
    <row r="88" spans="1:284" ht="12.75" customHeight="1">
      <c r="A88" s="181"/>
      <c r="B88" s="89">
        <v>78</v>
      </c>
      <c r="C88" s="234"/>
      <c r="D88" s="234"/>
      <c r="E88" s="74"/>
      <c r="F88" s="74"/>
      <c r="G88" s="71">
        <f t="shared" si="71"/>
        <v>0</v>
      </c>
      <c r="H88" s="71">
        <f t="shared" si="71"/>
        <v>0</v>
      </c>
      <c r="I88" s="235">
        <v>6.19</v>
      </c>
      <c r="J88" s="71"/>
      <c r="K88" s="71"/>
      <c r="L88" s="71"/>
      <c r="M88" s="71">
        <f t="shared" si="72"/>
        <v>6.19</v>
      </c>
      <c r="N88" s="71">
        <f t="shared" si="72"/>
        <v>0</v>
      </c>
      <c r="O88" s="234">
        <v>0.62</v>
      </c>
      <c r="P88" s="235"/>
      <c r="Q88" s="74"/>
      <c r="R88" s="71"/>
      <c r="S88" s="71">
        <f t="shared" si="73"/>
        <v>0.62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3"/>
      <c r="AC88" s="244"/>
      <c r="AD88" s="237"/>
      <c r="AE88" s="71">
        <f t="shared" si="75"/>
        <v>0</v>
      </c>
      <c r="AF88" s="71">
        <f t="shared" si="75"/>
        <v>0</v>
      </c>
      <c r="AG88" s="71">
        <v>46.39</v>
      </c>
      <c r="AH88" s="71"/>
      <c r="AI88" s="71"/>
      <c r="AJ88" s="71"/>
      <c r="AK88" s="71">
        <f t="shared" si="76"/>
        <v>46.39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>
        <v>8.25</v>
      </c>
      <c r="AT88" s="74"/>
      <c r="AU88" s="74"/>
      <c r="AV88" s="71"/>
      <c r="AW88" s="71">
        <f t="shared" si="78"/>
        <v>8.25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4"/>
      <c r="BF88" s="234"/>
      <c r="BG88" s="75"/>
      <c r="BH88" s="238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39"/>
      <c r="BR88" s="234"/>
      <c r="BS88" s="94"/>
      <c r="BT88" s="94"/>
      <c r="BU88" s="71">
        <f t="shared" si="82"/>
        <v>0</v>
      </c>
      <c r="BV88" s="71">
        <f t="shared" si="82"/>
        <v>0</v>
      </c>
      <c r="BW88" s="74">
        <v>30.93</v>
      </c>
      <c r="BX88" s="74"/>
      <c r="BY88" s="79"/>
      <c r="BZ88" s="240"/>
      <c r="CA88" s="71">
        <f t="shared" si="83"/>
        <v>30.93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4"/>
      <c r="CJ88" s="234"/>
      <c r="CK88" s="212"/>
      <c r="CL88" s="71"/>
      <c r="CM88" s="71">
        <f t="shared" si="85"/>
        <v>0</v>
      </c>
      <c r="CN88" s="71">
        <f t="shared" si="85"/>
        <v>0</v>
      </c>
      <c r="CO88" s="234"/>
      <c r="CP88" s="234"/>
      <c r="CQ88" s="71"/>
      <c r="CR88" s="71"/>
      <c r="CS88" s="71">
        <f t="shared" si="86"/>
        <v>0</v>
      </c>
      <c r="CT88" s="71">
        <f t="shared" si="86"/>
        <v>0</v>
      </c>
      <c r="CU88" s="74">
        <v>3.61</v>
      </c>
      <c r="CV88" s="74"/>
      <c r="CW88" s="234"/>
      <c r="CX88" s="234"/>
      <c r="CY88" s="71">
        <f t="shared" si="87"/>
        <v>3.61</v>
      </c>
      <c r="CZ88" s="71">
        <f t="shared" si="87"/>
        <v>0</v>
      </c>
      <c r="DA88" s="234"/>
      <c r="DB88" s="235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4">
        <v>0</v>
      </c>
      <c r="DN88" s="234"/>
      <c r="DO88" s="241"/>
      <c r="DP88" s="242"/>
      <c r="DQ88" s="71">
        <f t="shared" si="90"/>
        <v>0</v>
      </c>
      <c r="DR88" s="71">
        <f t="shared" si="90"/>
        <v>0</v>
      </c>
      <c r="DS88" s="115"/>
      <c r="DT88" s="71"/>
      <c r="DU88" s="234"/>
      <c r="DV88" s="234"/>
      <c r="DW88" s="71">
        <f t="shared" si="91"/>
        <v>0</v>
      </c>
      <c r="DX88" s="71">
        <f t="shared" si="91"/>
        <v>0</v>
      </c>
      <c r="DY88" s="234"/>
      <c r="DZ88" s="235"/>
      <c r="EA88" s="208"/>
      <c r="EB88" s="71"/>
      <c r="EC88" s="71">
        <f t="shared" si="92"/>
        <v>0</v>
      </c>
      <c r="ED88" s="71">
        <f t="shared" si="92"/>
        <v>0</v>
      </c>
      <c r="EE88" s="234"/>
      <c r="EF88" s="234"/>
      <c r="EG88" s="241"/>
      <c r="EH88" s="241"/>
      <c r="EI88" s="71">
        <f t="shared" si="93"/>
        <v>0</v>
      </c>
      <c r="EJ88" s="71">
        <f t="shared" si="93"/>
        <v>0</v>
      </c>
      <c r="EK88" s="234">
        <v>0</v>
      </c>
      <c r="EL88" s="234"/>
      <c r="EM88" s="241"/>
      <c r="EN88" s="241"/>
      <c r="EO88" s="71">
        <f t="shared" si="94"/>
        <v>0</v>
      </c>
      <c r="EP88" s="71">
        <f t="shared" si="94"/>
        <v>0</v>
      </c>
      <c r="EQ88" s="196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/>
      <c r="FP88" s="196"/>
      <c r="FQ88" s="196"/>
      <c r="FR88" s="196"/>
      <c r="FS88" s="74">
        <f t="shared" si="101"/>
        <v>0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/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>
        <v>0</v>
      </c>
      <c r="GH88" s="196"/>
      <c r="GI88" s="74">
        <f t="shared" si="70"/>
        <v>0</v>
      </c>
      <c r="GJ88" s="74">
        <f t="shared" si="107"/>
        <v>0</v>
      </c>
      <c r="GK88" s="196">
        <v>10.31</v>
      </c>
      <c r="GL88" s="196"/>
      <c r="GM88" s="74">
        <f t="shared" si="108"/>
        <v>10.31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>
        <v>5.15</v>
      </c>
      <c r="GX88" s="196"/>
      <c r="GY88" s="74">
        <f t="shared" si="114"/>
        <v>5.15</v>
      </c>
      <c r="GZ88" s="74">
        <f t="shared" si="115"/>
        <v>0</v>
      </c>
      <c r="HA88" s="196">
        <v>0</v>
      </c>
      <c r="HB88" s="196"/>
      <c r="HC88" s="74">
        <f t="shared" si="116"/>
        <v>0</v>
      </c>
      <c r="HD88" s="74">
        <f t="shared" si="117"/>
        <v>0</v>
      </c>
      <c r="HE88" s="196">
        <v>1.77</v>
      </c>
      <c r="HF88" s="196"/>
      <c r="HG88" s="74">
        <f t="shared" si="118"/>
        <v>1.77</v>
      </c>
      <c r="HH88" s="74">
        <f t="shared" si="118"/>
        <v>0</v>
      </c>
      <c r="HI88" s="74">
        <v>2.89</v>
      </c>
      <c r="HJ88" s="74"/>
      <c r="HK88" s="74">
        <f t="shared" si="119"/>
        <v>2.89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09">
        <f t="shared" si="125"/>
        <v>0</v>
      </c>
      <c r="IG88" s="233">
        <v>0</v>
      </c>
      <c r="IH88" s="233"/>
      <c r="II88" s="210">
        <f t="shared" si="126"/>
        <v>0</v>
      </c>
      <c r="IJ88" s="210">
        <f t="shared" si="126"/>
        <v>0</v>
      </c>
      <c r="IM88" s="210">
        <f t="shared" si="127"/>
        <v>0</v>
      </c>
      <c r="IN88" s="210">
        <f t="shared" si="127"/>
        <v>0</v>
      </c>
      <c r="IO88" s="196"/>
      <c r="IP88" s="210"/>
      <c r="IQ88" s="210">
        <f t="shared" si="128"/>
        <v>0</v>
      </c>
      <c r="IR88" s="210">
        <f t="shared" si="128"/>
        <v>0</v>
      </c>
      <c r="IS88" s="210"/>
      <c r="IT88" s="210"/>
      <c r="IU88" s="210">
        <f t="shared" si="129"/>
        <v>0</v>
      </c>
      <c r="IV88" s="210">
        <f t="shared" si="129"/>
        <v>0</v>
      </c>
      <c r="IW88" s="210"/>
      <c r="IX88" s="210"/>
      <c r="IY88" s="210">
        <f t="shared" si="130"/>
        <v>0</v>
      </c>
      <c r="IZ88" s="210">
        <f t="shared" si="131"/>
        <v>0</v>
      </c>
      <c r="JA88" s="210"/>
      <c r="JB88" s="210"/>
      <c r="JC88" s="210">
        <f t="shared" si="132"/>
        <v>0</v>
      </c>
      <c r="JD88" s="210">
        <f t="shared" si="132"/>
        <v>0</v>
      </c>
      <c r="JE88" s="210">
        <v>0</v>
      </c>
      <c r="JF88" s="210"/>
      <c r="JG88" s="210">
        <f t="shared" si="133"/>
        <v>0</v>
      </c>
      <c r="JH88" s="210">
        <f t="shared" si="133"/>
        <v>0</v>
      </c>
      <c r="JI88" s="210">
        <v>2.58</v>
      </c>
      <c r="JJ88" s="210"/>
      <c r="JK88" s="210">
        <f t="shared" si="134"/>
        <v>2.58</v>
      </c>
      <c r="JL88" s="210">
        <f t="shared" si="134"/>
        <v>0</v>
      </c>
      <c r="JM88" s="210"/>
      <c r="JN88" s="210"/>
      <c r="JO88" s="210">
        <f t="shared" si="135"/>
        <v>0</v>
      </c>
      <c r="JP88" s="210">
        <f t="shared" si="135"/>
        <v>0</v>
      </c>
      <c r="JQ88" s="210"/>
      <c r="JR88" s="210"/>
      <c r="JS88" s="210">
        <f t="shared" si="136"/>
        <v>0</v>
      </c>
      <c r="JT88" s="210">
        <f t="shared" si="136"/>
        <v>0</v>
      </c>
      <c r="JU88" s="210"/>
      <c r="JV88" s="210"/>
      <c r="JW88" s="210">
        <f t="shared" si="137"/>
        <v>0</v>
      </c>
      <c r="JX88" s="210">
        <f t="shared" si="137"/>
        <v>0</v>
      </c>
    </row>
    <row r="89" spans="1:284" ht="12.75" customHeight="1">
      <c r="A89" s="181"/>
      <c r="B89" s="89">
        <v>79</v>
      </c>
      <c r="C89" s="234"/>
      <c r="D89" s="234"/>
      <c r="E89" s="74"/>
      <c r="F89" s="74"/>
      <c r="G89" s="71">
        <f t="shared" si="71"/>
        <v>0</v>
      </c>
      <c r="H89" s="71">
        <f t="shared" si="71"/>
        <v>0</v>
      </c>
      <c r="I89" s="235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4">
        <v>0.62</v>
      </c>
      <c r="P89" s="235"/>
      <c r="Q89" s="74"/>
      <c r="R89" s="71"/>
      <c r="S89" s="71">
        <f t="shared" si="73"/>
        <v>0.62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3"/>
      <c r="AC89" s="244"/>
      <c r="AD89" s="237"/>
      <c r="AE89" s="71">
        <f t="shared" si="75"/>
        <v>0</v>
      </c>
      <c r="AF89" s="71">
        <f t="shared" si="75"/>
        <v>0</v>
      </c>
      <c r="AG89" s="71">
        <v>15.46</v>
      </c>
      <c r="AH89" s="71"/>
      <c r="AI89" s="71"/>
      <c r="AJ89" s="71"/>
      <c r="AK89" s="71">
        <f t="shared" si="76"/>
        <v>15.46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>
        <v>8.25</v>
      </c>
      <c r="AT89" s="74"/>
      <c r="AU89" s="74"/>
      <c r="AV89" s="71"/>
      <c r="AW89" s="71">
        <f t="shared" si="78"/>
        <v>8.25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4"/>
      <c r="BF89" s="234"/>
      <c r="BG89" s="75"/>
      <c r="BH89" s="238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39"/>
      <c r="BR89" s="234"/>
      <c r="BS89" s="94"/>
      <c r="BT89" s="94"/>
      <c r="BU89" s="71">
        <f t="shared" si="82"/>
        <v>0</v>
      </c>
      <c r="BV89" s="71">
        <f t="shared" si="82"/>
        <v>0</v>
      </c>
      <c r="BW89" s="74">
        <v>30.93</v>
      </c>
      <c r="BX89" s="74"/>
      <c r="BY89" s="79"/>
      <c r="BZ89" s="240"/>
      <c r="CA89" s="71">
        <f t="shared" si="83"/>
        <v>30.93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4"/>
      <c r="CJ89" s="234"/>
      <c r="CK89" s="212"/>
      <c r="CL89" s="71"/>
      <c r="CM89" s="71">
        <f t="shared" si="85"/>
        <v>0</v>
      </c>
      <c r="CN89" s="71">
        <f t="shared" si="85"/>
        <v>0</v>
      </c>
      <c r="CO89" s="234"/>
      <c r="CP89" s="234"/>
      <c r="CQ89" s="71"/>
      <c r="CR89" s="71"/>
      <c r="CS89" s="71">
        <f t="shared" si="86"/>
        <v>0</v>
      </c>
      <c r="CT89" s="71">
        <f t="shared" si="86"/>
        <v>0</v>
      </c>
      <c r="CU89" s="74">
        <v>3.09</v>
      </c>
      <c r="CV89" s="74"/>
      <c r="CW89" s="234"/>
      <c r="CX89" s="234"/>
      <c r="CY89" s="71">
        <f t="shared" si="87"/>
        <v>3.09</v>
      </c>
      <c r="CZ89" s="71">
        <f t="shared" si="87"/>
        <v>0</v>
      </c>
      <c r="DA89" s="234"/>
      <c r="DB89" s="235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4">
        <v>0</v>
      </c>
      <c r="DN89" s="234"/>
      <c r="DO89" s="241"/>
      <c r="DP89" s="242"/>
      <c r="DQ89" s="71">
        <f t="shared" si="90"/>
        <v>0</v>
      </c>
      <c r="DR89" s="71">
        <f t="shared" si="90"/>
        <v>0</v>
      </c>
      <c r="DS89" s="115"/>
      <c r="DT89" s="71"/>
      <c r="DU89" s="234"/>
      <c r="DV89" s="234"/>
      <c r="DW89" s="71">
        <f t="shared" si="91"/>
        <v>0</v>
      </c>
      <c r="DX89" s="71">
        <f t="shared" si="91"/>
        <v>0</v>
      </c>
      <c r="DY89" s="234"/>
      <c r="DZ89" s="235"/>
      <c r="EA89" s="208"/>
      <c r="EB89" s="71"/>
      <c r="EC89" s="71">
        <f t="shared" si="92"/>
        <v>0</v>
      </c>
      <c r="ED89" s="71">
        <f t="shared" si="92"/>
        <v>0</v>
      </c>
      <c r="EE89" s="234"/>
      <c r="EF89" s="234"/>
      <c r="EG89" s="241"/>
      <c r="EH89" s="241"/>
      <c r="EI89" s="71">
        <f t="shared" si="93"/>
        <v>0</v>
      </c>
      <c r="EJ89" s="71">
        <f t="shared" si="93"/>
        <v>0</v>
      </c>
      <c r="EK89" s="234">
        <v>0</v>
      </c>
      <c r="EL89" s="234"/>
      <c r="EM89" s="241"/>
      <c r="EN89" s="241"/>
      <c r="EO89" s="71">
        <f t="shared" si="94"/>
        <v>0</v>
      </c>
      <c r="EP89" s="71">
        <f t="shared" si="94"/>
        <v>0</v>
      </c>
      <c r="EQ89" s="196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/>
      <c r="FP89" s="196"/>
      <c r="FQ89" s="196"/>
      <c r="FR89" s="196"/>
      <c r="FS89" s="74">
        <f t="shared" si="101"/>
        <v>0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/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>
        <v>0</v>
      </c>
      <c r="GH89" s="196"/>
      <c r="GI89" s="74">
        <f t="shared" si="70"/>
        <v>0</v>
      </c>
      <c r="GJ89" s="74">
        <f t="shared" si="107"/>
        <v>0</v>
      </c>
      <c r="GK89" s="196">
        <v>10.31</v>
      </c>
      <c r="GL89" s="196"/>
      <c r="GM89" s="74">
        <f t="shared" si="108"/>
        <v>10.31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>
        <v>5.15</v>
      </c>
      <c r="GX89" s="196"/>
      <c r="GY89" s="74">
        <f t="shared" si="114"/>
        <v>5.15</v>
      </c>
      <c r="GZ89" s="74">
        <f t="shared" si="115"/>
        <v>0</v>
      </c>
      <c r="HA89" s="196">
        <v>0</v>
      </c>
      <c r="HB89" s="196"/>
      <c r="HC89" s="74">
        <f t="shared" si="116"/>
        <v>0</v>
      </c>
      <c r="HD89" s="74">
        <f t="shared" si="117"/>
        <v>0</v>
      </c>
      <c r="HE89" s="196">
        <v>1.77</v>
      </c>
      <c r="HF89" s="196"/>
      <c r="HG89" s="74">
        <f t="shared" si="118"/>
        <v>1.77</v>
      </c>
      <c r="HH89" s="74">
        <f t="shared" si="118"/>
        <v>0</v>
      </c>
      <c r="HI89" s="74">
        <v>2.89</v>
      </c>
      <c r="HJ89" s="74"/>
      <c r="HK89" s="74">
        <f t="shared" si="119"/>
        <v>2.89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09">
        <f t="shared" si="125"/>
        <v>0</v>
      </c>
      <c r="IG89" s="233">
        <v>0</v>
      </c>
      <c r="IH89" s="233"/>
      <c r="II89" s="210">
        <f t="shared" si="126"/>
        <v>0</v>
      </c>
      <c r="IJ89" s="210">
        <f t="shared" si="126"/>
        <v>0</v>
      </c>
      <c r="IM89" s="210">
        <f t="shared" si="127"/>
        <v>0</v>
      </c>
      <c r="IN89" s="210">
        <f t="shared" si="127"/>
        <v>0</v>
      </c>
      <c r="IO89" s="196"/>
      <c r="IP89" s="210"/>
      <c r="IQ89" s="210">
        <f t="shared" si="128"/>
        <v>0</v>
      </c>
      <c r="IR89" s="210">
        <f t="shared" si="128"/>
        <v>0</v>
      </c>
      <c r="IS89" s="210"/>
      <c r="IT89" s="210"/>
      <c r="IU89" s="210">
        <f t="shared" si="129"/>
        <v>0</v>
      </c>
      <c r="IV89" s="210">
        <f t="shared" si="129"/>
        <v>0</v>
      </c>
      <c r="IW89" s="210"/>
      <c r="IX89" s="210"/>
      <c r="IY89" s="210">
        <f t="shared" si="130"/>
        <v>0</v>
      </c>
      <c r="IZ89" s="210">
        <f t="shared" si="131"/>
        <v>0</v>
      </c>
      <c r="JA89" s="210"/>
      <c r="JB89" s="210"/>
      <c r="JC89" s="210">
        <f t="shared" si="132"/>
        <v>0</v>
      </c>
      <c r="JD89" s="210">
        <f t="shared" si="132"/>
        <v>0</v>
      </c>
      <c r="JE89" s="210">
        <v>0</v>
      </c>
      <c r="JF89" s="210"/>
      <c r="JG89" s="210">
        <f t="shared" si="133"/>
        <v>0</v>
      </c>
      <c r="JH89" s="210">
        <f t="shared" si="133"/>
        <v>0</v>
      </c>
      <c r="JI89" s="210">
        <v>1.55</v>
      </c>
      <c r="JJ89" s="210"/>
      <c r="JK89" s="210">
        <f t="shared" si="134"/>
        <v>1.55</v>
      </c>
      <c r="JL89" s="210">
        <f t="shared" si="134"/>
        <v>0</v>
      </c>
      <c r="JM89" s="210"/>
      <c r="JN89" s="210"/>
      <c r="JO89" s="210">
        <f t="shared" si="135"/>
        <v>0</v>
      </c>
      <c r="JP89" s="210">
        <f t="shared" si="135"/>
        <v>0</v>
      </c>
      <c r="JQ89" s="210"/>
      <c r="JR89" s="210"/>
      <c r="JS89" s="210">
        <f t="shared" si="136"/>
        <v>0</v>
      </c>
      <c r="JT89" s="210">
        <f t="shared" si="136"/>
        <v>0</v>
      </c>
      <c r="JU89" s="210"/>
      <c r="JV89" s="210"/>
      <c r="JW89" s="210">
        <f t="shared" si="137"/>
        <v>0</v>
      </c>
      <c r="JX89" s="210">
        <f t="shared" si="137"/>
        <v>0</v>
      </c>
    </row>
    <row r="90" spans="1:284" ht="12.75" customHeight="1">
      <c r="A90" s="181"/>
      <c r="B90" s="89">
        <v>80</v>
      </c>
      <c r="C90" s="234"/>
      <c r="D90" s="234"/>
      <c r="E90" s="74"/>
      <c r="F90" s="74"/>
      <c r="G90" s="71">
        <f t="shared" si="71"/>
        <v>0</v>
      </c>
      <c r="H90" s="71">
        <f t="shared" si="71"/>
        <v>0</v>
      </c>
      <c r="I90" s="235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4">
        <v>0.62</v>
      </c>
      <c r="P90" s="235"/>
      <c r="Q90" s="74"/>
      <c r="R90" s="71"/>
      <c r="S90" s="71">
        <f t="shared" si="73"/>
        <v>0.62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3"/>
      <c r="AC90" s="244"/>
      <c r="AD90" s="237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>
        <v>8.25</v>
      </c>
      <c r="AT90" s="74"/>
      <c r="AU90" s="74"/>
      <c r="AV90" s="71"/>
      <c r="AW90" s="71">
        <f t="shared" si="78"/>
        <v>8.25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4"/>
      <c r="BF90" s="234"/>
      <c r="BG90" s="75"/>
      <c r="BH90" s="238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39"/>
      <c r="BR90" s="234"/>
      <c r="BS90" s="94"/>
      <c r="BT90" s="94"/>
      <c r="BU90" s="71">
        <f t="shared" si="82"/>
        <v>0</v>
      </c>
      <c r="BV90" s="71">
        <f t="shared" si="82"/>
        <v>0</v>
      </c>
      <c r="BW90" s="74">
        <v>30.93</v>
      </c>
      <c r="BX90" s="74"/>
      <c r="BY90" s="79"/>
      <c r="BZ90" s="240"/>
      <c r="CA90" s="71">
        <f t="shared" si="83"/>
        <v>30.93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4"/>
      <c r="CJ90" s="234"/>
      <c r="CK90" s="212"/>
      <c r="CL90" s="71"/>
      <c r="CM90" s="71">
        <f t="shared" si="85"/>
        <v>0</v>
      </c>
      <c r="CN90" s="71">
        <f t="shared" si="85"/>
        <v>0</v>
      </c>
      <c r="CO90" s="234"/>
      <c r="CP90" s="234"/>
      <c r="CQ90" s="71"/>
      <c r="CR90" s="71"/>
      <c r="CS90" s="71">
        <f t="shared" si="86"/>
        <v>0</v>
      </c>
      <c r="CT90" s="71">
        <f t="shared" si="86"/>
        <v>0</v>
      </c>
      <c r="CU90" s="74">
        <v>3.09</v>
      </c>
      <c r="CV90" s="74"/>
      <c r="CW90" s="234"/>
      <c r="CX90" s="234"/>
      <c r="CY90" s="71">
        <f t="shared" si="87"/>
        <v>3.09</v>
      </c>
      <c r="CZ90" s="71">
        <f t="shared" si="87"/>
        <v>0</v>
      </c>
      <c r="DA90" s="234"/>
      <c r="DB90" s="235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4">
        <v>0</v>
      </c>
      <c r="DN90" s="234"/>
      <c r="DO90" s="241"/>
      <c r="DP90" s="242"/>
      <c r="DQ90" s="71">
        <f t="shared" si="90"/>
        <v>0</v>
      </c>
      <c r="DR90" s="71">
        <f t="shared" si="90"/>
        <v>0</v>
      </c>
      <c r="DS90" s="115"/>
      <c r="DT90" s="71"/>
      <c r="DU90" s="234"/>
      <c r="DV90" s="234"/>
      <c r="DW90" s="71">
        <f t="shared" si="91"/>
        <v>0</v>
      </c>
      <c r="DX90" s="71">
        <f t="shared" si="91"/>
        <v>0</v>
      </c>
      <c r="DY90" s="234"/>
      <c r="DZ90" s="235"/>
      <c r="EA90" s="208"/>
      <c r="EB90" s="71"/>
      <c r="EC90" s="71">
        <f t="shared" si="92"/>
        <v>0</v>
      </c>
      <c r="ED90" s="71">
        <f t="shared" si="92"/>
        <v>0</v>
      </c>
      <c r="EE90" s="234"/>
      <c r="EF90" s="234"/>
      <c r="EG90" s="241"/>
      <c r="EH90" s="241"/>
      <c r="EI90" s="71">
        <f t="shared" si="93"/>
        <v>0</v>
      </c>
      <c r="EJ90" s="71">
        <f t="shared" si="93"/>
        <v>0</v>
      </c>
      <c r="EK90" s="234">
        <v>0</v>
      </c>
      <c r="EL90" s="234"/>
      <c r="EM90" s="241"/>
      <c r="EN90" s="241"/>
      <c r="EO90" s="71">
        <f t="shared" si="94"/>
        <v>0</v>
      </c>
      <c r="EP90" s="71">
        <f t="shared" si="94"/>
        <v>0</v>
      </c>
      <c r="EQ90" s="196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/>
      <c r="FP90" s="196"/>
      <c r="FQ90" s="196"/>
      <c r="FR90" s="196"/>
      <c r="FS90" s="74">
        <f t="shared" si="101"/>
        <v>0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/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>
        <v>0</v>
      </c>
      <c r="GH90" s="196"/>
      <c r="GI90" s="74">
        <f t="shared" si="70"/>
        <v>0</v>
      </c>
      <c r="GJ90" s="74">
        <f t="shared" si="107"/>
        <v>0</v>
      </c>
      <c r="GK90" s="196">
        <v>10.31</v>
      </c>
      <c r="GL90" s="196"/>
      <c r="GM90" s="74">
        <f t="shared" si="108"/>
        <v>10.31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>
        <v>5.15</v>
      </c>
      <c r="GX90" s="196"/>
      <c r="GY90" s="74">
        <f t="shared" si="114"/>
        <v>5.15</v>
      </c>
      <c r="GZ90" s="74">
        <f t="shared" si="115"/>
        <v>0</v>
      </c>
      <c r="HA90" s="196">
        <v>0</v>
      </c>
      <c r="HB90" s="196"/>
      <c r="HC90" s="74">
        <f t="shared" si="116"/>
        <v>0</v>
      </c>
      <c r="HD90" s="74">
        <f t="shared" si="117"/>
        <v>0</v>
      </c>
      <c r="HE90" s="196">
        <v>1.77</v>
      </c>
      <c r="HF90" s="196"/>
      <c r="HG90" s="74">
        <f t="shared" si="118"/>
        <v>1.77</v>
      </c>
      <c r="HH90" s="74">
        <f t="shared" si="118"/>
        <v>0</v>
      </c>
      <c r="HI90" s="74">
        <v>2.89</v>
      </c>
      <c r="HJ90" s="74"/>
      <c r="HK90" s="74">
        <f t="shared" si="119"/>
        <v>2.89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09">
        <f t="shared" si="125"/>
        <v>0</v>
      </c>
      <c r="IG90" s="233">
        <v>0</v>
      </c>
      <c r="IH90" s="233"/>
      <c r="II90" s="210">
        <f t="shared" si="126"/>
        <v>0</v>
      </c>
      <c r="IJ90" s="210">
        <f t="shared" si="126"/>
        <v>0</v>
      </c>
      <c r="IM90" s="210">
        <f t="shared" si="127"/>
        <v>0</v>
      </c>
      <c r="IN90" s="210">
        <f t="shared" si="127"/>
        <v>0</v>
      </c>
      <c r="IO90" s="196"/>
      <c r="IP90" s="210"/>
      <c r="IQ90" s="210">
        <f t="shared" si="128"/>
        <v>0</v>
      </c>
      <c r="IR90" s="210">
        <f t="shared" si="128"/>
        <v>0</v>
      </c>
      <c r="IS90" s="210"/>
      <c r="IT90" s="210"/>
      <c r="IU90" s="210">
        <f t="shared" si="129"/>
        <v>0</v>
      </c>
      <c r="IV90" s="210">
        <f t="shared" si="129"/>
        <v>0</v>
      </c>
      <c r="IW90" s="210"/>
      <c r="IX90" s="210"/>
      <c r="IY90" s="210">
        <f t="shared" si="130"/>
        <v>0</v>
      </c>
      <c r="IZ90" s="210">
        <f t="shared" si="131"/>
        <v>0</v>
      </c>
      <c r="JA90" s="210"/>
      <c r="JB90" s="210"/>
      <c r="JC90" s="210">
        <f t="shared" si="132"/>
        <v>0</v>
      </c>
      <c r="JD90" s="210">
        <f t="shared" si="132"/>
        <v>0</v>
      </c>
      <c r="JE90" s="210">
        <v>0</v>
      </c>
      <c r="JF90" s="210"/>
      <c r="JG90" s="210">
        <f t="shared" si="133"/>
        <v>0</v>
      </c>
      <c r="JH90" s="210">
        <f t="shared" si="133"/>
        <v>0</v>
      </c>
      <c r="JI90" s="210">
        <v>1.55</v>
      </c>
      <c r="JJ90" s="210"/>
      <c r="JK90" s="210">
        <f t="shared" si="134"/>
        <v>1.55</v>
      </c>
      <c r="JL90" s="210">
        <f t="shared" si="134"/>
        <v>0</v>
      </c>
      <c r="JM90" s="210"/>
      <c r="JN90" s="210"/>
      <c r="JO90" s="210">
        <f t="shared" si="135"/>
        <v>0</v>
      </c>
      <c r="JP90" s="210">
        <f t="shared" si="135"/>
        <v>0</v>
      </c>
      <c r="JQ90" s="210"/>
      <c r="JR90" s="210"/>
      <c r="JS90" s="210">
        <f t="shared" si="136"/>
        <v>0</v>
      </c>
      <c r="JT90" s="210">
        <f t="shared" si="136"/>
        <v>0</v>
      </c>
      <c r="JU90" s="210"/>
      <c r="JV90" s="210"/>
      <c r="JW90" s="210">
        <f t="shared" si="137"/>
        <v>0</v>
      </c>
      <c r="JX90" s="210">
        <f t="shared" si="137"/>
        <v>0</v>
      </c>
    </row>
    <row r="91" spans="1:284" ht="12.75" customHeight="1">
      <c r="A91" s="184" t="s">
        <v>156</v>
      </c>
      <c r="B91" s="89">
        <v>81</v>
      </c>
      <c r="C91" s="234"/>
      <c r="D91" s="234"/>
      <c r="E91" s="74"/>
      <c r="F91" s="74"/>
      <c r="G91" s="71">
        <f t="shared" si="71"/>
        <v>0</v>
      </c>
      <c r="H91" s="71">
        <f t="shared" si="71"/>
        <v>0</v>
      </c>
      <c r="I91" s="235">
        <v>9.2799999999999994</v>
      </c>
      <c r="J91" s="71"/>
      <c r="K91" s="71"/>
      <c r="L91" s="71"/>
      <c r="M91" s="71">
        <f t="shared" si="72"/>
        <v>9.2799999999999994</v>
      </c>
      <c r="N91" s="71">
        <f t="shared" si="72"/>
        <v>0</v>
      </c>
      <c r="O91" s="234">
        <v>0.62</v>
      </c>
      <c r="P91" s="235"/>
      <c r="Q91" s="74"/>
      <c r="R91" s="71"/>
      <c r="S91" s="71">
        <f t="shared" si="73"/>
        <v>0.62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3"/>
      <c r="AC91" s="244"/>
      <c r="AD91" s="237"/>
      <c r="AE91" s="71">
        <f t="shared" si="75"/>
        <v>0</v>
      </c>
      <c r="AF91" s="71">
        <f t="shared" si="75"/>
        <v>0</v>
      </c>
      <c r="AG91" s="71">
        <v>12.37</v>
      </c>
      <c r="AH91" s="71"/>
      <c r="AI91" s="71"/>
      <c r="AJ91" s="71"/>
      <c r="AK91" s="71">
        <f t="shared" si="76"/>
        <v>12.37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>
        <v>8.25</v>
      </c>
      <c r="AT91" s="74"/>
      <c r="AU91" s="74"/>
      <c r="AV91" s="71"/>
      <c r="AW91" s="71">
        <f t="shared" si="78"/>
        <v>8.25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4"/>
      <c r="BF91" s="234"/>
      <c r="BG91" s="75"/>
      <c r="BH91" s="238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39"/>
      <c r="BR91" s="234"/>
      <c r="BS91" s="94"/>
      <c r="BT91" s="94"/>
      <c r="BU91" s="71">
        <f t="shared" si="82"/>
        <v>0</v>
      </c>
      <c r="BV91" s="71">
        <f t="shared" si="82"/>
        <v>0</v>
      </c>
      <c r="BW91" s="74">
        <v>0</v>
      </c>
      <c r="BX91" s="74"/>
      <c r="BY91" s="79"/>
      <c r="BZ91" s="240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4"/>
      <c r="CJ91" s="234"/>
      <c r="CK91" s="212"/>
      <c r="CL91" s="71"/>
      <c r="CM91" s="71">
        <f t="shared" si="85"/>
        <v>0</v>
      </c>
      <c r="CN91" s="71">
        <f t="shared" si="85"/>
        <v>0</v>
      </c>
      <c r="CO91" s="234"/>
      <c r="CP91" s="234"/>
      <c r="CQ91" s="71"/>
      <c r="CR91" s="71"/>
      <c r="CS91" s="71">
        <f t="shared" si="86"/>
        <v>0</v>
      </c>
      <c r="CT91" s="71">
        <f t="shared" si="86"/>
        <v>0</v>
      </c>
      <c r="CU91" s="74">
        <v>3.09</v>
      </c>
      <c r="CV91" s="74"/>
      <c r="CW91" s="234"/>
      <c r="CX91" s="234"/>
      <c r="CY91" s="71">
        <f t="shared" si="87"/>
        <v>3.09</v>
      </c>
      <c r="CZ91" s="71">
        <f t="shared" si="87"/>
        <v>0</v>
      </c>
      <c r="DA91" s="234"/>
      <c r="DB91" s="235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4">
        <v>0</v>
      </c>
      <c r="DN91" s="234"/>
      <c r="DO91" s="241"/>
      <c r="DP91" s="242"/>
      <c r="DQ91" s="71">
        <f t="shared" si="90"/>
        <v>0</v>
      </c>
      <c r="DR91" s="71">
        <f t="shared" si="90"/>
        <v>0</v>
      </c>
      <c r="DS91" s="115"/>
      <c r="DT91" s="71"/>
      <c r="DU91" s="234"/>
      <c r="DV91" s="234"/>
      <c r="DW91" s="71">
        <f t="shared" si="91"/>
        <v>0</v>
      </c>
      <c r="DX91" s="71">
        <f t="shared" si="91"/>
        <v>0</v>
      </c>
      <c r="DY91" s="234"/>
      <c r="DZ91" s="235"/>
      <c r="EA91" s="208"/>
      <c r="EB91" s="71"/>
      <c r="EC91" s="71">
        <f t="shared" si="92"/>
        <v>0</v>
      </c>
      <c r="ED91" s="71">
        <f t="shared" si="92"/>
        <v>0</v>
      </c>
      <c r="EE91" s="234"/>
      <c r="EF91" s="234"/>
      <c r="EG91" s="241"/>
      <c r="EH91" s="241"/>
      <c r="EI91" s="71">
        <f t="shared" si="93"/>
        <v>0</v>
      </c>
      <c r="EJ91" s="71">
        <f t="shared" si="93"/>
        <v>0</v>
      </c>
      <c r="EK91" s="234">
        <v>0</v>
      </c>
      <c r="EL91" s="234"/>
      <c r="EM91" s="241"/>
      <c r="EN91" s="241"/>
      <c r="EO91" s="71">
        <f t="shared" si="94"/>
        <v>0</v>
      </c>
      <c r="EP91" s="71">
        <f t="shared" si="94"/>
        <v>0</v>
      </c>
      <c r="EQ91" s="196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/>
      <c r="FP91" s="196"/>
      <c r="FQ91" s="196"/>
      <c r="FR91" s="196"/>
      <c r="FS91" s="74">
        <f t="shared" si="101"/>
        <v>0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/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>
        <v>0</v>
      </c>
      <c r="GH91" s="196"/>
      <c r="GI91" s="74">
        <f t="shared" si="70"/>
        <v>0</v>
      </c>
      <c r="GJ91" s="74">
        <f t="shared" si="107"/>
        <v>0</v>
      </c>
      <c r="GK91" s="196">
        <v>10.31</v>
      </c>
      <c r="GL91" s="196"/>
      <c r="GM91" s="74">
        <f t="shared" si="108"/>
        <v>10.31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>
        <v>5.15</v>
      </c>
      <c r="GX91" s="196"/>
      <c r="GY91" s="74">
        <f t="shared" si="114"/>
        <v>5.15</v>
      </c>
      <c r="GZ91" s="74">
        <f t="shared" si="115"/>
        <v>0</v>
      </c>
      <c r="HA91" s="196">
        <v>0</v>
      </c>
      <c r="HB91" s="196"/>
      <c r="HC91" s="74">
        <f t="shared" si="116"/>
        <v>0</v>
      </c>
      <c r="HD91" s="74">
        <f t="shared" si="117"/>
        <v>0</v>
      </c>
      <c r="HE91" s="196">
        <v>1.77</v>
      </c>
      <c r="HF91" s="196"/>
      <c r="HG91" s="74">
        <f t="shared" si="118"/>
        <v>1.77</v>
      </c>
      <c r="HH91" s="74">
        <f t="shared" si="118"/>
        <v>0</v>
      </c>
      <c r="HI91" s="74">
        <v>2.89</v>
      </c>
      <c r="HJ91" s="74"/>
      <c r="HK91" s="74">
        <f t="shared" si="119"/>
        <v>2.89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09">
        <f t="shared" si="125"/>
        <v>0</v>
      </c>
      <c r="IG91" s="233">
        <v>0</v>
      </c>
      <c r="IH91" s="233"/>
      <c r="II91" s="210">
        <f t="shared" si="126"/>
        <v>0</v>
      </c>
      <c r="IJ91" s="210">
        <f t="shared" si="126"/>
        <v>0</v>
      </c>
      <c r="IM91" s="210">
        <f t="shared" si="127"/>
        <v>0</v>
      </c>
      <c r="IN91" s="210">
        <f t="shared" si="127"/>
        <v>0</v>
      </c>
      <c r="IO91" s="196"/>
      <c r="IP91" s="210"/>
      <c r="IQ91" s="210">
        <f t="shared" si="128"/>
        <v>0</v>
      </c>
      <c r="IR91" s="210">
        <f t="shared" si="128"/>
        <v>0</v>
      </c>
      <c r="IS91" s="210"/>
      <c r="IT91" s="210"/>
      <c r="IU91" s="210">
        <f t="shared" si="129"/>
        <v>0</v>
      </c>
      <c r="IV91" s="210">
        <f t="shared" si="129"/>
        <v>0</v>
      </c>
      <c r="IW91" s="210"/>
      <c r="IX91" s="210"/>
      <c r="IY91" s="210">
        <f t="shared" si="130"/>
        <v>0</v>
      </c>
      <c r="IZ91" s="210">
        <f t="shared" si="131"/>
        <v>0</v>
      </c>
      <c r="JA91" s="210"/>
      <c r="JB91" s="210"/>
      <c r="JC91" s="210">
        <f t="shared" si="132"/>
        <v>0</v>
      </c>
      <c r="JD91" s="210">
        <f t="shared" si="132"/>
        <v>0</v>
      </c>
      <c r="JE91" s="210">
        <v>0</v>
      </c>
      <c r="JF91" s="210"/>
      <c r="JG91" s="210">
        <f t="shared" si="133"/>
        <v>0</v>
      </c>
      <c r="JH91" s="210">
        <f t="shared" si="133"/>
        <v>0</v>
      </c>
      <c r="JI91" s="210">
        <v>1.55</v>
      </c>
      <c r="JJ91" s="210"/>
      <c r="JK91" s="210">
        <f t="shared" si="134"/>
        <v>1.55</v>
      </c>
      <c r="JL91" s="210">
        <f t="shared" si="134"/>
        <v>0</v>
      </c>
      <c r="JM91" s="210"/>
      <c r="JN91" s="210"/>
      <c r="JO91" s="210">
        <f t="shared" si="135"/>
        <v>0</v>
      </c>
      <c r="JP91" s="210">
        <f t="shared" si="135"/>
        <v>0</v>
      </c>
      <c r="JQ91" s="210"/>
      <c r="JR91" s="210"/>
      <c r="JS91" s="210">
        <f t="shared" si="136"/>
        <v>0</v>
      </c>
      <c r="JT91" s="210">
        <f t="shared" si="136"/>
        <v>0</v>
      </c>
      <c r="JU91" s="210"/>
      <c r="JV91" s="210"/>
      <c r="JW91" s="210">
        <f t="shared" si="137"/>
        <v>0</v>
      </c>
      <c r="JX91" s="210">
        <f t="shared" si="137"/>
        <v>0</v>
      </c>
    </row>
    <row r="92" spans="1:284" ht="12.75" customHeight="1">
      <c r="A92" s="181"/>
      <c r="B92" s="89">
        <v>82</v>
      </c>
      <c r="C92" s="234"/>
      <c r="D92" s="234"/>
      <c r="E92" s="74"/>
      <c r="F92" s="74"/>
      <c r="G92" s="71">
        <f t="shared" si="71"/>
        <v>0</v>
      </c>
      <c r="H92" s="71">
        <f t="shared" si="71"/>
        <v>0</v>
      </c>
      <c r="I92" s="235">
        <v>9.2799999999999994</v>
      </c>
      <c r="J92" s="71"/>
      <c r="K92" s="71"/>
      <c r="L92" s="71"/>
      <c r="M92" s="71">
        <f t="shared" si="72"/>
        <v>9.2799999999999994</v>
      </c>
      <c r="N92" s="71">
        <f t="shared" si="72"/>
        <v>0</v>
      </c>
      <c r="O92" s="234">
        <v>0.62</v>
      </c>
      <c r="P92" s="235"/>
      <c r="Q92" s="74"/>
      <c r="R92" s="71"/>
      <c r="S92" s="71">
        <f t="shared" si="73"/>
        <v>0.62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3"/>
      <c r="AC92" s="244"/>
      <c r="AD92" s="237"/>
      <c r="AE92" s="71">
        <f t="shared" si="75"/>
        <v>0</v>
      </c>
      <c r="AF92" s="71">
        <f t="shared" si="75"/>
        <v>0</v>
      </c>
      <c r="AG92" s="71">
        <v>0</v>
      </c>
      <c r="AH92" s="71"/>
      <c r="AI92" s="71"/>
      <c r="AJ92" s="71"/>
      <c r="AK92" s="71">
        <f t="shared" si="76"/>
        <v>0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>
        <v>8.25</v>
      </c>
      <c r="AT92" s="74"/>
      <c r="AU92" s="74"/>
      <c r="AV92" s="71"/>
      <c r="AW92" s="71">
        <f t="shared" si="78"/>
        <v>8.25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4"/>
      <c r="BF92" s="234"/>
      <c r="BG92" s="75"/>
      <c r="BH92" s="238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39"/>
      <c r="BR92" s="234"/>
      <c r="BS92" s="94"/>
      <c r="BT92" s="94"/>
      <c r="BU92" s="71">
        <f t="shared" si="82"/>
        <v>0</v>
      </c>
      <c r="BV92" s="71">
        <f t="shared" si="82"/>
        <v>0</v>
      </c>
      <c r="BW92" s="74">
        <v>0</v>
      </c>
      <c r="BX92" s="74"/>
      <c r="BY92" s="79"/>
      <c r="BZ92" s="240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4"/>
      <c r="CJ92" s="234"/>
      <c r="CK92" s="212"/>
      <c r="CL92" s="71"/>
      <c r="CM92" s="71">
        <f t="shared" si="85"/>
        <v>0</v>
      </c>
      <c r="CN92" s="71">
        <f t="shared" si="85"/>
        <v>0</v>
      </c>
      <c r="CO92" s="234"/>
      <c r="CP92" s="234"/>
      <c r="CQ92" s="71"/>
      <c r="CR92" s="71"/>
      <c r="CS92" s="71">
        <f t="shared" si="86"/>
        <v>0</v>
      </c>
      <c r="CT92" s="71">
        <f t="shared" si="86"/>
        <v>0</v>
      </c>
      <c r="CU92" s="74">
        <v>3.09</v>
      </c>
      <c r="CV92" s="74"/>
      <c r="CW92" s="234"/>
      <c r="CX92" s="234"/>
      <c r="CY92" s="71">
        <f t="shared" si="87"/>
        <v>3.09</v>
      </c>
      <c r="CZ92" s="71">
        <f t="shared" si="87"/>
        <v>0</v>
      </c>
      <c r="DA92" s="234"/>
      <c r="DB92" s="235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4">
        <v>0</v>
      </c>
      <c r="DN92" s="234"/>
      <c r="DO92" s="241"/>
      <c r="DP92" s="242"/>
      <c r="DQ92" s="71">
        <f t="shared" si="90"/>
        <v>0</v>
      </c>
      <c r="DR92" s="71">
        <f t="shared" si="90"/>
        <v>0</v>
      </c>
      <c r="DS92" s="115"/>
      <c r="DT92" s="71"/>
      <c r="DU92" s="234"/>
      <c r="DV92" s="234"/>
      <c r="DW92" s="71">
        <f t="shared" si="91"/>
        <v>0</v>
      </c>
      <c r="DX92" s="71">
        <f t="shared" si="91"/>
        <v>0</v>
      </c>
      <c r="DY92" s="234"/>
      <c r="DZ92" s="235"/>
      <c r="EA92" s="208"/>
      <c r="EB92" s="71"/>
      <c r="EC92" s="71">
        <f t="shared" si="92"/>
        <v>0</v>
      </c>
      <c r="ED92" s="71">
        <f t="shared" si="92"/>
        <v>0</v>
      </c>
      <c r="EE92" s="234"/>
      <c r="EF92" s="234"/>
      <c r="EG92" s="241"/>
      <c r="EH92" s="241"/>
      <c r="EI92" s="71">
        <f t="shared" si="93"/>
        <v>0</v>
      </c>
      <c r="EJ92" s="71">
        <f t="shared" si="93"/>
        <v>0</v>
      </c>
      <c r="EK92" s="234">
        <v>0</v>
      </c>
      <c r="EL92" s="234"/>
      <c r="EM92" s="241"/>
      <c r="EN92" s="241"/>
      <c r="EO92" s="71">
        <f t="shared" si="94"/>
        <v>0</v>
      </c>
      <c r="EP92" s="71">
        <f t="shared" si="94"/>
        <v>0</v>
      </c>
      <c r="EQ92" s="196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/>
      <c r="FP92" s="196"/>
      <c r="FQ92" s="196"/>
      <c r="FR92" s="196"/>
      <c r="FS92" s="74">
        <f t="shared" si="101"/>
        <v>0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/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>
        <v>0</v>
      </c>
      <c r="GH92" s="196"/>
      <c r="GI92" s="74">
        <f t="shared" si="70"/>
        <v>0</v>
      </c>
      <c r="GJ92" s="74">
        <f t="shared" si="107"/>
        <v>0</v>
      </c>
      <c r="GK92" s="196">
        <v>10.31</v>
      </c>
      <c r="GL92" s="196"/>
      <c r="GM92" s="74">
        <f t="shared" si="108"/>
        <v>10.31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>
        <v>5.15</v>
      </c>
      <c r="GX92" s="196"/>
      <c r="GY92" s="74">
        <f t="shared" si="114"/>
        <v>5.15</v>
      </c>
      <c r="GZ92" s="74">
        <f t="shared" si="115"/>
        <v>0</v>
      </c>
      <c r="HA92" s="196">
        <v>0</v>
      </c>
      <c r="HB92" s="196"/>
      <c r="HC92" s="74">
        <f t="shared" si="116"/>
        <v>0</v>
      </c>
      <c r="HD92" s="74">
        <f t="shared" si="117"/>
        <v>0</v>
      </c>
      <c r="HE92" s="196">
        <v>1.77</v>
      </c>
      <c r="HF92" s="196"/>
      <c r="HG92" s="74">
        <f t="shared" si="118"/>
        <v>1.77</v>
      </c>
      <c r="HH92" s="74">
        <f t="shared" si="118"/>
        <v>0</v>
      </c>
      <c r="HI92" s="74">
        <v>2.89</v>
      </c>
      <c r="HJ92" s="74"/>
      <c r="HK92" s="74">
        <f t="shared" si="119"/>
        <v>2.89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09">
        <f t="shared" si="125"/>
        <v>0</v>
      </c>
      <c r="IG92" s="233">
        <v>0</v>
      </c>
      <c r="IH92" s="233"/>
      <c r="II92" s="210">
        <f t="shared" si="126"/>
        <v>0</v>
      </c>
      <c r="IJ92" s="210">
        <f t="shared" si="126"/>
        <v>0</v>
      </c>
      <c r="IM92" s="210">
        <f t="shared" si="127"/>
        <v>0</v>
      </c>
      <c r="IN92" s="210">
        <f t="shared" si="127"/>
        <v>0</v>
      </c>
      <c r="IO92" s="196"/>
      <c r="IP92" s="210"/>
      <c r="IQ92" s="210">
        <f t="shared" si="128"/>
        <v>0</v>
      </c>
      <c r="IR92" s="210">
        <f t="shared" si="128"/>
        <v>0</v>
      </c>
      <c r="IS92" s="210"/>
      <c r="IT92" s="210"/>
      <c r="IU92" s="210">
        <f t="shared" si="129"/>
        <v>0</v>
      </c>
      <c r="IV92" s="210">
        <f t="shared" si="129"/>
        <v>0</v>
      </c>
      <c r="IW92" s="210"/>
      <c r="IX92" s="210"/>
      <c r="IY92" s="210">
        <f t="shared" si="130"/>
        <v>0</v>
      </c>
      <c r="IZ92" s="210">
        <f t="shared" si="131"/>
        <v>0</v>
      </c>
      <c r="JA92" s="210"/>
      <c r="JB92" s="210"/>
      <c r="JC92" s="210">
        <f t="shared" si="132"/>
        <v>0</v>
      </c>
      <c r="JD92" s="210">
        <f t="shared" si="132"/>
        <v>0</v>
      </c>
      <c r="JE92" s="210">
        <v>0</v>
      </c>
      <c r="JF92" s="210"/>
      <c r="JG92" s="210">
        <f t="shared" si="133"/>
        <v>0</v>
      </c>
      <c r="JH92" s="210">
        <f t="shared" si="133"/>
        <v>0</v>
      </c>
      <c r="JI92" s="210">
        <v>1.55</v>
      </c>
      <c r="JJ92" s="210"/>
      <c r="JK92" s="210">
        <f t="shared" si="134"/>
        <v>1.55</v>
      </c>
      <c r="JL92" s="210">
        <f t="shared" si="134"/>
        <v>0</v>
      </c>
      <c r="JM92" s="210"/>
      <c r="JN92" s="210"/>
      <c r="JO92" s="210">
        <f t="shared" si="135"/>
        <v>0</v>
      </c>
      <c r="JP92" s="210">
        <f t="shared" si="135"/>
        <v>0</v>
      </c>
      <c r="JQ92" s="210"/>
      <c r="JR92" s="210"/>
      <c r="JS92" s="210">
        <f t="shared" si="136"/>
        <v>0</v>
      </c>
      <c r="JT92" s="210">
        <f t="shared" si="136"/>
        <v>0</v>
      </c>
      <c r="JU92" s="210"/>
      <c r="JV92" s="210"/>
      <c r="JW92" s="210">
        <f t="shared" si="137"/>
        <v>0</v>
      </c>
      <c r="JX92" s="210">
        <f t="shared" si="137"/>
        <v>0</v>
      </c>
    </row>
    <row r="93" spans="1:284" ht="12.75" customHeight="1">
      <c r="A93" s="181"/>
      <c r="B93" s="89">
        <v>83</v>
      </c>
      <c r="C93" s="234"/>
      <c r="D93" s="234"/>
      <c r="E93" s="74"/>
      <c r="F93" s="74"/>
      <c r="G93" s="71">
        <f t="shared" si="71"/>
        <v>0</v>
      </c>
      <c r="H93" s="71">
        <f t="shared" si="71"/>
        <v>0</v>
      </c>
      <c r="I93" s="235">
        <v>1.03</v>
      </c>
      <c r="J93" s="71"/>
      <c r="K93" s="71"/>
      <c r="L93" s="71"/>
      <c r="M93" s="71">
        <f t="shared" si="72"/>
        <v>1.03</v>
      </c>
      <c r="N93" s="71">
        <f t="shared" si="72"/>
        <v>0</v>
      </c>
      <c r="O93" s="234">
        <v>0.62</v>
      </c>
      <c r="P93" s="235"/>
      <c r="Q93" s="74"/>
      <c r="R93" s="71"/>
      <c r="S93" s="71">
        <f t="shared" si="73"/>
        <v>0.62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3"/>
      <c r="AC93" s="244"/>
      <c r="AD93" s="237"/>
      <c r="AE93" s="71">
        <f t="shared" si="75"/>
        <v>0</v>
      </c>
      <c r="AF93" s="71">
        <f t="shared" si="75"/>
        <v>0</v>
      </c>
      <c r="AG93" s="71">
        <v>30.93</v>
      </c>
      <c r="AH93" s="71"/>
      <c r="AI93" s="71"/>
      <c r="AJ93" s="71"/>
      <c r="AK93" s="71">
        <f t="shared" si="76"/>
        <v>30.93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>
        <v>8.25</v>
      </c>
      <c r="AT93" s="74"/>
      <c r="AU93" s="74"/>
      <c r="AV93" s="71"/>
      <c r="AW93" s="71">
        <f t="shared" si="78"/>
        <v>8.25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4"/>
      <c r="BF93" s="234"/>
      <c r="BG93" s="75"/>
      <c r="BH93" s="238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39"/>
      <c r="BR93" s="234"/>
      <c r="BS93" s="94"/>
      <c r="BT93" s="94"/>
      <c r="BU93" s="71">
        <f t="shared" si="82"/>
        <v>0</v>
      </c>
      <c r="BV93" s="71">
        <f t="shared" si="82"/>
        <v>0</v>
      </c>
      <c r="BW93" s="74">
        <v>0</v>
      </c>
      <c r="BX93" s="74"/>
      <c r="BY93" s="79"/>
      <c r="BZ93" s="240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4"/>
      <c r="CJ93" s="234"/>
      <c r="CK93" s="212"/>
      <c r="CL93" s="71"/>
      <c r="CM93" s="71">
        <f t="shared" si="85"/>
        <v>0</v>
      </c>
      <c r="CN93" s="71">
        <f t="shared" si="85"/>
        <v>0</v>
      </c>
      <c r="CO93" s="234"/>
      <c r="CP93" s="234"/>
      <c r="CQ93" s="71"/>
      <c r="CR93" s="71"/>
      <c r="CS93" s="71">
        <f t="shared" si="86"/>
        <v>0</v>
      </c>
      <c r="CT93" s="71">
        <f t="shared" si="86"/>
        <v>0</v>
      </c>
      <c r="CU93" s="74">
        <v>3.09</v>
      </c>
      <c r="CV93" s="74"/>
      <c r="CW93" s="234"/>
      <c r="CX93" s="234"/>
      <c r="CY93" s="71">
        <f t="shared" si="87"/>
        <v>3.09</v>
      </c>
      <c r="CZ93" s="71">
        <f t="shared" si="87"/>
        <v>0</v>
      </c>
      <c r="DA93" s="234"/>
      <c r="DB93" s="235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4">
        <v>0</v>
      </c>
      <c r="DN93" s="234"/>
      <c r="DO93" s="241"/>
      <c r="DP93" s="242"/>
      <c r="DQ93" s="71">
        <f t="shared" si="90"/>
        <v>0</v>
      </c>
      <c r="DR93" s="71">
        <f t="shared" si="90"/>
        <v>0</v>
      </c>
      <c r="DS93" s="115"/>
      <c r="DT93" s="71"/>
      <c r="DU93" s="234"/>
      <c r="DV93" s="234"/>
      <c r="DW93" s="71">
        <f t="shared" si="91"/>
        <v>0</v>
      </c>
      <c r="DX93" s="71">
        <f t="shared" si="91"/>
        <v>0</v>
      </c>
      <c r="DY93" s="234"/>
      <c r="DZ93" s="235"/>
      <c r="EA93" s="208"/>
      <c r="EB93" s="71"/>
      <c r="EC93" s="71">
        <f t="shared" si="92"/>
        <v>0</v>
      </c>
      <c r="ED93" s="71">
        <f t="shared" si="92"/>
        <v>0</v>
      </c>
      <c r="EE93" s="234"/>
      <c r="EF93" s="234"/>
      <c r="EG93" s="241"/>
      <c r="EH93" s="241"/>
      <c r="EI93" s="71">
        <f t="shared" si="93"/>
        <v>0</v>
      </c>
      <c r="EJ93" s="71">
        <f t="shared" si="93"/>
        <v>0</v>
      </c>
      <c r="EK93" s="234">
        <v>0</v>
      </c>
      <c r="EL93" s="234"/>
      <c r="EM93" s="241"/>
      <c r="EN93" s="241"/>
      <c r="EO93" s="71">
        <f t="shared" si="94"/>
        <v>0</v>
      </c>
      <c r="EP93" s="71">
        <f t="shared" si="94"/>
        <v>0</v>
      </c>
      <c r="EQ93" s="196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/>
      <c r="FP93" s="196"/>
      <c r="FQ93" s="196"/>
      <c r="FR93" s="196"/>
      <c r="FS93" s="74">
        <f t="shared" si="101"/>
        <v>0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/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>
        <v>0</v>
      </c>
      <c r="GH93" s="196"/>
      <c r="GI93" s="74">
        <f t="shared" si="70"/>
        <v>0</v>
      </c>
      <c r="GJ93" s="74">
        <f t="shared" si="107"/>
        <v>0</v>
      </c>
      <c r="GK93" s="196">
        <v>10.31</v>
      </c>
      <c r="GL93" s="196"/>
      <c r="GM93" s="74">
        <f t="shared" si="108"/>
        <v>10.31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>
        <v>5.15</v>
      </c>
      <c r="GX93" s="196"/>
      <c r="GY93" s="74">
        <f t="shared" si="114"/>
        <v>5.15</v>
      </c>
      <c r="GZ93" s="74">
        <f t="shared" si="115"/>
        <v>0</v>
      </c>
      <c r="HA93" s="196">
        <v>0</v>
      </c>
      <c r="HB93" s="196"/>
      <c r="HC93" s="74">
        <f t="shared" si="116"/>
        <v>0</v>
      </c>
      <c r="HD93" s="74">
        <f t="shared" si="117"/>
        <v>0</v>
      </c>
      <c r="HE93" s="196">
        <v>1.77</v>
      </c>
      <c r="HF93" s="196"/>
      <c r="HG93" s="74">
        <f t="shared" si="118"/>
        <v>1.77</v>
      </c>
      <c r="HH93" s="74">
        <f t="shared" si="118"/>
        <v>0</v>
      </c>
      <c r="HI93" s="74">
        <v>2.89</v>
      </c>
      <c r="HJ93" s="74"/>
      <c r="HK93" s="74">
        <f t="shared" si="119"/>
        <v>2.89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09">
        <f t="shared" si="125"/>
        <v>0</v>
      </c>
      <c r="IG93" s="233">
        <v>0</v>
      </c>
      <c r="IH93" s="233"/>
      <c r="II93" s="210">
        <f t="shared" si="126"/>
        <v>0</v>
      </c>
      <c r="IJ93" s="210">
        <f t="shared" si="126"/>
        <v>0</v>
      </c>
      <c r="IM93" s="210">
        <f t="shared" si="127"/>
        <v>0</v>
      </c>
      <c r="IN93" s="210">
        <f t="shared" si="127"/>
        <v>0</v>
      </c>
      <c r="IO93" s="196"/>
      <c r="IP93" s="210"/>
      <c r="IQ93" s="210">
        <f t="shared" si="128"/>
        <v>0</v>
      </c>
      <c r="IR93" s="210">
        <f t="shared" si="128"/>
        <v>0</v>
      </c>
      <c r="IS93" s="210"/>
      <c r="IT93" s="210"/>
      <c r="IU93" s="210">
        <f t="shared" si="129"/>
        <v>0</v>
      </c>
      <c r="IV93" s="210">
        <f t="shared" si="129"/>
        <v>0</v>
      </c>
      <c r="IW93" s="210"/>
      <c r="IX93" s="210"/>
      <c r="IY93" s="210">
        <f t="shared" si="130"/>
        <v>0</v>
      </c>
      <c r="IZ93" s="210">
        <f t="shared" si="131"/>
        <v>0</v>
      </c>
      <c r="JA93" s="210"/>
      <c r="JB93" s="210"/>
      <c r="JC93" s="210">
        <f t="shared" si="132"/>
        <v>0</v>
      </c>
      <c r="JD93" s="210">
        <f t="shared" si="132"/>
        <v>0</v>
      </c>
      <c r="JE93" s="210">
        <v>0</v>
      </c>
      <c r="JF93" s="210"/>
      <c r="JG93" s="210">
        <f t="shared" si="133"/>
        <v>0</v>
      </c>
      <c r="JH93" s="210">
        <f t="shared" si="133"/>
        <v>0</v>
      </c>
      <c r="JI93" s="210">
        <v>1.55</v>
      </c>
      <c r="JJ93" s="210"/>
      <c r="JK93" s="210">
        <f t="shared" si="134"/>
        <v>1.55</v>
      </c>
      <c r="JL93" s="210">
        <f t="shared" si="134"/>
        <v>0</v>
      </c>
      <c r="JM93" s="210"/>
      <c r="JN93" s="210"/>
      <c r="JO93" s="210">
        <f t="shared" si="135"/>
        <v>0</v>
      </c>
      <c r="JP93" s="210">
        <f t="shared" si="135"/>
        <v>0</v>
      </c>
      <c r="JQ93" s="210"/>
      <c r="JR93" s="210"/>
      <c r="JS93" s="210">
        <f t="shared" si="136"/>
        <v>0</v>
      </c>
      <c r="JT93" s="210">
        <f t="shared" si="136"/>
        <v>0</v>
      </c>
      <c r="JU93" s="210"/>
      <c r="JV93" s="210"/>
      <c r="JW93" s="210">
        <f t="shared" si="137"/>
        <v>0</v>
      </c>
      <c r="JX93" s="210">
        <f t="shared" si="137"/>
        <v>0</v>
      </c>
    </row>
    <row r="94" spans="1:284" ht="12.75" customHeight="1">
      <c r="A94" s="181"/>
      <c r="B94" s="89">
        <v>84</v>
      </c>
      <c r="C94" s="234"/>
      <c r="D94" s="234"/>
      <c r="E94" s="74"/>
      <c r="F94" s="74"/>
      <c r="G94" s="71">
        <f t="shared" si="71"/>
        <v>0</v>
      </c>
      <c r="H94" s="71">
        <f t="shared" si="71"/>
        <v>0</v>
      </c>
      <c r="I94" s="235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4">
        <v>0.62</v>
      </c>
      <c r="P94" s="235"/>
      <c r="Q94" s="74"/>
      <c r="R94" s="71"/>
      <c r="S94" s="71">
        <f t="shared" si="73"/>
        <v>0.62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3"/>
      <c r="AC94" s="244"/>
      <c r="AD94" s="237"/>
      <c r="AE94" s="71">
        <f t="shared" si="75"/>
        <v>0</v>
      </c>
      <c r="AF94" s="71">
        <f t="shared" si="75"/>
        <v>0</v>
      </c>
      <c r="AG94" s="71">
        <v>30.93</v>
      </c>
      <c r="AH94" s="71"/>
      <c r="AI94" s="71"/>
      <c r="AJ94" s="71"/>
      <c r="AK94" s="71">
        <f t="shared" si="76"/>
        <v>30.93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>
        <v>8.25</v>
      </c>
      <c r="AT94" s="74"/>
      <c r="AU94" s="74"/>
      <c r="AV94" s="71"/>
      <c r="AW94" s="71">
        <f t="shared" si="78"/>
        <v>8.25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4"/>
      <c r="BF94" s="234"/>
      <c r="BG94" s="75"/>
      <c r="BH94" s="238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39"/>
      <c r="BR94" s="234"/>
      <c r="BS94" s="94"/>
      <c r="BT94" s="94"/>
      <c r="BU94" s="71">
        <f t="shared" si="82"/>
        <v>0</v>
      </c>
      <c r="BV94" s="71">
        <f t="shared" si="82"/>
        <v>0</v>
      </c>
      <c r="BW94" s="74">
        <v>0</v>
      </c>
      <c r="BX94" s="74"/>
      <c r="BY94" s="79"/>
      <c r="BZ94" s="240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4"/>
      <c r="CJ94" s="234"/>
      <c r="CK94" s="212"/>
      <c r="CL94" s="71"/>
      <c r="CM94" s="71">
        <f t="shared" si="85"/>
        <v>0</v>
      </c>
      <c r="CN94" s="71">
        <f t="shared" si="85"/>
        <v>0</v>
      </c>
      <c r="CO94" s="234"/>
      <c r="CP94" s="234"/>
      <c r="CQ94" s="71"/>
      <c r="CR94" s="71"/>
      <c r="CS94" s="71">
        <f t="shared" si="86"/>
        <v>0</v>
      </c>
      <c r="CT94" s="71">
        <f t="shared" si="86"/>
        <v>0</v>
      </c>
      <c r="CU94" s="74">
        <v>3.09</v>
      </c>
      <c r="CV94" s="74"/>
      <c r="CW94" s="234"/>
      <c r="CX94" s="234"/>
      <c r="CY94" s="71">
        <f t="shared" si="87"/>
        <v>3.09</v>
      </c>
      <c r="CZ94" s="71">
        <f t="shared" si="87"/>
        <v>0</v>
      </c>
      <c r="DA94" s="234"/>
      <c r="DB94" s="235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4">
        <v>0</v>
      </c>
      <c r="DN94" s="234"/>
      <c r="DO94" s="241"/>
      <c r="DP94" s="242"/>
      <c r="DQ94" s="71">
        <f t="shared" si="90"/>
        <v>0</v>
      </c>
      <c r="DR94" s="71">
        <f t="shared" si="90"/>
        <v>0</v>
      </c>
      <c r="DS94" s="115"/>
      <c r="DT94" s="71"/>
      <c r="DU94" s="234"/>
      <c r="DV94" s="234"/>
      <c r="DW94" s="71">
        <f t="shared" si="91"/>
        <v>0</v>
      </c>
      <c r="DX94" s="71">
        <f t="shared" si="91"/>
        <v>0</v>
      </c>
      <c r="DY94" s="234"/>
      <c r="DZ94" s="235"/>
      <c r="EA94" s="208"/>
      <c r="EB94" s="71"/>
      <c r="EC94" s="71">
        <f t="shared" si="92"/>
        <v>0</v>
      </c>
      <c r="ED94" s="71">
        <f t="shared" si="92"/>
        <v>0</v>
      </c>
      <c r="EE94" s="234"/>
      <c r="EF94" s="234"/>
      <c r="EG94" s="241"/>
      <c r="EH94" s="241"/>
      <c r="EI94" s="71">
        <f t="shared" si="93"/>
        <v>0</v>
      </c>
      <c r="EJ94" s="71">
        <f t="shared" si="93"/>
        <v>0</v>
      </c>
      <c r="EK94" s="234">
        <v>0</v>
      </c>
      <c r="EL94" s="234"/>
      <c r="EM94" s="241"/>
      <c r="EN94" s="241"/>
      <c r="EO94" s="71">
        <f t="shared" si="94"/>
        <v>0</v>
      </c>
      <c r="EP94" s="71">
        <f t="shared" si="94"/>
        <v>0</v>
      </c>
      <c r="EQ94" s="196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/>
      <c r="FP94" s="196"/>
      <c r="FQ94" s="196"/>
      <c r="FR94" s="196"/>
      <c r="FS94" s="74">
        <f t="shared" si="101"/>
        <v>0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/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>
        <v>0</v>
      </c>
      <c r="GH94" s="196"/>
      <c r="GI94" s="74">
        <f t="shared" si="70"/>
        <v>0</v>
      </c>
      <c r="GJ94" s="74">
        <f t="shared" si="107"/>
        <v>0</v>
      </c>
      <c r="GK94" s="196">
        <v>10.31</v>
      </c>
      <c r="GL94" s="196"/>
      <c r="GM94" s="74">
        <f t="shared" si="108"/>
        <v>10.31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>
        <v>5.15</v>
      </c>
      <c r="GX94" s="196"/>
      <c r="GY94" s="74">
        <f t="shared" si="114"/>
        <v>5.15</v>
      </c>
      <c r="GZ94" s="74">
        <f t="shared" si="115"/>
        <v>0</v>
      </c>
      <c r="HA94" s="196">
        <v>0</v>
      </c>
      <c r="HB94" s="196"/>
      <c r="HC94" s="74">
        <f t="shared" si="116"/>
        <v>0</v>
      </c>
      <c r="HD94" s="74">
        <f t="shared" si="117"/>
        <v>0</v>
      </c>
      <c r="HE94" s="196">
        <v>1.77</v>
      </c>
      <c r="HF94" s="196"/>
      <c r="HG94" s="74">
        <f t="shared" si="118"/>
        <v>1.77</v>
      </c>
      <c r="HH94" s="74">
        <f t="shared" si="118"/>
        <v>0</v>
      </c>
      <c r="HI94" s="74">
        <v>2.89</v>
      </c>
      <c r="HJ94" s="74"/>
      <c r="HK94" s="74">
        <f t="shared" si="119"/>
        <v>2.89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09">
        <f t="shared" si="125"/>
        <v>0</v>
      </c>
      <c r="IG94" s="233">
        <v>0</v>
      </c>
      <c r="IH94" s="233"/>
      <c r="II94" s="210">
        <f t="shared" si="126"/>
        <v>0</v>
      </c>
      <c r="IJ94" s="210">
        <f t="shared" si="126"/>
        <v>0</v>
      </c>
      <c r="IM94" s="210">
        <f t="shared" si="127"/>
        <v>0</v>
      </c>
      <c r="IN94" s="210">
        <f t="shared" si="127"/>
        <v>0</v>
      </c>
      <c r="IO94" s="196"/>
      <c r="IP94" s="210"/>
      <c r="IQ94" s="210">
        <f t="shared" si="128"/>
        <v>0</v>
      </c>
      <c r="IR94" s="210">
        <f t="shared" si="128"/>
        <v>0</v>
      </c>
      <c r="IS94" s="210"/>
      <c r="IT94" s="210"/>
      <c r="IU94" s="210">
        <f t="shared" si="129"/>
        <v>0</v>
      </c>
      <c r="IV94" s="210">
        <f t="shared" si="129"/>
        <v>0</v>
      </c>
      <c r="IW94" s="210"/>
      <c r="IX94" s="210"/>
      <c r="IY94" s="210">
        <f t="shared" si="130"/>
        <v>0</v>
      </c>
      <c r="IZ94" s="210">
        <f t="shared" si="131"/>
        <v>0</v>
      </c>
      <c r="JA94" s="210"/>
      <c r="JB94" s="210"/>
      <c r="JC94" s="210">
        <f t="shared" si="132"/>
        <v>0</v>
      </c>
      <c r="JD94" s="210">
        <f t="shared" si="132"/>
        <v>0</v>
      </c>
      <c r="JE94" s="210">
        <v>0</v>
      </c>
      <c r="JF94" s="210"/>
      <c r="JG94" s="210">
        <f t="shared" si="133"/>
        <v>0</v>
      </c>
      <c r="JH94" s="210">
        <f t="shared" si="133"/>
        <v>0</v>
      </c>
      <c r="JI94" s="210">
        <v>1.55</v>
      </c>
      <c r="JJ94" s="210"/>
      <c r="JK94" s="210">
        <f t="shared" si="134"/>
        <v>1.55</v>
      </c>
      <c r="JL94" s="210">
        <f t="shared" si="134"/>
        <v>0</v>
      </c>
      <c r="JM94" s="210"/>
      <c r="JN94" s="210"/>
      <c r="JO94" s="210">
        <f t="shared" si="135"/>
        <v>0</v>
      </c>
      <c r="JP94" s="210">
        <f t="shared" si="135"/>
        <v>0</v>
      </c>
      <c r="JQ94" s="210"/>
      <c r="JR94" s="210"/>
      <c r="JS94" s="210">
        <f t="shared" si="136"/>
        <v>0</v>
      </c>
      <c r="JT94" s="210">
        <f t="shared" si="136"/>
        <v>0</v>
      </c>
      <c r="JU94" s="210"/>
      <c r="JV94" s="210"/>
      <c r="JW94" s="210">
        <f t="shared" si="137"/>
        <v>0</v>
      </c>
      <c r="JX94" s="210">
        <f t="shared" si="137"/>
        <v>0</v>
      </c>
    </row>
    <row r="95" spans="1:284" ht="12.75" customHeight="1">
      <c r="A95" s="184" t="s">
        <v>157</v>
      </c>
      <c r="B95" s="89">
        <v>85</v>
      </c>
      <c r="C95" s="234"/>
      <c r="D95" s="234"/>
      <c r="E95" s="74"/>
      <c r="F95" s="74"/>
      <c r="G95" s="71">
        <f t="shared" si="71"/>
        <v>0</v>
      </c>
      <c r="H95" s="71">
        <f t="shared" si="71"/>
        <v>0</v>
      </c>
      <c r="I95" s="235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4">
        <v>0.62</v>
      </c>
      <c r="P95" s="235"/>
      <c r="Q95" s="74"/>
      <c r="R95" s="71"/>
      <c r="S95" s="71">
        <f t="shared" si="73"/>
        <v>0.62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3"/>
      <c r="AC95" s="244"/>
      <c r="AD95" s="237"/>
      <c r="AE95" s="71">
        <f t="shared" si="75"/>
        <v>0</v>
      </c>
      <c r="AF95" s="71">
        <f t="shared" si="75"/>
        <v>0</v>
      </c>
      <c r="AG95" s="71">
        <v>15.46</v>
      </c>
      <c r="AH95" s="71"/>
      <c r="AI95" s="71"/>
      <c r="AJ95" s="71"/>
      <c r="AK95" s="71">
        <f t="shared" si="76"/>
        <v>15.46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>
        <v>8.25</v>
      </c>
      <c r="AT95" s="74"/>
      <c r="AU95" s="74"/>
      <c r="AV95" s="71"/>
      <c r="AW95" s="71">
        <f t="shared" si="78"/>
        <v>8.25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4"/>
      <c r="BF95" s="234"/>
      <c r="BG95" s="75"/>
      <c r="BH95" s="238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39"/>
      <c r="BR95" s="234"/>
      <c r="BS95" s="94"/>
      <c r="BT95" s="94"/>
      <c r="BU95" s="71">
        <f t="shared" si="82"/>
        <v>0</v>
      </c>
      <c r="BV95" s="71">
        <f t="shared" si="82"/>
        <v>0</v>
      </c>
      <c r="BW95" s="74">
        <v>0</v>
      </c>
      <c r="BX95" s="74"/>
      <c r="BY95" s="79"/>
      <c r="BZ95" s="240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4"/>
      <c r="CJ95" s="234"/>
      <c r="CK95" s="212"/>
      <c r="CL95" s="71"/>
      <c r="CM95" s="71">
        <f t="shared" si="85"/>
        <v>0</v>
      </c>
      <c r="CN95" s="71">
        <f t="shared" si="85"/>
        <v>0</v>
      </c>
      <c r="CO95" s="234"/>
      <c r="CP95" s="234"/>
      <c r="CQ95" s="71"/>
      <c r="CR95" s="71"/>
      <c r="CS95" s="71">
        <f t="shared" si="86"/>
        <v>0</v>
      </c>
      <c r="CT95" s="71">
        <f t="shared" si="86"/>
        <v>0</v>
      </c>
      <c r="CU95" s="74">
        <v>3.09</v>
      </c>
      <c r="CV95" s="74"/>
      <c r="CW95" s="234"/>
      <c r="CX95" s="234"/>
      <c r="CY95" s="71">
        <f t="shared" si="87"/>
        <v>3.09</v>
      </c>
      <c r="CZ95" s="71">
        <f t="shared" si="87"/>
        <v>0</v>
      </c>
      <c r="DA95" s="234"/>
      <c r="DB95" s="235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4">
        <v>0</v>
      </c>
      <c r="DN95" s="234"/>
      <c r="DO95" s="241"/>
      <c r="DP95" s="242"/>
      <c r="DQ95" s="71">
        <f t="shared" si="90"/>
        <v>0</v>
      </c>
      <c r="DR95" s="71">
        <f t="shared" si="90"/>
        <v>0</v>
      </c>
      <c r="DS95" s="115"/>
      <c r="DT95" s="71"/>
      <c r="DU95" s="234"/>
      <c r="DV95" s="234"/>
      <c r="DW95" s="71">
        <f t="shared" si="91"/>
        <v>0</v>
      </c>
      <c r="DX95" s="71">
        <f t="shared" si="91"/>
        <v>0</v>
      </c>
      <c r="DY95" s="234"/>
      <c r="DZ95" s="235"/>
      <c r="EA95" s="208"/>
      <c r="EB95" s="71"/>
      <c r="EC95" s="71">
        <f t="shared" si="92"/>
        <v>0</v>
      </c>
      <c r="ED95" s="71">
        <f t="shared" si="92"/>
        <v>0</v>
      </c>
      <c r="EE95" s="234"/>
      <c r="EF95" s="234"/>
      <c r="EG95" s="241"/>
      <c r="EH95" s="241"/>
      <c r="EI95" s="71">
        <f t="shared" si="93"/>
        <v>0</v>
      </c>
      <c r="EJ95" s="71">
        <f t="shared" si="93"/>
        <v>0</v>
      </c>
      <c r="EK95" s="234">
        <v>0</v>
      </c>
      <c r="EL95" s="234"/>
      <c r="EM95" s="241"/>
      <c r="EN95" s="241"/>
      <c r="EO95" s="71">
        <f t="shared" si="94"/>
        <v>0</v>
      </c>
      <c r="EP95" s="71">
        <f t="shared" si="94"/>
        <v>0</v>
      </c>
      <c r="EQ95" s="196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/>
      <c r="FP95" s="196"/>
      <c r="FQ95" s="196"/>
      <c r="FR95" s="196"/>
      <c r="FS95" s="74">
        <f t="shared" si="101"/>
        <v>0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/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>
        <v>0</v>
      </c>
      <c r="GH95" s="196"/>
      <c r="GI95" s="74">
        <f t="shared" si="70"/>
        <v>0</v>
      </c>
      <c r="GJ95" s="74">
        <f t="shared" si="107"/>
        <v>0</v>
      </c>
      <c r="GK95" s="196">
        <v>10.31</v>
      </c>
      <c r="GL95" s="196"/>
      <c r="GM95" s="74">
        <f t="shared" si="108"/>
        <v>10.31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>
        <v>5.15</v>
      </c>
      <c r="GX95" s="196"/>
      <c r="GY95" s="74">
        <f t="shared" si="114"/>
        <v>5.15</v>
      </c>
      <c r="GZ95" s="74">
        <f t="shared" si="115"/>
        <v>0</v>
      </c>
      <c r="HA95" s="196">
        <v>2.06</v>
      </c>
      <c r="HB95" s="196"/>
      <c r="HC95" s="74">
        <f t="shared" si="116"/>
        <v>2.06</v>
      </c>
      <c r="HD95" s="74">
        <f t="shared" si="117"/>
        <v>0</v>
      </c>
      <c r="HE95" s="196">
        <v>1.77</v>
      </c>
      <c r="HF95" s="196"/>
      <c r="HG95" s="74">
        <f t="shared" si="118"/>
        <v>1.77</v>
      </c>
      <c r="HH95" s="74">
        <f t="shared" si="118"/>
        <v>0</v>
      </c>
      <c r="HI95" s="74">
        <v>3.09</v>
      </c>
      <c r="HJ95" s="74"/>
      <c r="HK95" s="74">
        <f t="shared" si="119"/>
        <v>3.09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09">
        <f t="shared" si="125"/>
        <v>0</v>
      </c>
      <c r="IG95" s="233">
        <v>0</v>
      </c>
      <c r="IH95" s="233"/>
      <c r="II95" s="210">
        <f t="shared" si="126"/>
        <v>0</v>
      </c>
      <c r="IJ95" s="210">
        <f t="shared" si="126"/>
        <v>0</v>
      </c>
      <c r="IM95" s="210">
        <f t="shared" si="127"/>
        <v>0</v>
      </c>
      <c r="IN95" s="210">
        <f t="shared" si="127"/>
        <v>0</v>
      </c>
      <c r="IO95" s="196"/>
      <c r="IP95" s="210"/>
      <c r="IQ95" s="210">
        <f t="shared" si="128"/>
        <v>0</v>
      </c>
      <c r="IR95" s="210">
        <f t="shared" si="128"/>
        <v>0</v>
      </c>
      <c r="IS95" s="210"/>
      <c r="IT95" s="210"/>
      <c r="IU95" s="210">
        <f t="shared" si="129"/>
        <v>0</v>
      </c>
      <c r="IV95" s="210">
        <f t="shared" si="129"/>
        <v>0</v>
      </c>
      <c r="IW95" s="210"/>
      <c r="IX95" s="210"/>
      <c r="IY95" s="210">
        <f t="shared" si="130"/>
        <v>0</v>
      </c>
      <c r="IZ95" s="210">
        <f t="shared" si="131"/>
        <v>0</v>
      </c>
      <c r="JA95" s="210"/>
      <c r="JB95" s="210"/>
      <c r="JC95" s="210">
        <f t="shared" si="132"/>
        <v>0</v>
      </c>
      <c r="JD95" s="210">
        <f t="shared" si="132"/>
        <v>0</v>
      </c>
      <c r="JE95" s="210">
        <v>0</v>
      </c>
      <c r="JF95" s="210"/>
      <c r="JG95" s="210">
        <f t="shared" si="133"/>
        <v>0</v>
      </c>
      <c r="JH95" s="210">
        <f t="shared" si="133"/>
        <v>0</v>
      </c>
      <c r="JI95" s="210">
        <v>1.55</v>
      </c>
      <c r="JJ95" s="210"/>
      <c r="JK95" s="210">
        <f t="shared" si="134"/>
        <v>1.55</v>
      </c>
      <c r="JL95" s="210">
        <f t="shared" si="134"/>
        <v>0</v>
      </c>
      <c r="JM95" s="210"/>
      <c r="JN95" s="210"/>
      <c r="JO95" s="210">
        <f t="shared" si="135"/>
        <v>0</v>
      </c>
      <c r="JP95" s="210">
        <f t="shared" si="135"/>
        <v>0</v>
      </c>
      <c r="JQ95" s="210"/>
      <c r="JR95" s="210"/>
      <c r="JS95" s="210">
        <f t="shared" si="136"/>
        <v>0</v>
      </c>
      <c r="JT95" s="210">
        <f t="shared" si="136"/>
        <v>0</v>
      </c>
      <c r="JU95" s="210"/>
      <c r="JV95" s="210"/>
      <c r="JW95" s="210">
        <f t="shared" si="137"/>
        <v>0</v>
      </c>
      <c r="JX95" s="210">
        <f t="shared" si="137"/>
        <v>0</v>
      </c>
    </row>
    <row r="96" spans="1:284" ht="12.75" customHeight="1">
      <c r="A96" s="181"/>
      <c r="B96" s="89">
        <v>86</v>
      </c>
      <c r="C96" s="234"/>
      <c r="D96" s="234"/>
      <c r="E96" s="74"/>
      <c r="F96" s="74"/>
      <c r="G96" s="71">
        <f t="shared" si="71"/>
        <v>0</v>
      </c>
      <c r="H96" s="71">
        <f t="shared" si="71"/>
        <v>0</v>
      </c>
      <c r="I96" s="235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4">
        <v>0.62</v>
      </c>
      <c r="P96" s="235"/>
      <c r="Q96" s="74"/>
      <c r="R96" s="71"/>
      <c r="S96" s="71">
        <f t="shared" si="73"/>
        <v>0.62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3"/>
      <c r="AC96" s="244"/>
      <c r="AD96" s="237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>
        <v>8.25</v>
      </c>
      <c r="AT96" s="74"/>
      <c r="AU96" s="74"/>
      <c r="AV96" s="71"/>
      <c r="AW96" s="71">
        <f t="shared" si="78"/>
        <v>8.25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4"/>
      <c r="BF96" s="234"/>
      <c r="BG96" s="75"/>
      <c r="BH96" s="238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39"/>
      <c r="BR96" s="234"/>
      <c r="BS96" s="94"/>
      <c r="BT96" s="94"/>
      <c r="BU96" s="71">
        <f t="shared" si="82"/>
        <v>0</v>
      </c>
      <c r="BV96" s="71">
        <f t="shared" si="82"/>
        <v>0</v>
      </c>
      <c r="BW96" s="74">
        <v>0</v>
      </c>
      <c r="BX96" s="74"/>
      <c r="BY96" s="79"/>
      <c r="BZ96" s="240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4"/>
      <c r="CJ96" s="234"/>
      <c r="CK96" s="212"/>
      <c r="CL96" s="71"/>
      <c r="CM96" s="71">
        <f t="shared" si="85"/>
        <v>0</v>
      </c>
      <c r="CN96" s="71">
        <f t="shared" si="85"/>
        <v>0</v>
      </c>
      <c r="CO96" s="234"/>
      <c r="CP96" s="234"/>
      <c r="CQ96" s="71"/>
      <c r="CR96" s="71"/>
      <c r="CS96" s="71">
        <f t="shared" si="86"/>
        <v>0</v>
      </c>
      <c r="CT96" s="71">
        <f t="shared" si="86"/>
        <v>0</v>
      </c>
      <c r="CU96" s="74">
        <v>3.09</v>
      </c>
      <c r="CV96" s="74"/>
      <c r="CW96" s="234"/>
      <c r="CX96" s="234"/>
      <c r="CY96" s="71">
        <f t="shared" si="87"/>
        <v>3.09</v>
      </c>
      <c r="CZ96" s="71">
        <f t="shared" si="87"/>
        <v>0</v>
      </c>
      <c r="DA96" s="234"/>
      <c r="DB96" s="235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4">
        <v>0</v>
      </c>
      <c r="DN96" s="234"/>
      <c r="DO96" s="241"/>
      <c r="DP96" s="242"/>
      <c r="DQ96" s="71">
        <f t="shared" si="90"/>
        <v>0</v>
      </c>
      <c r="DR96" s="71">
        <f t="shared" si="90"/>
        <v>0</v>
      </c>
      <c r="DS96" s="115"/>
      <c r="DT96" s="71"/>
      <c r="DU96" s="234"/>
      <c r="DV96" s="234"/>
      <c r="DW96" s="71">
        <f t="shared" si="91"/>
        <v>0</v>
      </c>
      <c r="DX96" s="71">
        <f t="shared" si="91"/>
        <v>0</v>
      </c>
      <c r="DY96" s="234"/>
      <c r="DZ96" s="235"/>
      <c r="EA96" s="208"/>
      <c r="EB96" s="71"/>
      <c r="EC96" s="71">
        <f t="shared" si="92"/>
        <v>0</v>
      </c>
      <c r="ED96" s="71">
        <f t="shared" si="92"/>
        <v>0</v>
      </c>
      <c r="EE96" s="234"/>
      <c r="EF96" s="234"/>
      <c r="EG96" s="241"/>
      <c r="EH96" s="241"/>
      <c r="EI96" s="71">
        <f t="shared" si="93"/>
        <v>0</v>
      </c>
      <c r="EJ96" s="71">
        <f t="shared" si="93"/>
        <v>0</v>
      </c>
      <c r="EK96" s="234">
        <v>0</v>
      </c>
      <c r="EL96" s="234"/>
      <c r="EM96" s="241"/>
      <c r="EN96" s="241"/>
      <c r="EO96" s="71">
        <f t="shared" si="94"/>
        <v>0</v>
      </c>
      <c r="EP96" s="71">
        <f t="shared" si="94"/>
        <v>0</v>
      </c>
      <c r="EQ96" s="196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/>
      <c r="FP96" s="196"/>
      <c r="FQ96" s="196"/>
      <c r="FR96" s="196"/>
      <c r="FS96" s="74">
        <f t="shared" si="101"/>
        <v>0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/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>
        <v>0</v>
      </c>
      <c r="GH96" s="196"/>
      <c r="GI96" s="74">
        <f t="shared" si="70"/>
        <v>0</v>
      </c>
      <c r="GJ96" s="74">
        <f t="shared" si="107"/>
        <v>0</v>
      </c>
      <c r="GK96" s="196">
        <v>10.31</v>
      </c>
      <c r="GL96" s="196"/>
      <c r="GM96" s="74">
        <f t="shared" si="108"/>
        <v>10.31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>
        <v>5.15</v>
      </c>
      <c r="GX96" s="196"/>
      <c r="GY96" s="74">
        <f t="shared" si="114"/>
        <v>5.15</v>
      </c>
      <c r="GZ96" s="74">
        <f t="shared" si="115"/>
        <v>0</v>
      </c>
      <c r="HA96" s="196">
        <v>2.06</v>
      </c>
      <c r="HB96" s="196"/>
      <c r="HC96" s="74">
        <f t="shared" si="116"/>
        <v>2.06</v>
      </c>
      <c r="HD96" s="74">
        <f t="shared" si="117"/>
        <v>0</v>
      </c>
      <c r="HE96" s="196">
        <v>1.77</v>
      </c>
      <c r="HF96" s="196"/>
      <c r="HG96" s="74">
        <f t="shared" si="118"/>
        <v>1.77</v>
      </c>
      <c r="HH96" s="74">
        <f t="shared" si="118"/>
        <v>0</v>
      </c>
      <c r="HI96" s="74">
        <v>3.09</v>
      </c>
      <c r="HJ96" s="74"/>
      <c r="HK96" s="74">
        <f t="shared" si="119"/>
        <v>3.09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09">
        <f t="shared" si="125"/>
        <v>0</v>
      </c>
      <c r="IG96" s="233">
        <v>0</v>
      </c>
      <c r="IH96" s="233"/>
      <c r="II96" s="210">
        <f t="shared" si="126"/>
        <v>0</v>
      </c>
      <c r="IJ96" s="210">
        <f t="shared" si="126"/>
        <v>0</v>
      </c>
      <c r="IM96" s="210">
        <f t="shared" si="127"/>
        <v>0</v>
      </c>
      <c r="IN96" s="210">
        <f t="shared" si="127"/>
        <v>0</v>
      </c>
      <c r="IO96" s="196"/>
      <c r="IP96" s="210"/>
      <c r="IQ96" s="210">
        <f t="shared" si="128"/>
        <v>0</v>
      </c>
      <c r="IR96" s="210">
        <f t="shared" si="128"/>
        <v>0</v>
      </c>
      <c r="IS96" s="210"/>
      <c r="IT96" s="210"/>
      <c r="IU96" s="210">
        <f t="shared" si="129"/>
        <v>0</v>
      </c>
      <c r="IV96" s="210">
        <f t="shared" si="129"/>
        <v>0</v>
      </c>
      <c r="IW96" s="210"/>
      <c r="IX96" s="210"/>
      <c r="IY96" s="210">
        <f t="shared" si="130"/>
        <v>0</v>
      </c>
      <c r="IZ96" s="210">
        <f t="shared" si="131"/>
        <v>0</v>
      </c>
      <c r="JA96" s="210"/>
      <c r="JB96" s="210"/>
      <c r="JC96" s="210">
        <f t="shared" si="132"/>
        <v>0</v>
      </c>
      <c r="JD96" s="210">
        <f t="shared" si="132"/>
        <v>0</v>
      </c>
      <c r="JE96" s="210">
        <v>0</v>
      </c>
      <c r="JF96" s="210"/>
      <c r="JG96" s="210">
        <f t="shared" si="133"/>
        <v>0</v>
      </c>
      <c r="JH96" s="210">
        <f t="shared" si="133"/>
        <v>0</v>
      </c>
      <c r="JI96" s="210">
        <v>1.55</v>
      </c>
      <c r="JJ96" s="210"/>
      <c r="JK96" s="210">
        <f t="shared" si="134"/>
        <v>1.55</v>
      </c>
      <c r="JL96" s="210">
        <f t="shared" si="134"/>
        <v>0</v>
      </c>
      <c r="JM96" s="210"/>
      <c r="JN96" s="210"/>
      <c r="JO96" s="210">
        <f t="shared" si="135"/>
        <v>0</v>
      </c>
      <c r="JP96" s="210">
        <f t="shared" si="135"/>
        <v>0</v>
      </c>
      <c r="JQ96" s="210"/>
      <c r="JR96" s="210"/>
      <c r="JS96" s="210">
        <f t="shared" si="136"/>
        <v>0</v>
      </c>
      <c r="JT96" s="210">
        <f t="shared" si="136"/>
        <v>0</v>
      </c>
      <c r="JU96" s="210"/>
      <c r="JV96" s="210"/>
      <c r="JW96" s="210">
        <f t="shared" si="137"/>
        <v>0</v>
      </c>
      <c r="JX96" s="210">
        <f t="shared" si="137"/>
        <v>0</v>
      </c>
    </row>
    <row r="97" spans="1:284" ht="12.75" customHeight="1">
      <c r="A97" s="181"/>
      <c r="B97" s="89">
        <v>87</v>
      </c>
      <c r="C97" s="234"/>
      <c r="D97" s="234"/>
      <c r="E97" s="74"/>
      <c r="F97" s="74"/>
      <c r="G97" s="71">
        <f t="shared" si="71"/>
        <v>0</v>
      </c>
      <c r="H97" s="71">
        <f t="shared" si="71"/>
        <v>0</v>
      </c>
      <c r="I97" s="235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4">
        <v>1.03</v>
      </c>
      <c r="P97" s="235"/>
      <c r="Q97" s="74"/>
      <c r="R97" s="71"/>
      <c r="S97" s="71">
        <f t="shared" si="73"/>
        <v>1.03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3"/>
      <c r="AC97" s="244"/>
      <c r="AD97" s="237"/>
      <c r="AE97" s="71">
        <f t="shared" si="75"/>
        <v>0</v>
      </c>
      <c r="AF97" s="71">
        <f t="shared" si="75"/>
        <v>0</v>
      </c>
      <c r="AG97" s="71">
        <v>30.93</v>
      </c>
      <c r="AH97" s="71"/>
      <c r="AI97" s="71"/>
      <c r="AJ97" s="71"/>
      <c r="AK97" s="71">
        <f t="shared" si="76"/>
        <v>30.93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>
        <v>8.25</v>
      </c>
      <c r="AT97" s="74"/>
      <c r="AU97" s="74"/>
      <c r="AV97" s="71"/>
      <c r="AW97" s="71">
        <f t="shared" si="78"/>
        <v>8.25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4"/>
      <c r="BF97" s="234"/>
      <c r="BG97" s="75"/>
      <c r="BH97" s="238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39"/>
      <c r="BR97" s="234"/>
      <c r="BS97" s="94"/>
      <c r="BT97" s="94"/>
      <c r="BU97" s="71">
        <f t="shared" si="82"/>
        <v>0</v>
      </c>
      <c r="BV97" s="71">
        <f t="shared" si="82"/>
        <v>0</v>
      </c>
      <c r="BW97" s="74">
        <v>0</v>
      </c>
      <c r="BX97" s="74"/>
      <c r="BY97" s="79"/>
      <c r="BZ97" s="240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4"/>
      <c r="CJ97" s="234"/>
      <c r="CK97" s="212"/>
      <c r="CL97" s="71"/>
      <c r="CM97" s="71">
        <f t="shared" si="85"/>
        <v>0</v>
      </c>
      <c r="CN97" s="71">
        <f t="shared" si="85"/>
        <v>0</v>
      </c>
      <c r="CO97" s="234"/>
      <c r="CP97" s="234"/>
      <c r="CQ97" s="71"/>
      <c r="CR97" s="71"/>
      <c r="CS97" s="71">
        <f t="shared" si="86"/>
        <v>0</v>
      </c>
      <c r="CT97" s="71">
        <f t="shared" si="86"/>
        <v>0</v>
      </c>
      <c r="CU97" s="74">
        <v>3.09</v>
      </c>
      <c r="CV97" s="74"/>
      <c r="CW97" s="234"/>
      <c r="CX97" s="234"/>
      <c r="CY97" s="71">
        <f t="shared" si="87"/>
        <v>3.09</v>
      </c>
      <c r="CZ97" s="71">
        <f t="shared" si="87"/>
        <v>0</v>
      </c>
      <c r="DA97" s="234"/>
      <c r="DB97" s="235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4">
        <v>0</v>
      </c>
      <c r="DN97" s="234"/>
      <c r="DO97" s="241"/>
      <c r="DP97" s="242"/>
      <c r="DQ97" s="71">
        <f t="shared" si="90"/>
        <v>0</v>
      </c>
      <c r="DR97" s="71">
        <f t="shared" si="90"/>
        <v>0</v>
      </c>
      <c r="DS97" s="115"/>
      <c r="DT97" s="71"/>
      <c r="DU97" s="234"/>
      <c r="DV97" s="234"/>
      <c r="DW97" s="71">
        <f t="shared" si="91"/>
        <v>0</v>
      </c>
      <c r="DX97" s="71">
        <f t="shared" si="91"/>
        <v>0</v>
      </c>
      <c r="DY97" s="234"/>
      <c r="DZ97" s="235"/>
      <c r="EA97" s="208"/>
      <c r="EB97" s="71"/>
      <c r="EC97" s="71">
        <f t="shared" si="92"/>
        <v>0</v>
      </c>
      <c r="ED97" s="71">
        <f t="shared" si="92"/>
        <v>0</v>
      </c>
      <c r="EE97" s="234"/>
      <c r="EF97" s="234"/>
      <c r="EG97" s="241"/>
      <c r="EH97" s="241"/>
      <c r="EI97" s="71">
        <f t="shared" si="93"/>
        <v>0</v>
      </c>
      <c r="EJ97" s="71">
        <f t="shared" si="93"/>
        <v>0</v>
      </c>
      <c r="EK97" s="234">
        <v>0</v>
      </c>
      <c r="EL97" s="234"/>
      <c r="EM97" s="241"/>
      <c r="EN97" s="241"/>
      <c r="EO97" s="71">
        <f t="shared" si="94"/>
        <v>0</v>
      </c>
      <c r="EP97" s="71">
        <f t="shared" si="94"/>
        <v>0</v>
      </c>
      <c r="EQ97" s="196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/>
      <c r="FP97" s="196"/>
      <c r="FQ97" s="196"/>
      <c r="FR97" s="196"/>
      <c r="FS97" s="74">
        <f t="shared" si="101"/>
        <v>0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/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>
        <v>0</v>
      </c>
      <c r="GH97" s="196"/>
      <c r="GI97" s="74">
        <f t="shared" si="70"/>
        <v>0</v>
      </c>
      <c r="GJ97" s="74">
        <f t="shared" si="107"/>
        <v>0</v>
      </c>
      <c r="GK97" s="196">
        <v>7.22</v>
      </c>
      <c r="GL97" s="196"/>
      <c r="GM97" s="74">
        <f t="shared" si="108"/>
        <v>7.22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>
        <v>5.15</v>
      </c>
      <c r="GX97" s="196"/>
      <c r="GY97" s="74">
        <f t="shared" si="114"/>
        <v>5.15</v>
      </c>
      <c r="GZ97" s="74">
        <f t="shared" si="115"/>
        <v>0</v>
      </c>
      <c r="HA97" s="196">
        <v>2.06</v>
      </c>
      <c r="HB97" s="196"/>
      <c r="HC97" s="74">
        <f t="shared" si="116"/>
        <v>2.06</v>
      </c>
      <c r="HD97" s="74">
        <f t="shared" si="117"/>
        <v>0</v>
      </c>
      <c r="HE97" s="196">
        <v>1.77</v>
      </c>
      <c r="HF97" s="196"/>
      <c r="HG97" s="74">
        <f t="shared" si="118"/>
        <v>1.77</v>
      </c>
      <c r="HH97" s="74">
        <f t="shared" si="118"/>
        <v>0</v>
      </c>
      <c r="HI97" s="74">
        <v>3.09</v>
      </c>
      <c r="HJ97" s="74"/>
      <c r="HK97" s="74">
        <f t="shared" si="119"/>
        <v>3.09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09">
        <f t="shared" si="125"/>
        <v>0</v>
      </c>
      <c r="IG97" s="233">
        <v>0</v>
      </c>
      <c r="IH97" s="233"/>
      <c r="II97" s="210">
        <f t="shared" si="126"/>
        <v>0</v>
      </c>
      <c r="IJ97" s="210">
        <f t="shared" si="126"/>
        <v>0</v>
      </c>
      <c r="IM97" s="210">
        <f t="shared" si="127"/>
        <v>0</v>
      </c>
      <c r="IN97" s="210">
        <f t="shared" si="127"/>
        <v>0</v>
      </c>
      <c r="IO97" s="196"/>
      <c r="IP97" s="210"/>
      <c r="IQ97" s="210">
        <f t="shared" si="128"/>
        <v>0</v>
      </c>
      <c r="IR97" s="210">
        <f t="shared" si="128"/>
        <v>0</v>
      </c>
      <c r="IS97" s="210"/>
      <c r="IT97" s="210"/>
      <c r="IU97" s="210">
        <f t="shared" si="129"/>
        <v>0</v>
      </c>
      <c r="IV97" s="210">
        <f t="shared" si="129"/>
        <v>0</v>
      </c>
      <c r="IW97" s="210"/>
      <c r="IX97" s="210"/>
      <c r="IY97" s="210">
        <f t="shared" si="130"/>
        <v>0</v>
      </c>
      <c r="IZ97" s="210">
        <f t="shared" si="131"/>
        <v>0</v>
      </c>
      <c r="JA97" s="210"/>
      <c r="JB97" s="210"/>
      <c r="JC97" s="210">
        <f t="shared" si="132"/>
        <v>0</v>
      </c>
      <c r="JD97" s="210">
        <f t="shared" si="132"/>
        <v>0</v>
      </c>
      <c r="JE97" s="210">
        <v>0</v>
      </c>
      <c r="JF97" s="210"/>
      <c r="JG97" s="210">
        <f t="shared" si="133"/>
        <v>0</v>
      </c>
      <c r="JH97" s="210">
        <f t="shared" si="133"/>
        <v>0</v>
      </c>
      <c r="JI97" s="210">
        <v>1.55</v>
      </c>
      <c r="JJ97" s="210"/>
      <c r="JK97" s="210">
        <f t="shared" si="134"/>
        <v>1.55</v>
      </c>
      <c r="JL97" s="210">
        <f t="shared" si="134"/>
        <v>0</v>
      </c>
      <c r="JM97" s="210"/>
      <c r="JN97" s="210"/>
      <c r="JO97" s="210">
        <f t="shared" si="135"/>
        <v>0</v>
      </c>
      <c r="JP97" s="210">
        <f t="shared" si="135"/>
        <v>0</v>
      </c>
      <c r="JQ97" s="210"/>
      <c r="JR97" s="210"/>
      <c r="JS97" s="210">
        <f t="shared" si="136"/>
        <v>0</v>
      </c>
      <c r="JT97" s="210">
        <f t="shared" si="136"/>
        <v>0</v>
      </c>
      <c r="JU97" s="210"/>
      <c r="JV97" s="210"/>
      <c r="JW97" s="210">
        <f t="shared" si="137"/>
        <v>0</v>
      </c>
      <c r="JX97" s="210">
        <f t="shared" si="137"/>
        <v>0</v>
      </c>
    </row>
    <row r="98" spans="1:284" ht="12.75" customHeight="1">
      <c r="A98" s="181"/>
      <c r="B98" s="89">
        <v>88</v>
      </c>
      <c r="C98" s="234"/>
      <c r="D98" s="234"/>
      <c r="E98" s="74"/>
      <c r="F98" s="74"/>
      <c r="G98" s="71">
        <f t="shared" si="71"/>
        <v>0</v>
      </c>
      <c r="H98" s="71">
        <f t="shared" si="71"/>
        <v>0</v>
      </c>
      <c r="I98" s="235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4">
        <v>1.03</v>
      </c>
      <c r="P98" s="235"/>
      <c r="Q98" s="74"/>
      <c r="R98" s="71"/>
      <c r="S98" s="71">
        <f t="shared" si="73"/>
        <v>1.03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3"/>
      <c r="AC98" s="244"/>
      <c r="AD98" s="237"/>
      <c r="AE98" s="71">
        <f t="shared" si="75"/>
        <v>0</v>
      </c>
      <c r="AF98" s="71">
        <f t="shared" si="75"/>
        <v>0</v>
      </c>
      <c r="AG98" s="71">
        <v>30.93</v>
      </c>
      <c r="AH98" s="71"/>
      <c r="AI98" s="71"/>
      <c r="AJ98" s="71"/>
      <c r="AK98" s="71">
        <f t="shared" si="76"/>
        <v>30.93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>
        <v>8.25</v>
      </c>
      <c r="AT98" s="74"/>
      <c r="AU98" s="74"/>
      <c r="AV98" s="71"/>
      <c r="AW98" s="71">
        <f t="shared" si="78"/>
        <v>8.25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4"/>
      <c r="BF98" s="234"/>
      <c r="BG98" s="75"/>
      <c r="BH98" s="238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39"/>
      <c r="BR98" s="234"/>
      <c r="BS98" s="94"/>
      <c r="BT98" s="94"/>
      <c r="BU98" s="71">
        <f t="shared" si="82"/>
        <v>0</v>
      </c>
      <c r="BV98" s="71">
        <f t="shared" si="82"/>
        <v>0</v>
      </c>
      <c r="BW98" s="74">
        <v>0</v>
      </c>
      <c r="BX98" s="74"/>
      <c r="BY98" s="79"/>
      <c r="BZ98" s="240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4"/>
      <c r="CJ98" s="234"/>
      <c r="CK98" s="212"/>
      <c r="CL98" s="71"/>
      <c r="CM98" s="71">
        <f t="shared" si="85"/>
        <v>0</v>
      </c>
      <c r="CN98" s="71">
        <f t="shared" si="85"/>
        <v>0</v>
      </c>
      <c r="CO98" s="234"/>
      <c r="CP98" s="234"/>
      <c r="CQ98" s="71"/>
      <c r="CR98" s="71"/>
      <c r="CS98" s="71">
        <f t="shared" si="86"/>
        <v>0</v>
      </c>
      <c r="CT98" s="71">
        <f t="shared" si="86"/>
        <v>0</v>
      </c>
      <c r="CU98" s="74">
        <v>3.09</v>
      </c>
      <c r="CV98" s="74"/>
      <c r="CW98" s="234"/>
      <c r="CX98" s="234"/>
      <c r="CY98" s="71">
        <f t="shared" si="87"/>
        <v>3.09</v>
      </c>
      <c r="CZ98" s="71">
        <f t="shared" si="87"/>
        <v>0</v>
      </c>
      <c r="DA98" s="234"/>
      <c r="DB98" s="235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4">
        <v>0</v>
      </c>
      <c r="DN98" s="234"/>
      <c r="DO98" s="241"/>
      <c r="DP98" s="242"/>
      <c r="DQ98" s="71">
        <f t="shared" si="90"/>
        <v>0</v>
      </c>
      <c r="DR98" s="71">
        <f t="shared" si="90"/>
        <v>0</v>
      </c>
      <c r="DS98" s="115"/>
      <c r="DT98" s="71"/>
      <c r="DU98" s="234"/>
      <c r="DV98" s="234"/>
      <c r="DW98" s="71">
        <f t="shared" si="91"/>
        <v>0</v>
      </c>
      <c r="DX98" s="71">
        <f t="shared" si="91"/>
        <v>0</v>
      </c>
      <c r="DY98" s="234"/>
      <c r="DZ98" s="235"/>
      <c r="EA98" s="208"/>
      <c r="EB98" s="71"/>
      <c r="EC98" s="71">
        <f t="shared" si="92"/>
        <v>0</v>
      </c>
      <c r="ED98" s="71">
        <f t="shared" si="92"/>
        <v>0</v>
      </c>
      <c r="EE98" s="234"/>
      <c r="EF98" s="234"/>
      <c r="EG98" s="241"/>
      <c r="EH98" s="241"/>
      <c r="EI98" s="71">
        <f t="shared" si="93"/>
        <v>0</v>
      </c>
      <c r="EJ98" s="71">
        <f t="shared" si="93"/>
        <v>0</v>
      </c>
      <c r="EK98" s="234">
        <v>0</v>
      </c>
      <c r="EL98" s="234"/>
      <c r="EM98" s="241"/>
      <c r="EN98" s="241"/>
      <c r="EO98" s="71">
        <f t="shared" si="94"/>
        <v>0</v>
      </c>
      <c r="EP98" s="71">
        <f t="shared" si="94"/>
        <v>0</v>
      </c>
      <c r="EQ98" s="196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/>
      <c r="FP98" s="196"/>
      <c r="FQ98" s="196"/>
      <c r="FR98" s="196"/>
      <c r="FS98" s="74">
        <f t="shared" si="101"/>
        <v>0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/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>
        <v>0</v>
      </c>
      <c r="GH98" s="196"/>
      <c r="GI98" s="74">
        <f t="shared" si="70"/>
        <v>0</v>
      </c>
      <c r="GJ98" s="74">
        <f t="shared" si="107"/>
        <v>0</v>
      </c>
      <c r="GK98" s="196">
        <v>7.22</v>
      </c>
      <c r="GL98" s="196"/>
      <c r="GM98" s="74">
        <f t="shared" si="108"/>
        <v>7.22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>
        <v>5.15</v>
      </c>
      <c r="GX98" s="196"/>
      <c r="GY98" s="74">
        <f t="shared" si="114"/>
        <v>5.15</v>
      </c>
      <c r="GZ98" s="74">
        <f t="shared" si="115"/>
        <v>0</v>
      </c>
      <c r="HA98" s="196">
        <v>2.06</v>
      </c>
      <c r="HB98" s="196"/>
      <c r="HC98" s="74">
        <f t="shared" si="116"/>
        <v>2.06</v>
      </c>
      <c r="HD98" s="74">
        <f t="shared" si="117"/>
        <v>0</v>
      </c>
      <c r="HE98" s="196">
        <v>1.77</v>
      </c>
      <c r="HF98" s="196"/>
      <c r="HG98" s="74">
        <f t="shared" si="118"/>
        <v>1.77</v>
      </c>
      <c r="HH98" s="74">
        <f t="shared" si="118"/>
        <v>0</v>
      </c>
      <c r="HI98" s="74">
        <v>3.09</v>
      </c>
      <c r="HJ98" s="74"/>
      <c r="HK98" s="74">
        <f t="shared" si="119"/>
        <v>3.09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09">
        <f t="shared" si="125"/>
        <v>0</v>
      </c>
      <c r="IG98" s="233">
        <v>0</v>
      </c>
      <c r="IH98" s="233"/>
      <c r="II98" s="210">
        <f t="shared" si="126"/>
        <v>0</v>
      </c>
      <c r="IJ98" s="210">
        <f t="shared" si="126"/>
        <v>0</v>
      </c>
      <c r="IM98" s="210">
        <f t="shared" si="127"/>
        <v>0</v>
      </c>
      <c r="IN98" s="210">
        <f t="shared" si="127"/>
        <v>0</v>
      </c>
      <c r="IO98" s="196"/>
      <c r="IP98" s="210"/>
      <c r="IQ98" s="210">
        <f t="shared" si="128"/>
        <v>0</v>
      </c>
      <c r="IR98" s="210">
        <f t="shared" si="128"/>
        <v>0</v>
      </c>
      <c r="IS98" s="210"/>
      <c r="IT98" s="210"/>
      <c r="IU98" s="210">
        <f t="shared" si="129"/>
        <v>0</v>
      </c>
      <c r="IV98" s="210">
        <f t="shared" si="129"/>
        <v>0</v>
      </c>
      <c r="IW98" s="210"/>
      <c r="IX98" s="210"/>
      <c r="IY98" s="210">
        <f t="shared" si="130"/>
        <v>0</v>
      </c>
      <c r="IZ98" s="210">
        <f t="shared" si="131"/>
        <v>0</v>
      </c>
      <c r="JA98" s="210"/>
      <c r="JB98" s="210"/>
      <c r="JC98" s="210">
        <f t="shared" si="132"/>
        <v>0</v>
      </c>
      <c r="JD98" s="210">
        <f t="shared" si="132"/>
        <v>0</v>
      </c>
      <c r="JE98" s="210">
        <v>0</v>
      </c>
      <c r="JF98" s="210"/>
      <c r="JG98" s="210">
        <f t="shared" si="133"/>
        <v>0</v>
      </c>
      <c r="JH98" s="210">
        <f t="shared" si="133"/>
        <v>0</v>
      </c>
      <c r="JI98" s="210">
        <v>1.55</v>
      </c>
      <c r="JJ98" s="210"/>
      <c r="JK98" s="210">
        <f t="shared" si="134"/>
        <v>1.55</v>
      </c>
      <c r="JL98" s="210">
        <f t="shared" si="134"/>
        <v>0</v>
      </c>
      <c r="JM98" s="210"/>
      <c r="JN98" s="210"/>
      <c r="JO98" s="210">
        <f t="shared" si="135"/>
        <v>0</v>
      </c>
      <c r="JP98" s="210">
        <f t="shared" si="135"/>
        <v>0</v>
      </c>
      <c r="JQ98" s="210"/>
      <c r="JR98" s="210"/>
      <c r="JS98" s="210">
        <f t="shared" si="136"/>
        <v>0</v>
      </c>
      <c r="JT98" s="210">
        <f t="shared" si="136"/>
        <v>0</v>
      </c>
      <c r="JU98" s="210"/>
      <c r="JV98" s="210"/>
      <c r="JW98" s="210">
        <f t="shared" si="137"/>
        <v>0</v>
      </c>
      <c r="JX98" s="210">
        <f t="shared" si="137"/>
        <v>0</v>
      </c>
    </row>
    <row r="99" spans="1:284" ht="12.75" customHeight="1">
      <c r="A99" s="184" t="s">
        <v>158</v>
      </c>
      <c r="B99" s="89">
        <v>89</v>
      </c>
      <c r="C99" s="234"/>
      <c r="D99" s="234"/>
      <c r="E99" s="74"/>
      <c r="F99" s="74"/>
      <c r="G99" s="71">
        <f t="shared" si="71"/>
        <v>0</v>
      </c>
      <c r="H99" s="71">
        <f t="shared" si="71"/>
        <v>0</v>
      </c>
      <c r="I99" s="235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4">
        <v>1.03</v>
      </c>
      <c r="P99" s="235"/>
      <c r="Q99" s="74"/>
      <c r="R99" s="71"/>
      <c r="S99" s="71">
        <f t="shared" si="73"/>
        <v>1.03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3"/>
      <c r="AC99" s="244"/>
      <c r="AD99" s="237"/>
      <c r="AE99" s="71">
        <f t="shared" si="75"/>
        <v>0</v>
      </c>
      <c r="AF99" s="71">
        <f t="shared" si="75"/>
        <v>0</v>
      </c>
      <c r="AG99" s="71">
        <v>0</v>
      </c>
      <c r="AH99" s="71"/>
      <c r="AI99" s="71"/>
      <c r="AJ99" s="71"/>
      <c r="AK99" s="71">
        <f t="shared" si="76"/>
        <v>0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>
        <v>8.25</v>
      </c>
      <c r="AT99" s="74"/>
      <c r="AU99" s="74"/>
      <c r="AV99" s="71"/>
      <c r="AW99" s="71">
        <f t="shared" si="78"/>
        <v>8.25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4"/>
      <c r="BF99" s="234"/>
      <c r="BG99" s="75"/>
      <c r="BH99" s="238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39"/>
      <c r="BR99" s="234"/>
      <c r="BS99" s="94"/>
      <c r="BT99" s="94"/>
      <c r="BU99" s="71">
        <f t="shared" si="82"/>
        <v>0</v>
      </c>
      <c r="BV99" s="71">
        <f t="shared" si="82"/>
        <v>0</v>
      </c>
      <c r="BW99" s="74">
        <v>0</v>
      </c>
      <c r="BX99" s="74"/>
      <c r="BY99" s="79"/>
      <c r="BZ99" s="240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4"/>
      <c r="CJ99" s="234"/>
      <c r="CK99" s="212"/>
      <c r="CL99" s="71"/>
      <c r="CM99" s="71">
        <f t="shared" si="85"/>
        <v>0</v>
      </c>
      <c r="CN99" s="71">
        <f t="shared" si="85"/>
        <v>0</v>
      </c>
      <c r="CO99" s="234"/>
      <c r="CP99" s="234"/>
      <c r="CQ99" s="71"/>
      <c r="CR99" s="71"/>
      <c r="CS99" s="71">
        <f t="shared" si="86"/>
        <v>0</v>
      </c>
      <c r="CT99" s="71">
        <f t="shared" si="86"/>
        <v>0</v>
      </c>
      <c r="CU99" s="74">
        <v>3.09</v>
      </c>
      <c r="CV99" s="74"/>
      <c r="CW99" s="234"/>
      <c r="CX99" s="234"/>
      <c r="CY99" s="71">
        <f t="shared" si="87"/>
        <v>3.09</v>
      </c>
      <c r="CZ99" s="71">
        <f t="shared" si="87"/>
        <v>0</v>
      </c>
      <c r="DA99" s="234"/>
      <c r="DB99" s="235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4">
        <v>0</v>
      </c>
      <c r="DN99" s="234"/>
      <c r="DO99" s="241"/>
      <c r="DP99" s="242"/>
      <c r="DQ99" s="71">
        <f t="shared" si="90"/>
        <v>0</v>
      </c>
      <c r="DR99" s="71">
        <f t="shared" si="90"/>
        <v>0</v>
      </c>
      <c r="DS99" s="115"/>
      <c r="DT99" s="71"/>
      <c r="DU99" s="234"/>
      <c r="DV99" s="234"/>
      <c r="DW99" s="71">
        <f t="shared" si="91"/>
        <v>0</v>
      </c>
      <c r="DX99" s="71">
        <f t="shared" si="91"/>
        <v>0</v>
      </c>
      <c r="DY99" s="234"/>
      <c r="DZ99" s="235"/>
      <c r="EA99" s="208"/>
      <c r="EB99" s="71"/>
      <c r="EC99" s="71">
        <f t="shared" si="92"/>
        <v>0</v>
      </c>
      <c r="ED99" s="71">
        <f t="shared" si="92"/>
        <v>0</v>
      </c>
      <c r="EE99" s="234"/>
      <c r="EF99" s="234"/>
      <c r="EG99" s="241"/>
      <c r="EH99" s="241"/>
      <c r="EI99" s="71">
        <f t="shared" si="93"/>
        <v>0</v>
      </c>
      <c r="EJ99" s="71">
        <f t="shared" si="93"/>
        <v>0</v>
      </c>
      <c r="EK99" s="234">
        <v>0</v>
      </c>
      <c r="EL99" s="234"/>
      <c r="EM99" s="241"/>
      <c r="EN99" s="241"/>
      <c r="EO99" s="71">
        <f t="shared" si="94"/>
        <v>0</v>
      </c>
      <c r="EP99" s="71">
        <f t="shared" si="94"/>
        <v>0</v>
      </c>
      <c r="EQ99" s="196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/>
      <c r="FP99" s="196"/>
      <c r="FQ99" s="196"/>
      <c r="FR99" s="196"/>
      <c r="FS99" s="74">
        <f t="shared" si="101"/>
        <v>0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/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>
        <v>0</v>
      </c>
      <c r="GH99" s="196"/>
      <c r="GI99" s="74">
        <f t="shared" si="70"/>
        <v>0</v>
      </c>
      <c r="GJ99" s="74">
        <f t="shared" si="107"/>
        <v>0</v>
      </c>
      <c r="GK99" s="196">
        <v>7.22</v>
      </c>
      <c r="GL99" s="196"/>
      <c r="GM99" s="74">
        <f t="shared" si="108"/>
        <v>7.22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>
        <v>5.15</v>
      </c>
      <c r="GX99" s="196"/>
      <c r="GY99" s="74">
        <f t="shared" si="114"/>
        <v>5.15</v>
      </c>
      <c r="GZ99" s="74">
        <f t="shared" si="115"/>
        <v>0</v>
      </c>
      <c r="HA99" s="196">
        <v>2.06</v>
      </c>
      <c r="HB99" s="196"/>
      <c r="HC99" s="74">
        <f t="shared" si="116"/>
        <v>2.06</v>
      </c>
      <c r="HD99" s="74">
        <f t="shared" si="117"/>
        <v>0</v>
      </c>
      <c r="HE99" s="196">
        <v>1.77</v>
      </c>
      <c r="HF99" s="196"/>
      <c r="HG99" s="74">
        <f t="shared" si="118"/>
        <v>1.77</v>
      </c>
      <c r="HH99" s="74">
        <f t="shared" si="118"/>
        <v>0</v>
      </c>
      <c r="HI99" s="74">
        <v>3.09</v>
      </c>
      <c r="HJ99" s="74"/>
      <c r="HK99" s="74">
        <f t="shared" si="119"/>
        <v>3.09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09">
        <f t="shared" si="125"/>
        <v>0</v>
      </c>
      <c r="IG99" s="233">
        <v>0</v>
      </c>
      <c r="IH99" s="233"/>
      <c r="II99" s="210">
        <f t="shared" si="126"/>
        <v>0</v>
      </c>
      <c r="IJ99" s="210">
        <f t="shared" si="126"/>
        <v>0</v>
      </c>
      <c r="IM99" s="210">
        <f t="shared" si="127"/>
        <v>0</v>
      </c>
      <c r="IN99" s="210">
        <f t="shared" si="127"/>
        <v>0</v>
      </c>
      <c r="IO99" s="196"/>
      <c r="IP99" s="210"/>
      <c r="IQ99" s="210">
        <f t="shared" si="128"/>
        <v>0</v>
      </c>
      <c r="IR99" s="210">
        <f t="shared" si="128"/>
        <v>0</v>
      </c>
      <c r="IS99" s="210"/>
      <c r="IT99" s="210"/>
      <c r="IU99" s="210">
        <f t="shared" si="129"/>
        <v>0</v>
      </c>
      <c r="IV99" s="210">
        <f t="shared" si="129"/>
        <v>0</v>
      </c>
      <c r="IW99" s="210"/>
      <c r="IX99" s="210"/>
      <c r="IY99" s="210">
        <f t="shared" si="130"/>
        <v>0</v>
      </c>
      <c r="IZ99" s="210">
        <f t="shared" si="131"/>
        <v>0</v>
      </c>
      <c r="JA99" s="210"/>
      <c r="JB99" s="210"/>
      <c r="JC99" s="210">
        <f t="shared" si="132"/>
        <v>0</v>
      </c>
      <c r="JD99" s="210">
        <f t="shared" si="132"/>
        <v>0</v>
      </c>
      <c r="JE99" s="210">
        <v>0</v>
      </c>
      <c r="JF99" s="210"/>
      <c r="JG99" s="210">
        <f t="shared" si="133"/>
        <v>0</v>
      </c>
      <c r="JH99" s="210">
        <f t="shared" si="133"/>
        <v>0</v>
      </c>
      <c r="JI99" s="210">
        <v>1.55</v>
      </c>
      <c r="JJ99" s="210"/>
      <c r="JK99" s="210">
        <f t="shared" si="134"/>
        <v>1.55</v>
      </c>
      <c r="JL99" s="210">
        <f t="shared" si="134"/>
        <v>0</v>
      </c>
      <c r="JM99" s="210"/>
      <c r="JN99" s="210"/>
      <c r="JO99" s="210">
        <f t="shared" si="135"/>
        <v>0</v>
      </c>
      <c r="JP99" s="210">
        <f t="shared" si="135"/>
        <v>0</v>
      </c>
      <c r="JQ99" s="210"/>
      <c r="JR99" s="210"/>
      <c r="JS99" s="210">
        <f t="shared" si="136"/>
        <v>0</v>
      </c>
      <c r="JT99" s="210">
        <f t="shared" si="136"/>
        <v>0</v>
      </c>
      <c r="JU99" s="210"/>
      <c r="JV99" s="210"/>
      <c r="JW99" s="210">
        <f t="shared" si="137"/>
        <v>0</v>
      </c>
      <c r="JX99" s="210">
        <f t="shared" si="137"/>
        <v>0</v>
      </c>
    </row>
    <row r="100" spans="1:284" ht="12.75" customHeight="1">
      <c r="A100" s="181"/>
      <c r="B100" s="89">
        <v>90</v>
      </c>
      <c r="C100" s="234"/>
      <c r="D100" s="234"/>
      <c r="E100" s="74"/>
      <c r="F100" s="74"/>
      <c r="G100" s="71">
        <f t="shared" si="71"/>
        <v>0</v>
      </c>
      <c r="H100" s="71">
        <f t="shared" si="71"/>
        <v>0</v>
      </c>
      <c r="I100" s="235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4">
        <v>1.03</v>
      </c>
      <c r="P100" s="235"/>
      <c r="Q100" s="74"/>
      <c r="R100" s="71"/>
      <c r="S100" s="71">
        <f t="shared" si="73"/>
        <v>1.03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3"/>
      <c r="AC100" s="244"/>
      <c r="AD100" s="237"/>
      <c r="AE100" s="71">
        <f t="shared" si="75"/>
        <v>0</v>
      </c>
      <c r="AF100" s="71">
        <f t="shared" si="75"/>
        <v>0</v>
      </c>
      <c r="AG100" s="71">
        <v>0</v>
      </c>
      <c r="AH100" s="71"/>
      <c r="AI100" s="71"/>
      <c r="AJ100" s="71"/>
      <c r="AK100" s="71">
        <f t="shared" si="76"/>
        <v>0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>
        <v>8.25</v>
      </c>
      <c r="AT100" s="74"/>
      <c r="AU100" s="74"/>
      <c r="AV100" s="71"/>
      <c r="AW100" s="71">
        <f t="shared" si="78"/>
        <v>8.25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4"/>
      <c r="BF100" s="234"/>
      <c r="BG100" s="75"/>
      <c r="BH100" s="238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39"/>
      <c r="BR100" s="234"/>
      <c r="BS100" s="94"/>
      <c r="BT100" s="94"/>
      <c r="BU100" s="71">
        <f t="shared" si="82"/>
        <v>0</v>
      </c>
      <c r="BV100" s="71">
        <f t="shared" si="82"/>
        <v>0</v>
      </c>
      <c r="BW100" s="74">
        <v>0</v>
      </c>
      <c r="BX100" s="74"/>
      <c r="BY100" s="79"/>
      <c r="BZ100" s="240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4"/>
      <c r="CJ100" s="234"/>
      <c r="CK100" s="212"/>
      <c r="CL100" s="71"/>
      <c r="CM100" s="71">
        <f t="shared" si="85"/>
        <v>0</v>
      </c>
      <c r="CN100" s="71">
        <f t="shared" si="85"/>
        <v>0</v>
      </c>
      <c r="CO100" s="234"/>
      <c r="CP100" s="234"/>
      <c r="CQ100" s="71"/>
      <c r="CR100" s="71"/>
      <c r="CS100" s="71">
        <f t="shared" si="86"/>
        <v>0</v>
      </c>
      <c r="CT100" s="71">
        <f t="shared" si="86"/>
        <v>0</v>
      </c>
      <c r="CU100" s="74">
        <v>3.09</v>
      </c>
      <c r="CV100" s="74"/>
      <c r="CW100" s="234"/>
      <c r="CX100" s="234"/>
      <c r="CY100" s="71">
        <f t="shared" si="87"/>
        <v>3.09</v>
      </c>
      <c r="CZ100" s="71">
        <f t="shared" si="87"/>
        <v>0</v>
      </c>
      <c r="DA100" s="234"/>
      <c r="DB100" s="235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4">
        <v>0</v>
      </c>
      <c r="DN100" s="234"/>
      <c r="DO100" s="241"/>
      <c r="DP100" s="242"/>
      <c r="DQ100" s="71">
        <f t="shared" si="90"/>
        <v>0</v>
      </c>
      <c r="DR100" s="71">
        <f t="shared" si="90"/>
        <v>0</v>
      </c>
      <c r="DS100" s="115"/>
      <c r="DT100" s="71"/>
      <c r="DU100" s="234"/>
      <c r="DV100" s="234"/>
      <c r="DW100" s="71">
        <f t="shared" si="91"/>
        <v>0</v>
      </c>
      <c r="DX100" s="71">
        <f t="shared" si="91"/>
        <v>0</v>
      </c>
      <c r="DY100" s="234"/>
      <c r="DZ100" s="235"/>
      <c r="EA100" s="208"/>
      <c r="EB100" s="71"/>
      <c r="EC100" s="71">
        <f t="shared" si="92"/>
        <v>0</v>
      </c>
      <c r="ED100" s="71">
        <f t="shared" si="92"/>
        <v>0</v>
      </c>
      <c r="EE100" s="234"/>
      <c r="EF100" s="234"/>
      <c r="EG100" s="241"/>
      <c r="EH100" s="241"/>
      <c r="EI100" s="71">
        <f t="shared" si="93"/>
        <v>0</v>
      </c>
      <c r="EJ100" s="71">
        <f t="shared" si="93"/>
        <v>0</v>
      </c>
      <c r="EK100" s="234">
        <v>0</v>
      </c>
      <c r="EL100" s="234"/>
      <c r="EM100" s="241"/>
      <c r="EN100" s="241"/>
      <c r="EO100" s="71">
        <f t="shared" si="94"/>
        <v>0</v>
      </c>
      <c r="EP100" s="71">
        <f t="shared" si="94"/>
        <v>0</v>
      </c>
      <c r="EQ100" s="196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/>
      <c r="FP100" s="196"/>
      <c r="FQ100" s="196"/>
      <c r="FR100" s="196"/>
      <c r="FS100" s="74">
        <f t="shared" si="101"/>
        <v>0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/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>
        <v>0</v>
      </c>
      <c r="GH100" s="196"/>
      <c r="GI100" s="74">
        <f t="shared" si="70"/>
        <v>0</v>
      </c>
      <c r="GJ100" s="74">
        <f t="shared" si="107"/>
        <v>0</v>
      </c>
      <c r="GK100" s="196">
        <v>7.22</v>
      </c>
      <c r="GL100" s="196"/>
      <c r="GM100" s="74">
        <f t="shared" si="108"/>
        <v>7.22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>
        <v>5.15</v>
      </c>
      <c r="GX100" s="196"/>
      <c r="GY100" s="74">
        <f t="shared" si="114"/>
        <v>5.15</v>
      </c>
      <c r="GZ100" s="74">
        <f t="shared" si="115"/>
        <v>0</v>
      </c>
      <c r="HA100" s="196">
        <v>2.06</v>
      </c>
      <c r="HB100" s="196"/>
      <c r="HC100" s="74">
        <f t="shared" si="116"/>
        <v>2.06</v>
      </c>
      <c r="HD100" s="74">
        <f t="shared" si="117"/>
        <v>0</v>
      </c>
      <c r="HE100" s="196">
        <v>1.77</v>
      </c>
      <c r="HF100" s="196"/>
      <c r="HG100" s="74">
        <f t="shared" si="118"/>
        <v>1.77</v>
      </c>
      <c r="HH100" s="74">
        <f t="shared" si="118"/>
        <v>0</v>
      </c>
      <c r="HI100" s="74">
        <v>3.09</v>
      </c>
      <c r="HJ100" s="74"/>
      <c r="HK100" s="74">
        <f t="shared" si="119"/>
        <v>3.09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09">
        <f t="shared" si="125"/>
        <v>0</v>
      </c>
      <c r="IG100" s="233">
        <v>0</v>
      </c>
      <c r="IH100" s="233"/>
      <c r="II100" s="210">
        <f t="shared" si="126"/>
        <v>0</v>
      </c>
      <c r="IJ100" s="210">
        <f t="shared" si="126"/>
        <v>0</v>
      </c>
      <c r="IM100" s="210">
        <f t="shared" si="127"/>
        <v>0</v>
      </c>
      <c r="IN100" s="210">
        <f t="shared" si="127"/>
        <v>0</v>
      </c>
      <c r="IO100" s="196"/>
      <c r="IP100" s="210"/>
      <c r="IQ100" s="210">
        <f t="shared" si="128"/>
        <v>0</v>
      </c>
      <c r="IR100" s="210">
        <f t="shared" si="128"/>
        <v>0</v>
      </c>
      <c r="IS100" s="210"/>
      <c r="IT100" s="210"/>
      <c r="IU100" s="210">
        <f t="shared" si="129"/>
        <v>0</v>
      </c>
      <c r="IV100" s="210">
        <f t="shared" si="129"/>
        <v>0</v>
      </c>
      <c r="IW100" s="210"/>
      <c r="IX100" s="210"/>
      <c r="IY100" s="210">
        <f t="shared" si="130"/>
        <v>0</v>
      </c>
      <c r="IZ100" s="210">
        <f t="shared" si="131"/>
        <v>0</v>
      </c>
      <c r="JA100" s="210"/>
      <c r="JB100" s="210"/>
      <c r="JC100" s="210">
        <f t="shared" si="132"/>
        <v>0</v>
      </c>
      <c r="JD100" s="210">
        <f t="shared" si="132"/>
        <v>0</v>
      </c>
      <c r="JE100" s="210">
        <v>0</v>
      </c>
      <c r="JF100" s="210"/>
      <c r="JG100" s="210">
        <f t="shared" si="133"/>
        <v>0</v>
      </c>
      <c r="JH100" s="210">
        <f t="shared" si="133"/>
        <v>0</v>
      </c>
      <c r="JI100" s="210">
        <v>1.55</v>
      </c>
      <c r="JJ100" s="210"/>
      <c r="JK100" s="210">
        <f t="shared" si="134"/>
        <v>1.55</v>
      </c>
      <c r="JL100" s="210">
        <f t="shared" si="134"/>
        <v>0</v>
      </c>
      <c r="JM100" s="210"/>
      <c r="JN100" s="210"/>
      <c r="JO100" s="210">
        <f t="shared" si="135"/>
        <v>0</v>
      </c>
      <c r="JP100" s="210">
        <f t="shared" si="135"/>
        <v>0</v>
      </c>
      <c r="JQ100" s="210"/>
      <c r="JR100" s="210"/>
      <c r="JS100" s="210">
        <f t="shared" si="136"/>
        <v>0</v>
      </c>
      <c r="JT100" s="210">
        <f t="shared" si="136"/>
        <v>0</v>
      </c>
      <c r="JU100" s="210"/>
      <c r="JV100" s="210"/>
      <c r="JW100" s="210">
        <f t="shared" si="137"/>
        <v>0</v>
      </c>
      <c r="JX100" s="210">
        <f t="shared" si="137"/>
        <v>0</v>
      </c>
    </row>
    <row r="101" spans="1:284" ht="12.75" customHeight="1">
      <c r="A101" s="181"/>
      <c r="B101" s="89">
        <v>91</v>
      </c>
      <c r="C101" s="234"/>
      <c r="D101" s="234"/>
      <c r="E101" s="74"/>
      <c r="F101" s="74"/>
      <c r="G101" s="71">
        <f t="shared" si="71"/>
        <v>0</v>
      </c>
      <c r="H101" s="71">
        <f t="shared" si="71"/>
        <v>0</v>
      </c>
      <c r="I101" s="235">
        <v>5.15</v>
      </c>
      <c r="J101" s="71"/>
      <c r="K101" s="71"/>
      <c r="L101" s="71"/>
      <c r="M101" s="71">
        <f t="shared" si="72"/>
        <v>5.15</v>
      </c>
      <c r="N101" s="71">
        <f t="shared" si="72"/>
        <v>0</v>
      </c>
      <c r="O101" s="234">
        <v>0.62</v>
      </c>
      <c r="P101" s="235"/>
      <c r="Q101" s="74"/>
      <c r="R101" s="71"/>
      <c r="S101" s="71">
        <f t="shared" si="73"/>
        <v>0.62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3"/>
      <c r="AC101" s="244"/>
      <c r="AD101" s="237"/>
      <c r="AE101" s="71">
        <f t="shared" si="75"/>
        <v>0</v>
      </c>
      <c r="AF101" s="71">
        <f t="shared" si="75"/>
        <v>0</v>
      </c>
      <c r="AG101" s="71">
        <v>10.31</v>
      </c>
      <c r="AH101" s="71"/>
      <c r="AI101" s="71"/>
      <c r="AJ101" s="71"/>
      <c r="AK101" s="71">
        <f t="shared" si="76"/>
        <v>10.31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>
        <v>8.25</v>
      </c>
      <c r="AT101" s="74"/>
      <c r="AU101" s="74"/>
      <c r="AV101" s="71"/>
      <c r="AW101" s="71">
        <f t="shared" si="78"/>
        <v>8.25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4"/>
      <c r="BF101" s="234"/>
      <c r="BG101" s="75"/>
      <c r="BH101" s="238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39"/>
      <c r="BR101" s="234"/>
      <c r="BS101" s="94"/>
      <c r="BT101" s="94"/>
      <c r="BU101" s="71">
        <f t="shared" si="82"/>
        <v>0</v>
      </c>
      <c r="BV101" s="71">
        <f t="shared" si="82"/>
        <v>0</v>
      </c>
      <c r="BW101" s="74">
        <v>0</v>
      </c>
      <c r="BX101" s="74"/>
      <c r="BY101" s="79"/>
      <c r="BZ101" s="240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4"/>
      <c r="CJ101" s="234"/>
      <c r="CK101" s="212"/>
      <c r="CL101" s="71"/>
      <c r="CM101" s="71">
        <f t="shared" si="85"/>
        <v>0</v>
      </c>
      <c r="CN101" s="71">
        <f t="shared" si="85"/>
        <v>0</v>
      </c>
      <c r="CO101" s="234"/>
      <c r="CP101" s="234"/>
      <c r="CQ101" s="71"/>
      <c r="CR101" s="71"/>
      <c r="CS101" s="71">
        <f t="shared" si="86"/>
        <v>0</v>
      </c>
      <c r="CT101" s="71">
        <f t="shared" si="86"/>
        <v>0</v>
      </c>
      <c r="CU101" s="74">
        <v>3.09</v>
      </c>
      <c r="CV101" s="74"/>
      <c r="CW101" s="234"/>
      <c r="CX101" s="234"/>
      <c r="CY101" s="71">
        <f t="shared" si="87"/>
        <v>3.09</v>
      </c>
      <c r="CZ101" s="71">
        <f t="shared" si="87"/>
        <v>0</v>
      </c>
      <c r="DA101" s="234"/>
      <c r="DB101" s="235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4">
        <v>0</v>
      </c>
      <c r="DN101" s="234"/>
      <c r="DO101" s="241"/>
      <c r="DP101" s="242"/>
      <c r="DQ101" s="71">
        <f t="shared" si="90"/>
        <v>0</v>
      </c>
      <c r="DR101" s="71">
        <f t="shared" si="90"/>
        <v>0</v>
      </c>
      <c r="DS101" s="115"/>
      <c r="DT101" s="71"/>
      <c r="DU101" s="234"/>
      <c r="DV101" s="234"/>
      <c r="DW101" s="71">
        <f t="shared" si="91"/>
        <v>0</v>
      </c>
      <c r="DX101" s="71">
        <f t="shared" si="91"/>
        <v>0</v>
      </c>
      <c r="DY101" s="234"/>
      <c r="DZ101" s="235"/>
      <c r="EA101" s="208"/>
      <c r="EB101" s="71"/>
      <c r="EC101" s="71">
        <f t="shared" si="92"/>
        <v>0</v>
      </c>
      <c r="ED101" s="71">
        <f t="shared" si="92"/>
        <v>0</v>
      </c>
      <c r="EE101" s="234"/>
      <c r="EF101" s="234"/>
      <c r="EG101" s="241"/>
      <c r="EH101" s="241"/>
      <c r="EI101" s="71">
        <f t="shared" si="93"/>
        <v>0</v>
      </c>
      <c r="EJ101" s="71">
        <f t="shared" si="93"/>
        <v>0</v>
      </c>
      <c r="EK101" s="234">
        <v>0</v>
      </c>
      <c r="EL101" s="234"/>
      <c r="EM101" s="241"/>
      <c r="EN101" s="241"/>
      <c r="EO101" s="71">
        <f t="shared" si="94"/>
        <v>0</v>
      </c>
      <c r="EP101" s="71">
        <f t="shared" si="94"/>
        <v>0</v>
      </c>
      <c r="EQ101" s="196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/>
      <c r="FP101" s="196"/>
      <c r="FQ101" s="196"/>
      <c r="FR101" s="196"/>
      <c r="FS101" s="74">
        <f t="shared" si="101"/>
        <v>0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/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>
        <v>0</v>
      </c>
      <c r="GH101" s="196"/>
      <c r="GI101" s="74">
        <f t="shared" si="70"/>
        <v>0</v>
      </c>
      <c r="GJ101" s="74">
        <f t="shared" si="107"/>
        <v>0</v>
      </c>
      <c r="GK101" s="196">
        <v>9.2799999999999994</v>
      </c>
      <c r="GL101" s="196"/>
      <c r="GM101" s="74">
        <f t="shared" si="108"/>
        <v>9.2799999999999994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>
        <v>5.15</v>
      </c>
      <c r="GX101" s="196"/>
      <c r="GY101" s="74">
        <f t="shared" si="114"/>
        <v>5.15</v>
      </c>
      <c r="GZ101" s="74">
        <f t="shared" si="115"/>
        <v>0</v>
      </c>
      <c r="HA101" s="196">
        <v>2.06</v>
      </c>
      <c r="HB101" s="196"/>
      <c r="HC101" s="74">
        <f t="shared" si="116"/>
        <v>2.06</v>
      </c>
      <c r="HD101" s="74">
        <f t="shared" si="117"/>
        <v>0</v>
      </c>
      <c r="HE101" s="196">
        <v>1.77</v>
      </c>
      <c r="HF101" s="196"/>
      <c r="HG101" s="74">
        <f t="shared" si="118"/>
        <v>1.77</v>
      </c>
      <c r="HH101" s="74">
        <f t="shared" si="118"/>
        <v>0</v>
      </c>
      <c r="HI101" s="74">
        <v>3.09</v>
      </c>
      <c r="HJ101" s="74"/>
      <c r="HK101" s="74">
        <f t="shared" si="119"/>
        <v>3.09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09">
        <f t="shared" si="125"/>
        <v>0</v>
      </c>
      <c r="IG101" s="233">
        <v>0</v>
      </c>
      <c r="IH101" s="233"/>
      <c r="II101" s="210">
        <f t="shared" si="126"/>
        <v>0</v>
      </c>
      <c r="IJ101" s="210">
        <f t="shared" si="126"/>
        <v>0</v>
      </c>
      <c r="IM101" s="210">
        <f t="shared" si="127"/>
        <v>0</v>
      </c>
      <c r="IN101" s="210">
        <f t="shared" si="127"/>
        <v>0</v>
      </c>
      <c r="IO101" s="196"/>
      <c r="IP101" s="210"/>
      <c r="IQ101" s="210">
        <f t="shared" si="128"/>
        <v>0</v>
      </c>
      <c r="IR101" s="210">
        <f t="shared" si="128"/>
        <v>0</v>
      </c>
      <c r="IS101" s="210"/>
      <c r="IT101" s="210"/>
      <c r="IU101" s="210">
        <f t="shared" si="129"/>
        <v>0</v>
      </c>
      <c r="IV101" s="210">
        <f t="shared" si="129"/>
        <v>0</v>
      </c>
      <c r="IW101" s="210"/>
      <c r="IX101" s="210"/>
      <c r="IY101" s="210">
        <f t="shared" si="130"/>
        <v>0</v>
      </c>
      <c r="IZ101" s="210">
        <f t="shared" si="131"/>
        <v>0</v>
      </c>
      <c r="JA101" s="210"/>
      <c r="JB101" s="210"/>
      <c r="JC101" s="210">
        <f t="shared" si="132"/>
        <v>0</v>
      </c>
      <c r="JD101" s="210">
        <f t="shared" si="132"/>
        <v>0</v>
      </c>
      <c r="JE101" s="210">
        <v>0</v>
      </c>
      <c r="JF101" s="210"/>
      <c r="JG101" s="210">
        <f t="shared" si="133"/>
        <v>0</v>
      </c>
      <c r="JH101" s="210">
        <f t="shared" si="133"/>
        <v>0</v>
      </c>
      <c r="JI101" s="210">
        <v>1.55</v>
      </c>
      <c r="JJ101" s="210"/>
      <c r="JK101" s="210">
        <f t="shared" si="134"/>
        <v>1.55</v>
      </c>
      <c r="JL101" s="210">
        <f t="shared" si="134"/>
        <v>0</v>
      </c>
      <c r="JM101" s="210"/>
      <c r="JN101" s="210"/>
      <c r="JO101" s="210">
        <f t="shared" si="135"/>
        <v>0</v>
      </c>
      <c r="JP101" s="210">
        <f t="shared" si="135"/>
        <v>0</v>
      </c>
      <c r="JQ101" s="210"/>
      <c r="JR101" s="210"/>
      <c r="JS101" s="210">
        <f t="shared" si="136"/>
        <v>0</v>
      </c>
      <c r="JT101" s="210">
        <f t="shared" si="136"/>
        <v>0</v>
      </c>
      <c r="JU101" s="210"/>
      <c r="JV101" s="210"/>
      <c r="JW101" s="210">
        <f t="shared" si="137"/>
        <v>0</v>
      </c>
      <c r="JX101" s="210">
        <f t="shared" si="137"/>
        <v>0</v>
      </c>
    </row>
    <row r="102" spans="1:284" ht="12.75" customHeight="1">
      <c r="A102" s="181"/>
      <c r="B102" s="89">
        <v>92</v>
      </c>
      <c r="C102" s="234"/>
      <c r="D102" s="234"/>
      <c r="E102" s="74"/>
      <c r="F102" s="74"/>
      <c r="G102" s="71">
        <f t="shared" si="71"/>
        <v>0</v>
      </c>
      <c r="H102" s="71">
        <f t="shared" si="71"/>
        <v>0</v>
      </c>
      <c r="I102" s="235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4">
        <v>0.62</v>
      </c>
      <c r="P102" s="235"/>
      <c r="Q102" s="74"/>
      <c r="R102" s="71"/>
      <c r="S102" s="71">
        <f t="shared" si="73"/>
        <v>0.62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3"/>
      <c r="AC102" s="244"/>
      <c r="AD102" s="237"/>
      <c r="AE102" s="71">
        <f t="shared" si="75"/>
        <v>0</v>
      </c>
      <c r="AF102" s="71">
        <f t="shared" si="75"/>
        <v>0</v>
      </c>
      <c r="AG102" s="71">
        <v>0</v>
      </c>
      <c r="AH102" s="71"/>
      <c r="AI102" s="71"/>
      <c r="AJ102" s="71"/>
      <c r="AK102" s="71">
        <f t="shared" si="76"/>
        <v>0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>
        <v>8.25</v>
      </c>
      <c r="AT102" s="74"/>
      <c r="AU102" s="74"/>
      <c r="AV102" s="71"/>
      <c r="AW102" s="71">
        <f t="shared" si="78"/>
        <v>8.25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4"/>
      <c r="BF102" s="234"/>
      <c r="BG102" s="75"/>
      <c r="BH102" s="238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39"/>
      <c r="BR102" s="234"/>
      <c r="BS102" s="94"/>
      <c r="BT102" s="94"/>
      <c r="BU102" s="71">
        <f t="shared" si="82"/>
        <v>0</v>
      </c>
      <c r="BV102" s="71">
        <f t="shared" si="82"/>
        <v>0</v>
      </c>
      <c r="BW102" s="74">
        <v>0</v>
      </c>
      <c r="BX102" s="74"/>
      <c r="BY102" s="79"/>
      <c r="BZ102" s="240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4"/>
      <c r="CJ102" s="234"/>
      <c r="CK102" s="212"/>
      <c r="CL102" s="71"/>
      <c r="CM102" s="71">
        <f t="shared" si="85"/>
        <v>0</v>
      </c>
      <c r="CN102" s="71">
        <f t="shared" si="85"/>
        <v>0</v>
      </c>
      <c r="CO102" s="234"/>
      <c r="CP102" s="234"/>
      <c r="CQ102" s="71"/>
      <c r="CR102" s="71"/>
      <c r="CS102" s="71">
        <f t="shared" si="86"/>
        <v>0</v>
      </c>
      <c r="CT102" s="71">
        <f t="shared" si="86"/>
        <v>0</v>
      </c>
      <c r="CU102" s="74">
        <v>3.09</v>
      </c>
      <c r="CV102" s="74"/>
      <c r="CW102" s="234"/>
      <c r="CX102" s="234"/>
      <c r="CY102" s="71">
        <f t="shared" si="87"/>
        <v>3.09</v>
      </c>
      <c r="CZ102" s="71">
        <f t="shared" si="87"/>
        <v>0</v>
      </c>
      <c r="DA102" s="234"/>
      <c r="DB102" s="235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4">
        <v>0</v>
      </c>
      <c r="DN102" s="234"/>
      <c r="DO102" s="241"/>
      <c r="DP102" s="242"/>
      <c r="DQ102" s="71">
        <f t="shared" si="90"/>
        <v>0</v>
      </c>
      <c r="DR102" s="71">
        <f t="shared" si="90"/>
        <v>0</v>
      </c>
      <c r="DS102" s="115"/>
      <c r="DT102" s="71"/>
      <c r="DU102" s="234"/>
      <c r="DV102" s="234"/>
      <c r="DW102" s="71">
        <f t="shared" si="91"/>
        <v>0</v>
      </c>
      <c r="DX102" s="71">
        <f t="shared" si="91"/>
        <v>0</v>
      </c>
      <c r="DY102" s="234"/>
      <c r="DZ102" s="235"/>
      <c r="EA102" s="208"/>
      <c r="EB102" s="71"/>
      <c r="EC102" s="71">
        <f t="shared" si="92"/>
        <v>0</v>
      </c>
      <c r="ED102" s="71">
        <f t="shared" si="92"/>
        <v>0</v>
      </c>
      <c r="EE102" s="234"/>
      <c r="EF102" s="234"/>
      <c r="EG102" s="241"/>
      <c r="EH102" s="241"/>
      <c r="EI102" s="71">
        <f t="shared" si="93"/>
        <v>0</v>
      </c>
      <c r="EJ102" s="71">
        <f t="shared" si="93"/>
        <v>0</v>
      </c>
      <c r="EK102" s="234">
        <v>0</v>
      </c>
      <c r="EL102" s="234"/>
      <c r="EM102" s="241"/>
      <c r="EN102" s="241"/>
      <c r="EO102" s="71">
        <f t="shared" si="94"/>
        <v>0</v>
      </c>
      <c r="EP102" s="71">
        <f t="shared" si="94"/>
        <v>0</v>
      </c>
      <c r="EQ102" s="196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/>
      <c r="FP102" s="196"/>
      <c r="FQ102" s="196"/>
      <c r="FR102" s="196"/>
      <c r="FS102" s="74">
        <f t="shared" si="101"/>
        <v>0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/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>
        <v>0</v>
      </c>
      <c r="GH102" s="196"/>
      <c r="GI102" s="74">
        <f t="shared" si="70"/>
        <v>0</v>
      </c>
      <c r="GJ102" s="74">
        <f t="shared" si="107"/>
        <v>0</v>
      </c>
      <c r="GK102" s="196">
        <v>9.2799999999999994</v>
      </c>
      <c r="GL102" s="196"/>
      <c r="GM102" s="74">
        <f t="shared" si="108"/>
        <v>9.2799999999999994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>
        <v>5.15</v>
      </c>
      <c r="GX102" s="196"/>
      <c r="GY102" s="74">
        <f t="shared" si="114"/>
        <v>5.15</v>
      </c>
      <c r="GZ102" s="74">
        <f t="shared" si="115"/>
        <v>0</v>
      </c>
      <c r="HA102" s="196">
        <v>2.06</v>
      </c>
      <c r="HB102" s="196"/>
      <c r="HC102" s="74">
        <f t="shared" si="116"/>
        <v>2.06</v>
      </c>
      <c r="HD102" s="74">
        <f t="shared" si="117"/>
        <v>0</v>
      </c>
      <c r="HE102" s="196">
        <v>1.77</v>
      </c>
      <c r="HF102" s="196"/>
      <c r="HG102" s="74">
        <f t="shared" si="118"/>
        <v>1.77</v>
      </c>
      <c r="HH102" s="74">
        <f t="shared" si="118"/>
        <v>0</v>
      </c>
      <c r="HI102" s="74">
        <v>3.09</v>
      </c>
      <c r="HJ102" s="74"/>
      <c r="HK102" s="74">
        <f t="shared" si="119"/>
        <v>3.09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09">
        <f t="shared" si="125"/>
        <v>0</v>
      </c>
      <c r="IG102" s="233">
        <v>0</v>
      </c>
      <c r="IH102" s="233"/>
      <c r="II102" s="210">
        <f t="shared" si="126"/>
        <v>0</v>
      </c>
      <c r="IJ102" s="210">
        <f t="shared" si="126"/>
        <v>0</v>
      </c>
      <c r="IM102" s="210">
        <f t="shared" si="127"/>
        <v>0</v>
      </c>
      <c r="IN102" s="210">
        <f t="shared" si="127"/>
        <v>0</v>
      </c>
      <c r="IO102" s="196"/>
      <c r="IP102" s="210"/>
      <c r="IQ102" s="210">
        <f t="shared" si="128"/>
        <v>0</v>
      </c>
      <c r="IR102" s="210">
        <f t="shared" si="128"/>
        <v>0</v>
      </c>
      <c r="IS102" s="210"/>
      <c r="IT102" s="210"/>
      <c r="IU102" s="210">
        <f t="shared" si="129"/>
        <v>0</v>
      </c>
      <c r="IV102" s="210">
        <f t="shared" si="129"/>
        <v>0</v>
      </c>
      <c r="IW102" s="210"/>
      <c r="IX102" s="210"/>
      <c r="IY102" s="210">
        <f t="shared" si="130"/>
        <v>0</v>
      </c>
      <c r="IZ102" s="210">
        <f t="shared" si="131"/>
        <v>0</v>
      </c>
      <c r="JA102" s="210"/>
      <c r="JB102" s="210"/>
      <c r="JC102" s="210">
        <f t="shared" si="132"/>
        <v>0</v>
      </c>
      <c r="JD102" s="210">
        <f t="shared" si="132"/>
        <v>0</v>
      </c>
      <c r="JE102" s="210">
        <v>0</v>
      </c>
      <c r="JF102" s="210"/>
      <c r="JG102" s="210">
        <f t="shared" si="133"/>
        <v>0</v>
      </c>
      <c r="JH102" s="210">
        <f t="shared" si="133"/>
        <v>0</v>
      </c>
      <c r="JI102" s="210">
        <v>1.55</v>
      </c>
      <c r="JJ102" s="210"/>
      <c r="JK102" s="210">
        <f t="shared" si="134"/>
        <v>1.55</v>
      </c>
      <c r="JL102" s="210">
        <f t="shared" si="134"/>
        <v>0</v>
      </c>
      <c r="JM102" s="210"/>
      <c r="JN102" s="210"/>
      <c r="JO102" s="210">
        <f t="shared" si="135"/>
        <v>0</v>
      </c>
      <c r="JP102" s="210">
        <f t="shared" si="135"/>
        <v>0</v>
      </c>
      <c r="JQ102" s="210"/>
      <c r="JR102" s="210"/>
      <c r="JS102" s="210">
        <f t="shared" si="136"/>
        <v>0</v>
      </c>
      <c r="JT102" s="210">
        <f t="shared" si="136"/>
        <v>0</v>
      </c>
      <c r="JU102" s="210"/>
      <c r="JV102" s="210"/>
      <c r="JW102" s="210">
        <f t="shared" si="137"/>
        <v>0</v>
      </c>
      <c r="JX102" s="210">
        <f t="shared" si="137"/>
        <v>0</v>
      </c>
    </row>
    <row r="103" spans="1:284" ht="12.75" customHeight="1">
      <c r="A103" s="184" t="s">
        <v>159</v>
      </c>
      <c r="B103" s="89">
        <v>93</v>
      </c>
      <c r="C103" s="234"/>
      <c r="D103" s="234"/>
      <c r="E103" s="74"/>
      <c r="F103" s="74"/>
      <c r="G103" s="71">
        <f t="shared" si="71"/>
        <v>0</v>
      </c>
      <c r="H103" s="71">
        <f t="shared" si="71"/>
        <v>0</v>
      </c>
      <c r="I103" s="235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4">
        <v>0.62</v>
      </c>
      <c r="P103" s="235"/>
      <c r="Q103" s="74"/>
      <c r="R103" s="71"/>
      <c r="S103" s="71">
        <f t="shared" si="73"/>
        <v>0.62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3"/>
      <c r="AC103" s="244"/>
      <c r="AD103" s="237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>
        <v>8.25</v>
      </c>
      <c r="AT103" s="74"/>
      <c r="AU103" s="74"/>
      <c r="AV103" s="71"/>
      <c r="AW103" s="71">
        <f t="shared" si="78"/>
        <v>8.25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4"/>
      <c r="BF103" s="234"/>
      <c r="BG103" s="75"/>
      <c r="BH103" s="238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39"/>
      <c r="BR103" s="234"/>
      <c r="BS103" s="94"/>
      <c r="BT103" s="94"/>
      <c r="BU103" s="71">
        <f t="shared" si="82"/>
        <v>0</v>
      </c>
      <c r="BV103" s="71">
        <f t="shared" si="82"/>
        <v>0</v>
      </c>
      <c r="BW103" s="74">
        <v>0</v>
      </c>
      <c r="BX103" s="74"/>
      <c r="BY103" s="79"/>
      <c r="BZ103" s="240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4"/>
      <c r="CJ103" s="234"/>
      <c r="CK103" s="212"/>
      <c r="CL103" s="71"/>
      <c r="CM103" s="71">
        <f t="shared" si="85"/>
        <v>0</v>
      </c>
      <c r="CN103" s="71">
        <f t="shared" si="85"/>
        <v>0</v>
      </c>
      <c r="CO103" s="234"/>
      <c r="CP103" s="234"/>
      <c r="CQ103" s="71"/>
      <c r="CR103" s="71"/>
      <c r="CS103" s="71">
        <f t="shared" si="86"/>
        <v>0</v>
      </c>
      <c r="CT103" s="71">
        <f t="shared" si="86"/>
        <v>0</v>
      </c>
      <c r="CU103" s="74">
        <v>3.09</v>
      </c>
      <c r="CV103" s="74"/>
      <c r="CW103" s="234"/>
      <c r="CX103" s="234"/>
      <c r="CY103" s="71">
        <f t="shared" si="87"/>
        <v>3.09</v>
      </c>
      <c r="CZ103" s="71">
        <f t="shared" si="87"/>
        <v>0</v>
      </c>
      <c r="DA103" s="234"/>
      <c r="DB103" s="235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4">
        <v>0</v>
      </c>
      <c r="DN103" s="234"/>
      <c r="DO103" s="241"/>
      <c r="DP103" s="242"/>
      <c r="DQ103" s="71">
        <f t="shared" si="90"/>
        <v>0</v>
      </c>
      <c r="DR103" s="71">
        <f t="shared" si="90"/>
        <v>0</v>
      </c>
      <c r="DS103" s="115"/>
      <c r="DT103" s="71"/>
      <c r="DU103" s="234"/>
      <c r="DV103" s="234"/>
      <c r="DW103" s="71">
        <f t="shared" si="91"/>
        <v>0</v>
      </c>
      <c r="DX103" s="71">
        <f t="shared" si="91"/>
        <v>0</v>
      </c>
      <c r="DY103" s="234"/>
      <c r="DZ103" s="235"/>
      <c r="EA103" s="208"/>
      <c r="EB103" s="71"/>
      <c r="EC103" s="71">
        <f t="shared" si="92"/>
        <v>0</v>
      </c>
      <c r="ED103" s="71">
        <f t="shared" si="92"/>
        <v>0</v>
      </c>
      <c r="EE103" s="234"/>
      <c r="EF103" s="234"/>
      <c r="EG103" s="241"/>
      <c r="EH103" s="241"/>
      <c r="EI103" s="71">
        <f t="shared" si="93"/>
        <v>0</v>
      </c>
      <c r="EJ103" s="71">
        <f t="shared" si="93"/>
        <v>0</v>
      </c>
      <c r="EK103" s="234">
        <v>0</v>
      </c>
      <c r="EL103" s="234"/>
      <c r="EM103" s="241"/>
      <c r="EN103" s="241"/>
      <c r="EO103" s="71">
        <f t="shared" si="94"/>
        <v>0</v>
      </c>
      <c r="EP103" s="71">
        <f t="shared" si="94"/>
        <v>0</v>
      </c>
      <c r="EQ103" s="196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/>
      <c r="FP103" s="196"/>
      <c r="FQ103" s="196"/>
      <c r="FR103" s="196"/>
      <c r="FS103" s="74">
        <f t="shared" si="101"/>
        <v>0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/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>
        <v>0</v>
      </c>
      <c r="GH103" s="196"/>
      <c r="GI103" s="74">
        <f t="shared" si="70"/>
        <v>0</v>
      </c>
      <c r="GJ103" s="74">
        <f t="shared" si="107"/>
        <v>0</v>
      </c>
      <c r="GK103" s="196">
        <v>9.2799999999999994</v>
      </c>
      <c r="GL103" s="196"/>
      <c r="GM103" s="74">
        <f t="shared" si="108"/>
        <v>9.2799999999999994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>
        <v>5.15</v>
      </c>
      <c r="GX103" s="196"/>
      <c r="GY103" s="74">
        <f t="shared" si="114"/>
        <v>5.15</v>
      </c>
      <c r="GZ103" s="74">
        <f t="shared" si="115"/>
        <v>0</v>
      </c>
      <c r="HA103" s="196">
        <v>2.06</v>
      </c>
      <c r="HB103" s="196"/>
      <c r="HC103" s="74">
        <f t="shared" si="116"/>
        <v>2.06</v>
      </c>
      <c r="HD103" s="74">
        <f t="shared" si="117"/>
        <v>0</v>
      </c>
      <c r="HE103" s="196">
        <v>1.77</v>
      </c>
      <c r="HF103" s="196"/>
      <c r="HG103" s="74">
        <f t="shared" si="118"/>
        <v>1.77</v>
      </c>
      <c r="HH103" s="74">
        <f t="shared" si="118"/>
        <v>0</v>
      </c>
      <c r="HI103" s="74">
        <v>3.09</v>
      </c>
      <c r="HJ103" s="74"/>
      <c r="HK103" s="74">
        <f t="shared" si="119"/>
        <v>3.09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09">
        <f t="shared" si="125"/>
        <v>0</v>
      </c>
      <c r="IG103" s="233">
        <v>0</v>
      </c>
      <c r="IH103" s="233"/>
      <c r="II103" s="210">
        <f t="shared" si="126"/>
        <v>0</v>
      </c>
      <c r="IJ103" s="210">
        <f t="shared" si="126"/>
        <v>0</v>
      </c>
      <c r="IM103" s="210">
        <f t="shared" si="127"/>
        <v>0</v>
      </c>
      <c r="IN103" s="210">
        <f t="shared" si="127"/>
        <v>0</v>
      </c>
      <c r="IO103" s="196"/>
      <c r="IP103" s="210"/>
      <c r="IQ103" s="210">
        <f t="shared" si="128"/>
        <v>0</v>
      </c>
      <c r="IR103" s="210">
        <f t="shared" si="128"/>
        <v>0</v>
      </c>
      <c r="IS103" s="210"/>
      <c r="IT103" s="210"/>
      <c r="IU103" s="210">
        <f t="shared" si="129"/>
        <v>0</v>
      </c>
      <c r="IV103" s="210">
        <f t="shared" si="129"/>
        <v>0</v>
      </c>
      <c r="IW103" s="210"/>
      <c r="IX103" s="210"/>
      <c r="IY103" s="210">
        <f t="shared" si="130"/>
        <v>0</v>
      </c>
      <c r="IZ103" s="210">
        <f t="shared" si="131"/>
        <v>0</v>
      </c>
      <c r="JA103" s="210"/>
      <c r="JB103" s="210"/>
      <c r="JC103" s="210">
        <f t="shared" si="132"/>
        <v>0</v>
      </c>
      <c r="JD103" s="210">
        <f t="shared" si="132"/>
        <v>0</v>
      </c>
      <c r="JE103" s="210">
        <v>0</v>
      </c>
      <c r="JF103" s="210"/>
      <c r="JG103" s="210">
        <f t="shared" si="133"/>
        <v>0</v>
      </c>
      <c r="JH103" s="210">
        <f t="shared" si="133"/>
        <v>0</v>
      </c>
      <c r="JI103" s="210">
        <v>1.55</v>
      </c>
      <c r="JJ103" s="210"/>
      <c r="JK103" s="210">
        <f t="shared" si="134"/>
        <v>1.55</v>
      </c>
      <c r="JL103" s="210">
        <f t="shared" si="134"/>
        <v>0</v>
      </c>
      <c r="JM103" s="210"/>
      <c r="JN103" s="210"/>
      <c r="JO103" s="210">
        <f t="shared" si="135"/>
        <v>0</v>
      </c>
      <c r="JP103" s="210">
        <f t="shared" si="135"/>
        <v>0</v>
      </c>
      <c r="JQ103" s="210"/>
      <c r="JR103" s="210"/>
      <c r="JS103" s="210">
        <f t="shared" si="136"/>
        <v>0</v>
      </c>
      <c r="JT103" s="210">
        <f t="shared" si="136"/>
        <v>0</v>
      </c>
      <c r="JU103" s="210"/>
      <c r="JV103" s="210"/>
      <c r="JW103" s="210">
        <f t="shared" si="137"/>
        <v>0</v>
      </c>
      <c r="JX103" s="210">
        <f t="shared" si="137"/>
        <v>0</v>
      </c>
    </row>
    <row r="104" spans="1:284" ht="12.75" customHeight="1">
      <c r="A104" s="181"/>
      <c r="B104" s="89">
        <v>94</v>
      </c>
      <c r="C104" s="234"/>
      <c r="D104" s="234"/>
      <c r="E104" s="74"/>
      <c r="F104" s="74"/>
      <c r="G104" s="71">
        <f t="shared" si="71"/>
        <v>0</v>
      </c>
      <c r="H104" s="71">
        <f t="shared" si="71"/>
        <v>0</v>
      </c>
      <c r="I104" s="235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4">
        <v>0.62</v>
      </c>
      <c r="P104" s="235"/>
      <c r="Q104" s="74"/>
      <c r="R104" s="71"/>
      <c r="S104" s="71">
        <f t="shared" si="73"/>
        <v>0.62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3"/>
      <c r="AC104" s="244"/>
      <c r="AD104" s="237"/>
      <c r="AE104" s="71">
        <f t="shared" si="75"/>
        <v>0</v>
      </c>
      <c r="AF104" s="71">
        <f t="shared" si="75"/>
        <v>0</v>
      </c>
      <c r="AG104" s="71">
        <v>36.08</v>
      </c>
      <c r="AH104" s="71"/>
      <c r="AI104" s="71"/>
      <c r="AJ104" s="71"/>
      <c r="AK104" s="71">
        <f t="shared" si="76"/>
        <v>36.08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>
        <v>8.25</v>
      </c>
      <c r="AT104" s="74"/>
      <c r="AU104" s="74"/>
      <c r="AV104" s="71"/>
      <c r="AW104" s="71">
        <f t="shared" si="78"/>
        <v>8.25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4"/>
      <c r="BF104" s="234"/>
      <c r="BG104" s="75"/>
      <c r="BH104" s="238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39"/>
      <c r="BR104" s="234"/>
      <c r="BS104" s="94"/>
      <c r="BT104" s="94"/>
      <c r="BU104" s="71">
        <f t="shared" si="82"/>
        <v>0</v>
      </c>
      <c r="BV104" s="71">
        <f t="shared" si="82"/>
        <v>0</v>
      </c>
      <c r="BW104" s="74">
        <v>0</v>
      </c>
      <c r="BX104" s="74"/>
      <c r="BY104" s="79"/>
      <c r="BZ104" s="240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4"/>
      <c r="CJ104" s="234"/>
      <c r="CK104" s="212"/>
      <c r="CL104" s="71"/>
      <c r="CM104" s="71">
        <f t="shared" si="85"/>
        <v>0</v>
      </c>
      <c r="CN104" s="71">
        <f t="shared" si="85"/>
        <v>0</v>
      </c>
      <c r="CO104" s="234"/>
      <c r="CP104" s="234"/>
      <c r="CQ104" s="71"/>
      <c r="CR104" s="71"/>
      <c r="CS104" s="71">
        <f t="shared" si="86"/>
        <v>0</v>
      </c>
      <c r="CT104" s="71">
        <f t="shared" si="86"/>
        <v>0</v>
      </c>
      <c r="CU104" s="74">
        <v>3.09</v>
      </c>
      <c r="CV104" s="74"/>
      <c r="CW104" s="234"/>
      <c r="CX104" s="234"/>
      <c r="CY104" s="71">
        <f t="shared" si="87"/>
        <v>3.09</v>
      </c>
      <c r="CZ104" s="71">
        <f t="shared" si="87"/>
        <v>0</v>
      </c>
      <c r="DA104" s="234"/>
      <c r="DB104" s="235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4">
        <v>0</v>
      </c>
      <c r="DN104" s="234"/>
      <c r="DO104" s="241"/>
      <c r="DP104" s="242"/>
      <c r="DQ104" s="71">
        <f t="shared" si="90"/>
        <v>0</v>
      </c>
      <c r="DR104" s="71">
        <f t="shared" si="90"/>
        <v>0</v>
      </c>
      <c r="DS104" s="115"/>
      <c r="DT104" s="71"/>
      <c r="DU104" s="234"/>
      <c r="DV104" s="234"/>
      <c r="DW104" s="71">
        <f t="shared" si="91"/>
        <v>0</v>
      </c>
      <c r="DX104" s="71">
        <f t="shared" si="91"/>
        <v>0</v>
      </c>
      <c r="DY104" s="234"/>
      <c r="DZ104" s="235"/>
      <c r="EA104" s="208"/>
      <c r="EB104" s="71"/>
      <c r="EC104" s="71">
        <f t="shared" si="92"/>
        <v>0</v>
      </c>
      <c r="ED104" s="71">
        <f t="shared" si="92"/>
        <v>0</v>
      </c>
      <c r="EE104" s="234"/>
      <c r="EF104" s="234"/>
      <c r="EG104" s="241"/>
      <c r="EH104" s="241"/>
      <c r="EI104" s="71">
        <f t="shared" si="93"/>
        <v>0</v>
      </c>
      <c r="EJ104" s="71">
        <f t="shared" si="93"/>
        <v>0</v>
      </c>
      <c r="EK104" s="234">
        <v>0</v>
      </c>
      <c r="EL104" s="234"/>
      <c r="EM104" s="241"/>
      <c r="EN104" s="241"/>
      <c r="EO104" s="71">
        <f t="shared" si="94"/>
        <v>0</v>
      </c>
      <c r="EP104" s="71">
        <f t="shared" si="94"/>
        <v>0</v>
      </c>
      <c r="EQ104" s="196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/>
      <c r="FP104" s="196"/>
      <c r="FQ104" s="196"/>
      <c r="FR104" s="196"/>
      <c r="FS104" s="74">
        <f t="shared" si="101"/>
        <v>0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/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>
        <v>0</v>
      </c>
      <c r="GH104" s="196"/>
      <c r="GI104" s="74">
        <f t="shared" si="70"/>
        <v>0</v>
      </c>
      <c r="GJ104" s="74">
        <f t="shared" si="107"/>
        <v>0</v>
      </c>
      <c r="GK104" s="196">
        <v>9.2799999999999994</v>
      </c>
      <c r="GL104" s="196"/>
      <c r="GM104" s="74">
        <f t="shared" si="108"/>
        <v>9.2799999999999994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>
        <v>5.15</v>
      </c>
      <c r="GX104" s="196"/>
      <c r="GY104" s="74">
        <f t="shared" si="114"/>
        <v>5.15</v>
      </c>
      <c r="GZ104" s="74">
        <f t="shared" si="115"/>
        <v>0</v>
      </c>
      <c r="HA104" s="196">
        <v>2.06</v>
      </c>
      <c r="HB104" s="196"/>
      <c r="HC104" s="74">
        <f t="shared" si="116"/>
        <v>2.06</v>
      </c>
      <c r="HD104" s="74">
        <f t="shared" si="117"/>
        <v>0</v>
      </c>
      <c r="HE104" s="196">
        <v>1.77</v>
      </c>
      <c r="HF104" s="196"/>
      <c r="HG104" s="74">
        <f t="shared" si="118"/>
        <v>1.77</v>
      </c>
      <c r="HH104" s="74">
        <f t="shared" si="118"/>
        <v>0</v>
      </c>
      <c r="HI104" s="74">
        <v>3.09</v>
      </c>
      <c r="HJ104" s="74"/>
      <c r="HK104" s="74">
        <f t="shared" si="119"/>
        <v>3.09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09">
        <f t="shared" si="125"/>
        <v>0</v>
      </c>
      <c r="IG104" s="233">
        <v>0</v>
      </c>
      <c r="IH104" s="233"/>
      <c r="II104" s="210">
        <f t="shared" si="126"/>
        <v>0</v>
      </c>
      <c r="IJ104" s="210">
        <f t="shared" si="126"/>
        <v>0</v>
      </c>
      <c r="IM104" s="210">
        <f t="shared" si="127"/>
        <v>0</v>
      </c>
      <c r="IN104" s="210">
        <f t="shared" si="127"/>
        <v>0</v>
      </c>
      <c r="IO104" s="196"/>
      <c r="IP104" s="210"/>
      <c r="IQ104" s="210">
        <f t="shared" si="128"/>
        <v>0</v>
      </c>
      <c r="IR104" s="210">
        <f t="shared" si="128"/>
        <v>0</v>
      </c>
      <c r="IS104" s="210"/>
      <c r="IT104" s="210"/>
      <c r="IU104" s="210">
        <f t="shared" si="129"/>
        <v>0</v>
      </c>
      <c r="IV104" s="210">
        <f t="shared" si="129"/>
        <v>0</v>
      </c>
      <c r="IW104" s="210"/>
      <c r="IX104" s="210"/>
      <c r="IY104" s="210">
        <f t="shared" si="130"/>
        <v>0</v>
      </c>
      <c r="IZ104" s="210">
        <f t="shared" si="131"/>
        <v>0</v>
      </c>
      <c r="JA104" s="210"/>
      <c r="JB104" s="210"/>
      <c r="JC104" s="210">
        <f t="shared" si="132"/>
        <v>0</v>
      </c>
      <c r="JD104" s="210">
        <f t="shared" si="132"/>
        <v>0</v>
      </c>
      <c r="JE104" s="210">
        <v>0</v>
      </c>
      <c r="JF104" s="210"/>
      <c r="JG104" s="210">
        <f t="shared" si="133"/>
        <v>0</v>
      </c>
      <c r="JH104" s="210">
        <f t="shared" si="133"/>
        <v>0</v>
      </c>
      <c r="JI104" s="210">
        <v>1.55</v>
      </c>
      <c r="JJ104" s="210"/>
      <c r="JK104" s="210">
        <f t="shared" si="134"/>
        <v>1.55</v>
      </c>
      <c r="JL104" s="210">
        <f t="shared" si="134"/>
        <v>0</v>
      </c>
      <c r="JM104" s="210"/>
      <c r="JN104" s="210"/>
      <c r="JO104" s="210">
        <f t="shared" si="135"/>
        <v>0</v>
      </c>
      <c r="JP104" s="210">
        <f t="shared" si="135"/>
        <v>0</v>
      </c>
      <c r="JQ104" s="210"/>
      <c r="JR104" s="210"/>
      <c r="JS104" s="210">
        <f t="shared" si="136"/>
        <v>0</v>
      </c>
      <c r="JT104" s="210">
        <f t="shared" si="136"/>
        <v>0</v>
      </c>
      <c r="JU104" s="210"/>
      <c r="JV104" s="210"/>
      <c r="JW104" s="210">
        <f t="shared" si="137"/>
        <v>0</v>
      </c>
      <c r="JX104" s="210">
        <f t="shared" si="137"/>
        <v>0</v>
      </c>
    </row>
    <row r="105" spans="1:284" ht="12.75" customHeight="1">
      <c r="A105" s="181"/>
      <c r="B105" s="89">
        <v>95</v>
      </c>
      <c r="C105" s="234"/>
      <c r="D105" s="234"/>
      <c r="E105" s="74"/>
      <c r="F105" s="74"/>
      <c r="G105" s="71">
        <f t="shared" si="71"/>
        <v>0</v>
      </c>
      <c r="H105" s="71">
        <f t="shared" si="71"/>
        <v>0</v>
      </c>
      <c r="I105" s="235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4">
        <v>0.62</v>
      </c>
      <c r="P105" s="235"/>
      <c r="Q105" s="74"/>
      <c r="R105" s="71"/>
      <c r="S105" s="71">
        <f t="shared" si="73"/>
        <v>0.62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3"/>
      <c r="AC105" s="244"/>
      <c r="AD105" s="237"/>
      <c r="AE105" s="71">
        <f t="shared" si="75"/>
        <v>0</v>
      </c>
      <c r="AF105" s="71">
        <f t="shared" si="75"/>
        <v>0</v>
      </c>
      <c r="AG105" s="71">
        <v>41.24</v>
      </c>
      <c r="AH105" s="71"/>
      <c r="AI105" s="71"/>
      <c r="AJ105" s="71"/>
      <c r="AK105" s="71">
        <f t="shared" si="76"/>
        <v>41.24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>
        <v>8.25</v>
      </c>
      <c r="AT105" s="74"/>
      <c r="AU105" s="74"/>
      <c r="AV105" s="71"/>
      <c r="AW105" s="71">
        <f t="shared" si="78"/>
        <v>8.25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4"/>
      <c r="BF105" s="234"/>
      <c r="BG105" s="75"/>
      <c r="BH105" s="238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39"/>
      <c r="BR105" s="234"/>
      <c r="BS105" s="94"/>
      <c r="BT105" s="94"/>
      <c r="BU105" s="71">
        <f t="shared" si="82"/>
        <v>0</v>
      </c>
      <c r="BV105" s="71">
        <f t="shared" si="82"/>
        <v>0</v>
      </c>
      <c r="BW105" s="74">
        <v>0</v>
      </c>
      <c r="BX105" s="74"/>
      <c r="BY105" s="79"/>
      <c r="BZ105" s="240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4"/>
      <c r="CJ105" s="234"/>
      <c r="CK105" s="212"/>
      <c r="CL105" s="71"/>
      <c r="CM105" s="71">
        <f t="shared" si="85"/>
        <v>0</v>
      </c>
      <c r="CN105" s="71">
        <f t="shared" si="85"/>
        <v>0</v>
      </c>
      <c r="CO105" s="234"/>
      <c r="CP105" s="234"/>
      <c r="CQ105" s="71"/>
      <c r="CR105" s="71"/>
      <c r="CS105" s="71">
        <f t="shared" si="86"/>
        <v>0</v>
      </c>
      <c r="CT105" s="71">
        <f t="shared" si="86"/>
        <v>0</v>
      </c>
      <c r="CU105" s="74">
        <v>3.09</v>
      </c>
      <c r="CV105" s="74"/>
      <c r="CW105" s="234"/>
      <c r="CX105" s="234"/>
      <c r="CY105" s="71">
        <f t="shared" si="87"/>
        <v>3.09</v>
      </c>
      <c r="CZ105" s="71">
        <f t="shared" si="87"/>
        <v>0</v>
      </c>
      <c r="DA105" s="234"/>
      <c r="DB105" s="235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4">
        <v>0</v>
      </c>
      <c r="DN105" s="234"/>
      <c r="DO105" s="241"/>
      <c r="DP105" s="242"/>
      <c r="DQ105" s="71">
        <f t="shared" si="90"/>
        <v>0</v>
      </c>
      <c r="DR105" s="71">
        <f t="shared" si="90"/>
        <v>0</v>
      </c>
      <c r="DS105" s="115"/>
      <c r="DT105" s="71"/>
      <c r="DU105" s="234"/>
      <c r="DV105" s="234"/>
      <c r="DW105" s="71">
        <f t="shared" si="91"/>
        <v>0</v>
      </c>
      <c r="DX105" s="71">
        <f t="shared" si="91"/>
        <v>0</v>
      </c>
      <c r="DY105" s="234"/>
      <c r="DZ105" s="235"/>
      <c r="EA105" s="208"/>
      <c r="EB105" s="71"/>
      <c r="EC105" s="71">
        <f t="shared" si="92"/>
        <v>0</v>
      </c>
      <c r="ED105" s="71">
        <f t="shared" si="92"/>
        <v>0</v>
      </c>
      <c r="EE105" s="234"/>
      <c r="EF105" s="234"/>
      <c r="EG105" s="241"/>
      <c r="EH105" s="241"/>
      <c r="EI105" s="71">
        <f t="shared" si="93"/>
        <v>0</v>
      </c>
      <c r="EJ105" s="71">
        <f t="shared" si="93"/>
        <v>0</v>
      </c>
      <c r="EK105" s="234">
        <v>0</v>
      </c>
      <c r="EL105" s="234"/>
      <c r="EM105" s="241"/>
      <c r="EN105" s="241"/>
      <c r="EO105" s="71">
        <f t="shared" si="94"/>
        <v>0</v>
      </c>
      <c r="EP105" s="71">
        <f t="shared" si="94"/>
        <v>0</v>
      </c>
      <c r="EQ105" s="196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/>
      <c r="FP105" s="196"/>
      <c r="FQ105" s="196"/>
      <c r="FR105" s="196"/>
      <c r="FS105" s="74">
        <f t="shared" si="101"/>
        <v>0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/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>
        <v>0</v>
      </c>
      <c r="GH105" s="196"/>
      <c r="GI105" s="74">
        <f t="shared" si="70"/>
        <v>0</v>
      </c>
      <c r="GJ105" s="74">
        <f t="shared" si="107"/>
        <v>0</v>
      </c>
      <c r="GK105" s="196">
        <v>9.2799999999999994</v>
      </c>
      <c r="GL105" s="196"/>
      <c r="GM105" s="74">
        <f t="shared" si="108"/>
        <v>9.2799999999999994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>
        <v>5.15</v>
      </c>
      <c r="GX105" s="196"/>
      <c r="GY105" s="74">
        <f t="shared" si="114"/>
        <v>5.15</v>
      </c>
      <c r="GZ105" s="74">
        <f t="shared" si="115"/>
        <v>0</v>
      </c>
      <c r="HA105" s="196">
        <v>2.06</v>
      </c>
      <c r="HB105" s="196"/>
      <c r="HC105" s="74">
        <f t="shared" si="116"/>
        <v>2.06</v>
      </c>
      <c r="HD105" s="74">
        <f t="shared" si="117"/>
        <v>0</v>
      </c>
      <c r="HE105" s="196">
        <v>1.77</v>
      </c>
      <c r="HF105" s="196"/>
      <c r="HG105" s="74">
        <f t="shared" si="118"/>
        <v>1.77</v>
      </c>
      <c r="HH105" s="74">
        <f t="shared" si="118"/>
        <v>0</v>
      </c>
      <c r="HI105" s="74">
        <v>3.09</v>
      </c>
      <c r="HJ105" s="74"/>
      <c r="HK105" s="74">
        <f t="shared" si="119"/>
        <v>3.09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09">
        <f t="shared" si="125"/>
        <v>0</v>
      </c>
      <c r="IG105" s="233">
        <v>0</v>
      </c>
      <c r="IH105" s="233"/>
      <c r="II105" s="210">
        <f t="shared" si="126"/>
        <v>0</v>
      </c>
      <c r="IJ105" s="210">
        <f t="shared" si="126"/>
        <v>0</v>
      </c>
      <c r="IM105" s="210">
        <f t="shared" si="127"/>
        <v>0</v>
      </c>
      <c r="IN105" s="210">
        <f t="shared" si="127"/>
        <v>0</v>
      </c>
      <c r="IO105" s="196"/>
      <c r="IP105" s="210"/>
      <c r="IQ105" s="210">
        <f t="shared" si="128"/>
        <v>0</v>
      </c>
      <c r="IR105" s="210">
        <f t="shared" si="128"/>
        <v>0</v>
      </c>
      <c r="IS105" s="210"/>
      <c r="IT105" s="210"/>
      <c r="IU105" s="210">
        <f t="shared" si="129"/>
        <v>0</v>
      </c>
      <c r="IV105" s="210">
        <f t="shared" si="129"/>
        <v>0</v>
      </c>
      <c r="IW105" s="210"/>
      <c r="IX105" s="210"/>
      <c r="IY105" s="210">
        <f t="shared" si="130"/>
        <v>0</v>
      </c>
      <c r="IZ105" s="210">
        <f t="shared" si="131"/>
        <v>0</v>
      </c>
      <c r="JA105" s="210"/>
      <c r="JB105" s="210"/>
      <c r="JC105" s="210">
        <f t="shared" si="132"/>
        <v>0</v>
      </c>
      <c r="JD105" s="210">
        <f t="shared" si="132"/>
        <v>0</v>
      </c>
      <c r="JE105" s="210">
        <v>0</v>
      </c>
      <c r="JF105" s="210"/>
      <c r="JG105" s="210">
        <f t="shared" si="133"/>
        <v>0</v>
      </c>
      <c r="JH105" s="210">
        <f t="shared" si="133"/>
        <v>0</v>
      </c>
      <c r="JI105" s="210">
        <v>1.55</v>
      </c>
      <c r="JJ105" s="210"/>
      <c r="JK105" s="210">
        <f t="shared" si="134"/>
        <v>1.55</v>
      </c>
      <c r="JL105" s="210">
        <f t="shared" si="134"/>
        <v>0</v>
      </c>
      <c r="JM105" s="210"/>
      <c r="JN105" s="210"/>
      <c r="JO105" s="210">
        <f t="shared" si="135"/>
        <v>0</v>
      </c>
      <c r="JP105" s="210">
        <f t="shared" si="135"/>
        <v>0</v>
      </c>
      <c r="JQ105" s="210"/>
      <c r="JR105" s="210"/>
      <c r="JS105" s="210">
        <f t="shared" si="136"/>
        <v>0</v>
      </c>
      <c r="JT105" s="210">
        <f t="shared" si="136"/>
        <v>0</v>
      </c>
      <c r="JU105" s="210"/>
      <c r="JV105" s="210"/>
      <c r="JW105" s="210">
        <f t="shared" si="137"/>
        <v>0</v>
      </c>
      <c r="JX105" s="210">
        <f t="shared" si="137"/>
        <v>0</v>
      </c>
    </row>
    <row r="106" spans="1:284" ht="12.75" customHeight="1" thickBot="1">
      <c r="A106" s="185"/>
      <c r="B106" s="156">
        <v>96</v>
      </c>
      <c r="C106" s="236"/>
      <c r="D106" s="236"/>
      <c r="E106" s="245"/>
      <c r="F106" s="245"/>
      <c r="G106" s="71">
        <f t="shared" si="71"/>
        <v>0</v>
      </c>
      <c r="H106" s="71">
        <f t="shared" si="71"/>
        <v>0</v>
      </c>
      <c r="I106" s="246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6">
        <v>0.62</v>
      </c>
      <c r="P106" s="246"/>
      <c r="Q106" s="245"/>
      <c r="R106" s="247"/>
      <c r="S106" s="71">
        <f t="shared" si="73"/>
        <v>0.62</v>
      </c>
      <c r="T106" s="71">
        <f t="shared" si="73"/>
        <v>0</v>
      </c>
      <c r="U106" s="247"/>
      <c r="V106" s="247"/>
      <c r="W106" s="245"/>
      <c r="X106" s="245"/>
      <c r="Y106" s="71">
        <f t="shared" si="74"/>
        <v>0</v>
      </c>
      <c r="Z106" s="71">
        <f t="shared" si="74"/>
        <v>0</v>
      </c>
      <c r="AA106" s="247"/>
      <c r="AB106" s="248"/>
      <c r="AC106" s="249"/>
      <c r="AD106" s="250"/>
      <c r="AE106" s="71">
        <f t="shared" si="75"/>
        <v>0</v>
      </c>
      <c r="AF106" s="71">
        <f t="shared" si="75"/>
        <v>0</v>
      </c>
      <c r="AG106" s="247">
        <v>0</v>
      </c>
      <c r="AH106" s="247"/>
      <c r="AI106" s="71"/>
      <c r="AJ106" s="71"/>
      <c r="AK106" s="71">
        <f t="shared" si="76"/>
        <v>0</v>
      </c>
      <c r="AL106" s="71">
        <f t="shared" si="76"/>
        <v>0</v>
      </c>
      <c r="AM106" s="247"/>
      <c r="AN106" s="247"/>
      <c r="AO106" s="75"/>
      <c r="AP106" s="75"/>
      <c r="AQ106" s="71">
        <f t="shared" si="77"/>
        <v>0</v>
      </c>
      <c r="AR106" s="71">
        <f t="shared" si="77"/>
        <v>0</v>
      </c>
      <c r="AS106" s="245">
        <v>8.25</v>
      </c>
      <c r="AT106" s="245"/>
      <c r="AU106" s="74"/>
      <c r="AV106" s="247"/>
      <c r="AW106" s="71">
        <f t="shared" si="78"/>
        <v>8.25</v>
      </c>
      <c r="AX106" s="71">
        <f t="shared" si="78"/>
        <v>0</v>
      </c>
      <c r="AY106" s="207"/>
      <c r="AZ106" s="251"/>
      <c r="BA106" s="86"/>
      <c r="BB106" s="86"/>
      <c r="BC106" s="71">
        <f t="shared" si="79"/>
        <v>0</v>
      </c>
      <c r="BD106" s="71">
        <f t="shared" si="79"/>
        <v>0</v>
      </c>
      <c r="BE106" s="236"/>
      <c r="BF106" s="236"/>
      <c r="BG106" s="76"/>
      <c r="BH106" s="252"/>
      <c r="BI106" s="71">
        <f t="shared" si="80"/>
        <v>0</v>
      </c>
      <c r="BJ106" s="71">
        <f t="shared" si="80"/>
        <v>0</v>
      </c>
      <c r="BK106" s="253"/>
      <c r="BL106" s="253"/>
      <c r="BM106" s="247"/>
      <c r="BN106" s="247"/>
      <c r="BO106" s="71">
        <f t="shared" si="81"/>
        <v>0</v>
      </c>
      <c r="BP106" s="71">
        <f t="shared" si="81"/>
        <v>0</v>
      </c>
      <c r="BQ106" s="254"/>
      <c r="BR106" s="236"/>
      <c r="BS106" s="94"/>
      <c r="BT106" s="255"/>
      <c r="BU106" s="71">
        <f t="shared" si="82"/>
        <v>0</v>
      </c>
      <c r="BV106" s="71">
        <f t="shared" si="82"/>
        <v>0</v>
      </c>
      <c r="BW106" s="245">
        <v>0</v>
      </c>
      <c r="BX106" s="245"/>
      <c r="BY106" s="256"/>
      <c r="BZ106" s="257"/>
      <c r="CA106" s="71">
        <f t="shared" si="83"/>
        <v>0</v>
      </c>
      <c r="CB106" s="71">
        <f t="shared" si="83"/>
        <v>0</v>
      </c>
      <c r="CC106" s="245"/>
      <c r="CD106" s="245"/>
      <c r="CE106" s="95"/>
      <c r="CF106" s="258"/>
      <c r="CG106" s="71">
        <f t="shared" si="84"/>
        <v>0</v>
      </c>
      <c r="CH106" s="71">
        <f t="shared" si="84"/>
        <v>0</v>
      </c>
      <c r="CI106" s="236"/>
      <c r="CJ106" s="236"/>
      <c r="CK106" s="259"/>
      <c r="CL106" s="71"/>
      <c r="CM106" s="71">
        <f t="shared" si="85"/>
        <v>0</v>
      </c>
      <c r="CN106" s="71">
        <f t="shared" si="85"/>
        <v>0</v>
      </c>
      <c r="CO106" s="236"/>
      <c r="CP106" s="236"/>
      <c r="CQ106" s="71"/>
      <c r="CR106" s="71"/>
      <c r="CS106" s="71">
        <f t="shared" si="86"/>
        <v>0</v>
      </c>
      <c r="CT106" s="71">
        <f t="shared" si="86"/>
        <v>0</v>
      </c>
      <c r="CU106" s="245">
        <v>3.09</v>
      </c>
      <c r="CV106" s="245"/>
      <c r="CW106" s="236"/>
      <c r="CX106" s="236"/>
      <c r="CY106" s="71">
        <f t="shared" si="87"/>
        <v>3.09</v>
      </c>
      <c r="CZ106" s="71">
        <f t="shared" si="87"/>
        <v>0</v>
      </c>
      <c r="DA106" s="236"/>
      <c r="DB106" s="246"/>
      <c r="DC106" s="253"/>
      <c r="DD106" s="247"/>
      <c r="DE106" s="71">
        <f t="shared" si="88"/>
        <v>0</v>
      </c>
      <c r="DF106" s="71">
        <f t="shared" si="88"/>
        <v>0</v>
      </c>
      <c r="DG106" s="245"/>
      <c r="DH106" s="245"/>
      <c r="DI106" s="245"/>
      <c r="DJ106" s="245"/>
      <c r="DK106" s="71">
        <f t="shared" si="89"/>
        <v>0</v>
      </c>
      <c r="DL106" s="71">
        <f t="shared" si="89"/>
        <v>0</v>
      </c>
      <c r="DM106" s="236">
        <v>0</v>
      </c>
      <c r="DN106" s="236"/>
      <c r="DO106" s="260"/>
      <c r="DP106" s="261"/>
      <c r="DQ106" s="71">
        <f t="shared" si="90"/>
        <v>0</v>
      </c>
      <c r="DR106" s="71">
        <f t="shared" si="90"/>
        <v>0</v>
      </c>
      <c r="DS106" s="115"/>
      <c r="DT106" s="247"/>
      <c r="DU106" s="236"/>
      <c r="DV106" s="236"/>
      <c r="DW106" s="71">
        <f t="shared" si="91"/>
        <v>0</v>
      </c>
      <c r="DX106" s="71">
        <f t="shared" si="91"/>
        <v>0</v>
      </c>
      <c r="DY106" s="236"/>
      <c r="DZ106" s="246"/>
      <c r="EA106" s="262"/>
      <c r="EB106" s="247"/>
      <c r="EC106" s="71">
        <f t="shared" si="92"/>
        <v>0</v>
      </c>
      <c r="ED106" s="71">
        <f t="shared" si="92"/>
        <v>0</v>
      </c>
      <c r="EE106" s="236"/>
      <c r="EF106" s="236"/>
      <c r="EG106" s="241"/>
      <c r="EH106" s="260"/>
      <c r="EI106" s="71">
        <f t="shared" si="93"/>
        <v>0</v>
      </c>
      <c r="EJ106" s="71">
        <f t="shared" si="93"/>
        <v>0</v>
      </c>
      <c r="EK106" s="236">
        <v>0</v>
      </c>
      <c r="EL106" s="236"/>
      <c r="EM106" s="260"/>
      <c r="EN106" s="260"/>
      <c r="EO106" s="71">
        <f t="shared" si="94"/>
        <v>0</v>
      </c>
      <c r="EP106" s="71">
        <f t="shared" si="94"/>
        <v>0</v>
      </c>
      <c r="EQ106" s="196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/>
      <c r="FP106" s="196"/>
      <c r="FQ106" s="196"/>
      <c r="FR106" s="196"/>
      <c r="FS106" s="74">
        <f t="shared" si="101"/>
        <v>0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/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>
        <v>0</v>
      </c>
      <c r="GH106" s="196"/>
      <c r="GI106" s="74">
        <f t="shared" si="70"/>
        <v>0</v>
      </c>
      <c r="GJ106" s="74">
        <f t="shared" si="107"/>
        <v>0</v>
      </c>
      <c r="GK106" s="196">
        <v>9.2799999999999994</v>
      </c>
      <c r="GL106" s="196"/>
      <c r="GM106" s="74">
        <f t="shared" si="108"/>
        <v>9.2799999999999994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>
        <v>5.15</v>
      </c>
      <c r="GX106" s="196"/>
      <c r="GY106" s="74">
        <f t="shared" si="114"/>
        <v>5.15</v>
      </c>
      <c r="GZ106" s="74">
        <f t="shared" si="115"/>
        <v>0</v>
      </c>
      <c r="HA106" s="196">
        <v>2.06</v>
      </c>
      <c r="HB106" s="196"/>
      <c r="HC106" s="74">
        <f t="shared" si="116"/>
        <v>2.06</v>
      </c>
      <c r="HD106" s="74">
        <f t="shared" si="117"/>
        <v>0</v>
      </c>
      <c r="HE106" s="196">
        <v>1.77</v>
      </c>
      <c r="HF106" s="196"/>
      <c r="HG106" s="74">
        <f t="shared" si="118"/>
        <v>1.77</v>
      </c>
      <c r="HH106" s="74">
        <f t="shared" si="118"/>
        <v>0</v>
      </c>
      <c r="HI106" s="74">
        <v>3.09</v>
      </c>
      <c r="HJ106" s="74"/>
      <c r="HK106" s="74">
        <f t="shared" si="119"/>
        <v>3.09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09">
        <f t="shared" si="125"/>
        <v>0</v>
      </c>
      <c r="IG106" s="233">
        <v>0</v>
      </c>
      <c r="IH106" s="233"/>
      <c r="II106" s="210">
        <f t="shared" si="126"/>
        <v>0</v>
      </c>
      <c r="IJ106" s="210">
        <f t="shared" si="126"/>
        <v>0</v>
      </c>
      <c r="IM106" s="210">
        <f t="shared" si="127"/>
        <v>0</v>
      </c>
      <c r="IN106" s="210">
        <f t="shared" si="127"/>
        <v>0</v>
      </c>
      <c r="IO106" s="196"/>
      <c r="IP106" s="210"/>
      <c r="IQ106" s="210">
        <f t="shared" si="128"/>
        <v>0</v>
      </c>
      <c r="IR106" s="210">
        <f t="shared" si="128"/>
        <v>0</v>
      </c>
      <c r="IS106" s="210"/>
      <c r="IT106" s="210"/>
      <c r="IU106" s="210">
        <f t="shared" si="129"/>
        <v>0</v>
      </c>
      <c r="IV106" s="210">
        <f t="shared" si="129"/>
        <v>0</v>
      </c>
      <c r="IW106" s="210"/>
      <c r="IX106" s="210"/>
      <c r="IY106" s="210">
        <f t="shared" si="130"/>
        <v>0</v>
      </c>
      <c r="IZ106" s="210">
        <f t="shared" si="131"/>
        <v>0</v>
      </c>
      <c r="JA106" s="210"/>
      <c r="JB106" s="210"/>
      <c r="JC106" s="210">
        <f t="shared" si="132"/>
        <v>0</v>
      </c>
      <c r="JD106" s="210">
        <f t="shared" si="132"/>
        <v>0</v>
      </c>
      <c r="JE106" s="210">
        <v>0</v>
      </c>
      <c r="JF106" s="210"/>
      <c r="JG106" s="210">
        <f t="shared" si="133"/>
        <v>0</v>
      </c>
      <c r="JH106" s="210">
        <f t="shared" si="133"/>
        <v>0</v>
      </c>
      <c r="JI106" s="210">
        <v>1.55</v>
      </c>
      <c r="JJ106" s="210"/>
      <c r="JK106" s="210">
        <f t="shared" si="134"/>
        <v>1.55</v>
      </c>
      <c r="JL106" s="210">
        <f t="shared" si="134"/>
        <v>0</v>
      </c>
      <c r="JM106" s="210"/>
      <c r="JN106" s="210"/>
      <c r="JO106" s="210">
        <f t="shared" si="135"/>
        <v>0</v>
      </c>
      <c r="JP106" s="210">
        <f t="shared" si="135"/>
        <v>0</v>
      </c>
      <c r="JQ106" s="210"/>
      <c r="JR106" s="210"/>
      <c r="JS106" s="210">
        <f t="shared" si="136"/>
        <v>0</v>
      </c>
      <c r="JT106" s="210">
        <f t="shared" si="136"/>
        <v>0</v>
      </c>
      <c r="JU106" s="210"/>
      <c r="JV106" s="210"/>
      <c r="JW106" s="210">
        <f t="shared" si="137"/>
        <v>0</v>
      </c>
      <c r="JX106" s="210">
        <f t="shared" si="137"/>
        <v>0</v>
      </c>
    </row>
    <row r="107" spans="1:284" ht="12.75" customHeight="1">
      <c r="A107" s="186" t="s">
        <v>129</v>
      </c>
      <c r="B107" s="187"/>
      <c r="C107" s="263">
        <f t="shared" ref="C107:BN107" si="138">MAX(C11:C106)</f>
        <v>0</v>
      </c>
      <c r="D107" s="263">
        <f t="shared" si="138"/>
        <v>0</v>
      </c>
      <c r="E107" s="263">
        <f t="shared" si="138"/>
        <v>0</v>
      </c>
      <c r="F107" s="263">
        <f t="shared" si="138"/>
        <v>0</v>
      </c>
      <c r="G107" s="263">
        <f t="shared" si="138"/>
        <v>0</v>
      </c>
      <c r="H107" s="263">
        <f t="shared" si="138"/>
        <v>0</v>
      </c>
      <c r="I107" s="263">
        <f t="shared" si="138"/>
        <v>24.74</v>
      </c>
      <c r="J107" s="264">
        <f t="shared" si="138"/>
        <v>0</v>
      </c>
      <c r="K107" s="264">
        <f t="shared" si="138"/>
        <v>0</v>
      </c>
      <c r="L107" s="264">
        <f t="shared" si="138"/>
        <v>0</v>
      </c>
      <c r="M107" s="263">
        <f t="shared" si="138"/>
        <v>24.74</v>
      </c>
      <c r="N107" s="263">
        <f t="shared" si="138"/>
        <v>0</v>
      </c>
      <c r="O107" s="263">
        <f t="shared" si="138"/>
        <v>1.03</v>
      </c>
      <c r="P107" s="263">
        <f t="shared" si="138"/>
        <v>0</v>
      </c>
      <c r="Q107" s="263">
        <f t="shared" si="138"/>
        <v>0</v>
      </c>
      <c r="R107" s="263">
        <f t="shared" si="138"/>
        <v>0</v>
      </c>
      <c r="S107" s="263">
        <f t="shared" si="138"/>
        <v>1.03</v>
      </c>
      <c r="T107" s="263">
        <f t="shared" si="138"/>
        <v>0</v>
      </c>
      <c r="U107" s="263">
        <f t="shared" si="138"/>
        <v>0</v>
      </c>
      <c r="V107" s="263">
        <f t="shared" si="138"/>
        <v>0</v>
      </c>
      <c r="W107" s="263">
        <f t="shared" si="138"/>
        <v>0</v>
      </c>
      <c r="X107" s="263">
        <f t="shared" si="138"/>
        <v>0</v>
      </c>
      <c r="Y107" s="263">
        <f t="shared" si="138"/>
        <v>0</v>
      </c>
      <c r="Z107" s="263">
        <f t="shared" si="138"/>
        <v>0</v>
      </c>
      <c r="AA107" s="263">
        <f t="shared" si="138"/>
        <v>0</v>
      </c>
      <c r="AB107" s="263">
        <f t="shared" si="138"/>
        <v>0</v>
      </c>
      <c r="AC107" s="263">
        <f t="shared" si="138"/>
        <v>0</v>
      </c>
      <c r="AD107" s="263">
        <f t="shared" si="138"/>
        <v>0</v>
      </c>
      <c r="AE107" s="263">
        <f t="shared" si="138"/>
        <v>0</v>
      </c>
      <c r="AF107" s="263">
        <f t="shared" si="138"/>
        <v>0</v>
      </c>
      <c r="AG107" s="263">
        <f t="shared" si="138"/>
        <v>61.86</v>
      </c>
      <c r="AH107" s="263">
        <f t="shared" si="138"/>
        <v>0</v>
      </c>
      <c r="AI107" s="263">
        <f t="shared" si="138"/>
        <v>0</v>
      </c>
      <c r="AJ107" s="263">
        <f t="shared" si="138"/>
        <v>0</v>
      </c>
      <c r="AK107" s="263">
        <f t="shared" si="138"/>
        <v>61.86</v>
      </c>
      <c r="AL107" s="263">
        <f t="shared" si="138"/>
        <v>0</v>
      </c>
      <c r="AM107" s="263">
        <f t="shared" si="138"/>
        <v>0</v>
      </c>
      <c r="AN107" s="263">
        <f t="shared" si="138"/>
        <v>0</v>
      </c>
      <c r="AO107" s="263">
        <f t="shared" si="138"/>
        <v>0</v>
      </c>
      <c r="AP107" s="263">
        <f t="shared" si="138"/>
        <v>0</v>
      </c>
      <c r="AQ107" s="263">
        <f t="shared" si="138"/>
        <v>0</v>
      </c>
      <c r="AR107" s="263">
        <f t="shared" si="138"/>
        <v>0</v>
      </c>
      <c r="AS107" s="263">
        <f t="shared" si="138"/>
        <v>8.25</v>
      </c>
      <c r="AT107" s="263">
        <f t="shared" si="138"/>
        <v>0</v>
      </c>
      <c r="AU107" s="263">
        <f t="shared" si="138"/>
        <v>0</v>
      </c>
      <c r="AV107" s="263">
        <f t="shared" si="138"/>
        <v>0</v>
      </c>
      <c r="AW107" s="263">
        <f t="shared" si="138"/>
        <v>8.25</v>
      </c>
      <c r="AX107" s="263">
        <f t="shared" si="138"/>
        <v>0</v>
      </c>
      <c r="AY107" s="263">
        <f t="shared" si="138"/>
        <v>0</v>
      </c>
      <c r="AZ107" s="263">
        <f t="shared" si="138"/>
        <v>0</v>
      </c>
      <c r="BA107" s="263">
        <f t="shared" si="138"/>
        <v>0</v>
      </c>
      <c r="BB107" s="263">
        <f t="shared" si="138"/>
        <v>0</v>
      </c>
      <c r="BC107" s="263">
        <f t="shared" si="138"/>
        <v>0</v>
      </c>
      <c r="BD107" s="263">
        <f t="shared" si="138"/>
        <v>0</v>
      </c>
      <c r="BE107" s="263">
        <f t="shared" si="138"/>
        <v>0</v>
      </c>
      <c r="BF107" s="263">
        <f t="shared" si="138"/>
        <v>0</v>
      </c>
      <c r="BG107" s="263">
        <f t="shared" si="138"/>
        <v>0</v>
      </c>
      <c r="BH107" s="263">
        <f t="shared" si="138"/>
        <v>0</v>
      </c>
      <c r="BI107" s="263">
        <f t="shared" si="138"/>
        <v>0</v>
      </c>
      <c r="BJ107" s="263">
        <f t="shared" si="138"/>
        <v>0</v>
      </c>
      <c r="BK107" s="263">
        <f t="shared" si="138"/>
        <v>0</v>
      </c>
      <c r="BL107" s="263">
        <f t="shared" si="138"/>
        <v>0</v>
      </c>
      <c r="BM107" s="263">
        <f t="shared" si="138"/>
        <v>0</v>
      </c>
      <c r="BN107" s="263">
        <f t="shared" si="138"/>
        <v>0</v>
      </c>
      <c r="BO107" s="263">
        <f t="shared" ref="BO107:DZ107" si="139">MAX(BO11:BO106)</f>
        <v>0</v>
      </c>
      <c r="BP107" s="263">
        <f t="shared" si="139"/>
        <v>0</v>
      </c>
      <c r="BQ107" s="263">
        <f t="shared" si="139"/>
        <v>0</v>
      </c>
      <c r="BR107" s="263">
        <f t="shared" si="139"/>
        <v>0</v>
      </c>
      <c r="BS107" s="263">
        <f t="shared" si="139"/>
        <v>0</v>
      </c>
      <c r="BT107" s="263">
        <f t="shared" si="139"/>
        <v>0</v>
      </c>
      <c r="BU107" s="263">
        <f t="shared" si="139"/>
        <v>0</v>
      </c>
      <c r="BV107" s="263">
        <f t="shared" si="139"/>
        <v>0</v>
      </c>
      <c r="BW107" s="263">
        <f t="shared" si="139"/>
        <v>61.86</v>
      </c>
      <c r="BX107" s="263">
        <f t="shared" si="139"/>
        <v>0</v>
      </c>
      <c r="BY107" s="263">
        <f t="shared" si="139"/>
        <v>0</v>
      </c>
      <c r="BZ107" s="263">
        <f t="shared" si="139"/>
        <v>0</v>
      </c>
      <c r="CA107" s="263">
        <f t="shared" si="139"/>
        <v>61.86</v>
      </c>
      <c r="CB107" s="263">
        <f t="shared" si="139"/>
        <v>0</v>
      </c>
      <c r="CC107" s="263">
        <f t="shared" si="139"/>
        <v>0</v>
      </c>
      <c r="CD107" s="263">
        <f t="shared" si="139"/>
        <v>0</v>
      </c>
      <c r="CE107" s="263">
        <f t="shared" si="139"/>
        <v>0</v>
      </c>
      <c r="CF107" s="263">
        <f t="shared" si="139"/>
        <v>0</v>
      </c>
      <c r="CG107" s="263">
        <f t="shared" si="139"/>
        <v>0</v>
      </c>
      <c r="CH107" s="263">
        <f t="shared" si="139"/>
        <v>0</v>
      </c>
      <c r="CI107" s="263">
        <f t="shared" si="139"/>
        <v>0</v>
      </c>
      <c r="CJ107" s="263">
        <f t="shared" si="139"/>
        <v>0</v>
      </c>
      <c r="CK107" s="263">
        <f t="shared" si="139"/>
        <v>0</v>
      </c>
      <c r="CL107" s="263">
        <f t="shared" si="139"/>
        <v>0</v>
      </c>
      <c r="CM107" s="263">
        <f t="shared" si="139"/>
        <v>0</v>
      </c>
      <c r="CN107" s="263">
        <f t="shared" si="139"/>
        <v>0</v>
      </c>
      <c r="CO107" s="263">
        <f t="shared" si="139"/>
        <v>0</v>
      </c>
      <c r="CP107" s="263">
        <f t="shared" si="139"/>
        <v>0</v>
      </c>
      <c r="CQ107" s="263">
        <f t="shared" si="139"/>
        <v>0</v>
      </c>
      <c r="CR107" s="263">
        <f t="shared" si="139"/>
        <v>0</v>
      </c>
      <c r="CS107" s="263">
        <f t="shared" si="139"/>
        <v>0</v>
      </c>
      <c r="CT107" s="263">
        <f t="shared" si="139"/>
        <v>0</v>
      </c>
      <c r="CU107" s="263">
        <f t="shared" si="139"/>
        <v>3.61</v>
      </c>
      <c r="CV107" s="263">
        <f t="shared" si="139"/>
        <v>0</v>
      </c>
      <c r="CW107" s="263">
        <f t="shared" si="139"/>
        <v>0</v>
      </c>
      <c r="CX107" s="263">
        <f t="shared" si="139"/>
        <v>0</v>
      </c>
      <c r="CY107" s="263">
        <f t="shared" si="139"/>
        <v>3.61</v>
      </c>
      <c r="CZ107" s="263">
        <f t="shared" si="139"/>
        <v>0</v>
      </c>
      <c r="DA107" s="263">
        <f t="shared" si="139"/>
        <v>0</v>
      </c>
      <c r="DB107" s="263">
        <f t="shared" si="139"/>
        <v>0</v>
      </c>
      <c r="DC107" s="263">
        <f t="shared" si="139"/>
        <v>0</v>
      </c>
      <c r="DD107" s="263">
        <f t="shared" si="139"/>
        <v>0</v>
      </c>
      <c r="DE107" s="263">
        <f t="shared" si="139"/>
        <v>0</v>
      </c>
      <c r="DF107" s="263">
        <f t="shared" si="139"/>
        <v>0</v>
      </c>
      <c r="DG107" s="263">
        <f t="shared" si="139"/>
        <v>0</v>
      </c>
      <c r="DH107" s="263">
        <f t="shared" si="139"/>
        <v>0</v>
      </c>
      <c r="DI107" s="263">
        <f t="shared" si="139"/>
        <v>0</v>
      </c>
      <c r="DJ107" s="263">
        <f t="shared" si="139"/>
        <v>0</v>
      </c>
      <c r="DK107" s="263">
        <f t="shared" si="139"/>
        <v>0</v>
      </c>
      <c r="DL107" s="263">
        <f t="shared" si="139"/>
        <v>0</v>
      </c>
      <c r="DM107" s="263">
        <f t="shared" si="139"/>
        <v>5.15</v>
      </c>
      <c r="DN107" s="263">
        <f t="shared" si="139"/>
        <v>0</v>
      </c>
      <c r="DO107" s="263">
        <f t="shared" si="139"/>
        <v>0</v>
      </c>
      <c r="DP107" s="263">
        <f t="shared" si="139"/>
        <v>0</v>
      </c>
      <c r="DQ107" s="263">
        <f t="shared" si="139"/>
        <v>5.15</v>
      </c>
      <c r="DR107" s="263">
        <f t="shared" si="139"/>
        <v>0</v>
      </c>
      <c r="DS107" s="263">
        <f t="shared" si="139"/>
        <v>0</v>
      </c>
      <c r="DT107" s="263">
        <f t="shared" si="139"/>
        <v>0</v>
      </c>
      <c r="DU107" s="263">
        <f t="shared" si="139"/>
        <v>0</v>
      </c>
      <c r="DV107" s="263">
        <f t="shared" si="139"/>
        <v>0</v>
      </c>
      <c r="DW107" s="263">
        <f t="shared" si="139"/>
        <v>0</v>
      </c>
      <c r="DX107" s="263">
        <f t="shared" si="139"/>
        <v>0</v>
      </c>
      <c r="DY107" s="263">
        <f t="shared" si="139"/>
        <v>0</v>
      </c>
      <c r="DZ107" s="263">
        <f t="shared" si="139"/>
        <v>0</v>
      </c>
      <c r="EA107" s="263">
        <f t="shared" ref="EA107:EP107" si="140">MAX(EA11:EA106)</f>
        <v>0</v>
      </c>
      <c r="EB107" s="263">
        <f t="shared" si="140"/>
        <v>0</v>
      </c>
      <c r="EC107" s="263">
        <f t="shared" si="140"/>
        <v>0</v>
      </c>
      <c r="ED107" s="263">
        <f t="shared" si="140"/>
        <v>0</v>
      </c>
      <c r="EE107" s="263">
        <f t="shared" si="140"/>
        <v>0</v>
      </c>
      <c r="EF107" s="263">
        <f t="shared" si="140"/>
        <v>0</v>
      </c>
      <c r="EG107" s="263">
        <f t="shared" si="140"/>
        <v>0</v>
      </c>
      <c r="EH107" s="263">
        <f t="shared" si="140"/>
        <v>0</v>
      </c>
      <c r="EI107" s="263">
        <f t="shared" si="140"/>
        <v>0</v>
      </c>
      <c r="EJ107" s="263">
        <f t="shared" si="140"/>
        <v>0</v>
      </c>
      <c r="EK107" s="263">
        <f t="shared" si="140"/>
        <v>10.31</v>
      </c>
      <c r="EL107" s="263">
        <f t="shared" si="140"/>
        <v>0</v>
      </c>
      <c r="EM107" s="263">
        <f t="shared" si="140"/>
        <v>0</v>
      </c>
      <c r="EN107" s="263">
        <f t="shared" si="140"/>
        <v>0</v>
      </c>
      <c r="EO107" s="263">
        <f t="shared" si="140"/>
        <v>10.31</v>
      </c>
      <c r="EP107" s="263">
        <f t="shared" si="140"/>
        <v>0</v>
      </c>
      <c r="EQ107" s="263">
        <f t="shared" ref="EQ107:ER107" si="141">MAX(EQ11:EQ106)</f>
        <v>15.46</v>
      </c>
      <c r="ER107" s="263">
        <f t="shared" si="141"/>
        <v>0</v>
      </c>
      <c r="ES107" s="263">
        <f t="shared" ref="ES107:GN107" si="142">MAX(ES11:ES106)</f>
        <v>0</v>
      </c>
      <c r="ET107" s="263">
        <f t="shared" si="142"/>
        <v>0</v>
      </c>
      <c r="EU107" s="263">
        <f t="shared" si="142"/>
        <v>15.46</v>
      </c>
      <c r="EV107" s="263">
        <f t="shared" si="142"/>
        <v>0</v>
      </c>
      <c r="EW107" s="263">
        <f t="shared" si="142"/>
        <v>0</v>
      </c>
      <c r="EX107" s="263">
        <f t="shared" si="142"/>
        <v>0</v>
      </c>
      <c r="EY107" s="263">
        <f t="shared" si="142"/>
        <v>0</v>
      </c>
      <c r="EZ107" s="263">
        <f t="shared" si="142"/>
        <v>0</v>
      </c>
      <c r="FA107" s="263">
        <f t="shared" si="142"/>
        <v>0</v>
      </c>
      <c r="FB107" s="263">
        <f t="shared" si="142"/>
        <v>0</v>
      </c>
      <c r="FC107" s="263">
        <f t="shared" si="142"/>
        <v>0</v>
      </c>
      <c r="FD107" s="263">
        <f t="shared" si="142"/>
        <v>0</v>
      </c>
      <c r="FE107" s="263">
        <f t="shared" si="142"/>
        <v>0</v>
      </c>
      <c r="FF107" s="263">
        <f t="shared" si="142"/>
        <v>0</v>
      </c>
      <c r="FG107" s="263">
        <f t="shared" si="142"/>
        <v>0</v>
      </c>
      <c r="FH107" s="263">
        <f t="shared" si="142"/>
        <v>0</v>
      </c>
      <c r="FI107" s="264">
        <f t="shared" si="142"/>
        <v>0</v>
      </c>
      <c r="FJ107" s="264">
        <f t="shared" si="142"/>
        <v>0</v>
      </c>
      <c r="FK107" s="264">
        <f t="shared" si="142"/>
        <v>0</v>
      </c>
      <c r="FL107" s="264">
        <f t="shared" si="142"/>
        <v>0</v>
      </c>
      <c r="FM107" s="264">
        <f t="shared" si="142"/>
        <v>0</v>
      </c>
      <c r="FN107" s="264">
        <f t="shared" si="142"/>
        <v>0</v>
      </c>
      <c r="FO107" s="264">
        <f t="shared" si="142"/>
        <v>0</v>
      </c>
      <c r="FP107" s="264">
        <f t="shared" si="142"/>
        <v>0</v>
      </c>
      <c r="FQ107" s="264">
        <f t="shared" si="142"/>
        <v>0</v>
      </c>
      <c r="FR107" s="264">
        <f t="shared" si="142"/>
        <v>0</v>
      </c>
      <c r="FS107" s="264">
        <f t="shared" si="142"/>
        <v>0</v>
      </c>
      <c r="FT107" s="264">
        <f t="shared" si="142"/>
        <v>0</v>
      </c>
      <c r="FU107" s="264">
        <f t="shared" si="142"/>
        <v>0</v>
      </c>
      <c r="FV107" s="264">
        <f t="shared" si="142"/>
        <v>0</v>
      </c>
      <c r="FW107" s="264">
        <f t="shared" si="142"/>
        <v>0</v>
      </c>
      <c r="FX107" s="264">
        <f t="shared" si="142"/>
        <v>0</v>
      </c>
      <c r="FY107" s="264">
        <f t="shared" si="142"/>
        <v>0</v>
      </c>
      <c r="FZ107" s="264">
        <f t="shared" si="142"/>
        <v>0</v>
      </c>
      <c r="GA107" s="264">
        <f t="shared" si="142"/>
        <v>0</v>
      </c>
      <c r="GB107" s="264">
        <f t="shared" si="142"/>
        <v>0</v>
      </c>
      <c r="GC107" s="264">
        <f t="shared" si="142"/>
        <v>0</v>
      </c>
      <c r="GD107" s="264">
        <f t="shared" si="142"/>
        <v>0</v>
      </c>
      <c r="GE107" s="264">
        <f t="shared" si="142"/>
        <v>0</v>
      </c>
      <c r="GF107" s="264">
        <f t="shared" si="142"/>
        <v>0</v>
      </c>
      <c r="GG107" s="264">
        <f t="shared" si="142"/>
        <v>3.09</v>
      </c>
      <c r="GH107" s="264">
        <f t="shared" si="142"/>
        <v>0</v>
      </c>
      <c r="GI107" s="264">
        <f t="shared" si="142"/>
        <v>3.09</v>
      </c>
      <c r="GJ107" s="264">
        <f t="shared" si="142"/>
        <v>0</v>
      </c>
      <c r="GK107" s="264">
        <f t="shared" si="142"/>
        <v>10.31</v>
      </c>
      <c r="GL107" s="264">
        <f t="shared" si="142"/>
        <v>0</v>
      </c>
      <c r="GM107" s="264">
        <f t="shared" si="142"/>
        <v>10.31</v>
      </c>
      <c r="GN107" s="264">
        <f t="shared" si="142"/>
        <v>0</v>
      </c>
      <c r="GO107" s="264">
        <f t="shared" ref="GO107:GR107" si="143">MAX(GO11:GO106)</f>
        <v>2.68</v>
      </c>
      <c r="GP107" s="264">
        <f t="shared" si="143"/>
        <v>0</v>
      </c>
      <c r="GQ107" s="264">
        <f t="shared" si="143"/>
        <v>2.68</v>
      </c>
      <c r="GR107" s="264">
        <f t="shared" si="143"/>
        <v>0</v>
      </c>
      <c r="GS107" s="264">
        <f t="shared" ref="GS107:GX107" si="144">MAX(GS11:GS106)</f>
        <v>0</v>
      </c>
      <c r="GT107" s="264">
        <f t="shared" si="144"/>
        <v>0</v>
      </c>
      <c r="GU107" s="264">
        <f t="shared" si="144"/>
        <v>0</v>
      </c>
      <c r="GV107" s="264">
        <f t="shared" si="144"/>
        <v>0</v>
      </c>
      <c r="GW107" s="264">
        <f t="shared" si="144"/>
        <v>12.37</v>
      </c>
      <c r="GX107" s="264">
        <f t="shared" si="144"/>
        <v>0</v>
      </c>
      <c r="GY107" s="264">
        <f t="shared" ref="GY107:HB107" si="145">MAX(GY11:GY106)</f>
        <v>12.37</v>
      </c>
      <c r="GZ107" s="264">
        <f t="shared" si="145"/>
        <v>0</v>
      </c>
      <c r="HA107" s="264">
        <f t="shared" si="145"/>
        <v>6.19</v>
      </c>
      <c r="HB107" s="264">
        <f t="shared" si="145"/>
        <v>0</v>
      </c>
      <c r="HC107" s="264">
        <f t="shared" ref="HC107:IB107" si="146">MAX(HC11:HC106)</f>
        <v>6.19</v>
      </c>
      <c r="HD107" s="264">
        <f t="shared" si="146"/>
        <v>0</v>
      </c>
      <c r="HE107" s="264">
        <f t="shared" si="146"/>
        <v>1.77</v>
      </c>
      <c r="HF107" s="264">
        <f t="shared" si="146"/>
        <v>0</v>
      </c>
      <c r="HG107" s="264">
        <f t="shared" si="146"/>
        <v>1.77</v>
      </c>
      <c r="HH107" s="264">
        <f t="shared" si="146"/>
        <v>0</v>
      </c>
      <c r="HI107" s="264">
        <f t="shared" si="146"/>
        <v>3.09</v>
      </c>
      <c r="HJ107" s="264">
        <f t="shared" si="146"/>
        <v>0</v>
      </c>
      <c r="HK107" s="264">
        <f t="shared" si="146"/>
        <v>3.09</v>
      </c>
      <c r="HL107" s="264">
        <f t="shared" si="146"/>
        <v>0</v>
      </c>
      <c r="HM107" s="264">
        <f t="shared" si="146"/>
        <v>0</v>
      </c>
      <c r="HN107" s="264">
        <f t="shared" si="146"/>
        <v>0</v>
      </c>
      <c r="HO107" s="264">
        <f t="shared" si="146"/>
        <v>0</v>
      </c>
      <c r="HP107" s="264">
        <f t="shared" si="146"/>
        <v>0</v>
      </c>
      <c r="HQ107" s="264">
        <f t="shared" si="146"/>
        <v>0</v>
      </c>
      <c r="HR107" s="264">
        <f t="shared" si="146"/>
        <v>0</v>
      </c>
      <c r="HS107" s="264">
        <f t="shared" si="146"/>
        <v>0</v>
      </c>
      <c r="HT107" s="264">
        <f t="shared" si="146"/>
        <v>0</v>
      </c>
      <c r="HU107" s="264">
        <f>MAX(HU11:HU106)</f>
        <v>0</v>
      </c>
      <c r="HV107" s="264">
        <f t="shared" si="146"/>
        <v>0</v>
      </c>
      <c r="HW107" s="264">
        <f t="shared" si="146"/>
        <v>0</v>
      </c>
      <c r="HX107" s="264">
        <f t="shared" si="146"/>
        <v>0</v>
      </c>
      <c r="HY107" s="264">
        <f t="shared" si="146"/>
        <v>0</v>
      </c>
      <c r="HZ107" s="264">
        <f t="shared" si="146"/>
        <v>0</v>
      </c>
      <c r="IA107" s="264">
        <f t="shared" si="146"/>
        <v>0</v>
      </c>
      <c r="IB107" s="264">
        <f t="shared" si="146"/>
        <v>0</v>
      </c>
      <c r="IC107" s="264">
        <f t="shared" ref="IC107:JX107" si="147">MAX(IC11:IC106)</f>
        <v>0</v>
      </c>
      <c r="ID107" s="264">
        <f t="shared" si="147"/>
        <v>0</v>
      </c>
      <c r="IE107" s="264">
        <f t="shared" si="147"/>
        <v>0</v>
      </c>
      <c r="IF107" s="265">
        <f t="shared" si="147"/>
        <v>0</v>
      </c>
      <c r="IG107" s="166">
        <f t="shared" si="147"/>
        <v>2.88</v>
      </c>
      <c r="IH107" s="166">
        <f t="shared" si="147"/>
        <v>0</v>
      </c>
      <c r="II107" s="166">
        <f t="shared" si="147"/>
        <v>2.88</v>
      </c>
      <c r="IJ107" s="166">
        <f t="shared" si="147"/>
        <v>0</v>
      </c>
      <c r="IK107" s="264">
        <f t="shared" si="147"/>
        <v>0</v>
      </c>
      <c r="IL107" s="264">
        <f t="shared" si="147"/>
        <v>0</v>
      </c>
      <c r="IM107" s="264">
        <f t="shared" si="147"/>
        <v>0</v>
      </c>
      <c r="IN107" s="264">
        <f t="shared" si="147"/>
        <v>0</v>
      </c>
      <c r="IO107" s="264">
        <f t="shared" si="147"/>
        <v>0</v>
      </c>
      <c r="IP107" s="264">
        <f t="shared" si="147"/>
        <v>0</v>
      </c>
      <c r="IQ107" s="264">
        <f t="shared" si="147"/>
        <v>0</v>
      </c>
      <c r="IR107" s="264">
        <f t="shared" si="147"/>
        <v>0</v>
      </c>
      <c r="IS107" s="264">
        <f t="shared" si="147"/>
        <v>0</v>
      </c>
      <c r="IT107" s="264">
        <f t="shared" si="147"/>
        <v>0</v>
      </c>
      <c r="IU107" s="264">
        <f t="shared" si="147"/>
        <v>0</v>
      </c>
      <c r="IV107" s="264">
        <f t="shared" si="147"/>
        <v>0</v>
      </c>
      <c r="IW107" s="264">
        <f t="shared" si="147"/>
        <v>0</v>
      </c>
      <c r="IX107" s="264">
        <f t="shared" si="147"/>
        <v>0</v>
      </c>
      <c r="IY107" s="264">
        <f t="shared" si="147"/>
        <v>0</v>
      </c>
      <c r="IZ107" s="264">
        <f t="shared" si="147"/>
        <v>0</v>
      </c>
      <c r="JA107" s="264">
        <f t="shared" si="147"/>
        <v>0</v>
      </c>
      <c r="JB107" s="264">
        <f t="shared" si="147"/>
        <v>0</v>
      </c>
      <c r="JC107" s="264">
        <f t="shared" si="147"/>
        <v>0</v>
      </c>
      <c r="JD107" s="264">
        <f t="shared" si="147"/>
        <v>0</v>
      </c>
      <c r="JE107" s="264">
        <f t="shared" si="147"/>
        <v>1.67</v>
      </c>
      <c r="JF107" s="264">
        <f t="shared" si="147"/>
        <v>0</v>
      </c>
      <c r="JG107" s="264">
        <f t="shared" si="147"/>
        <v>1.67</v>
      </c>
      <c r="JH107" s="264">
        <f t="shared" si="147"/>
        <v>0</v>
      </c>
      <c r="JI107" s="264">
        <f t="shared" si="147"/>
        <v>2.58</v>
      </c>
      <c r="JJ107" s="264">
        <f t="shared" si="147"/>
        <v>0</v>
      </c>
      <c r="JK107" s="264">
        <f t="shared" si="147"/>
        <v>2.58</v>
      </c>
      <c r="JL107" s="264">
        <f t="shared" si="147"/>
        <v>0</v>
      </c>
      <c r="JM107" s="264">
        <f t="shared" si="147"/>
        <v>0</v>
      </c>
      <c r="JN107" s="264">
        <f t="shared" si="147"/>
        <v>0</v>
      </c>
      <c r="JO107" s="264">
        <f t="shared" si="147"/>
        <v>0</v>
      </c>
      <c r="JP107" s="264">
        <f t="shared" si="147"/>
        <v>0</v>
      </c>
      <c r="JQ107" s="264">
        <f t="shared" si="147"/>
        <v>0</v>
      </c>
      <c r="JR107" s="264">
        <f t="shared" si="147"/>
        <v>0</v>
      </c>
      <c r="JS107" s="264">
        <f t="shared" si="147"/>
        <v>0</v>
      </c>
      <c r="JT107" s="264">
        <f t="shared" si="147"/>
        <v>0</v>
      </c>
      <c r="JU107" s="264">
        <f t="shared" si="147"/>
        <v>0</v>
      </c>
      <c r="JV107" s="264">
        <f t="shared" si="147"/>
        <v>0</v>
      </c>
      <c r="JW107" s="264">
        <f t="shared" si="147"/>
        <v>0</v>
      </c>
      <c r="JX107" s="264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0.21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0.21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1.77</v>
      </c>
      <c r="HF108" s="166">
        <f t="shared" si="156"/>
        <v>0</v>
      </c>
      <c r="HG108" s="166">
        <f t="shared" si="156"/>
        <v>1.77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6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7" t="e">
        <f t="shared" ref="C109:BN109" si="158">AVERAGE(C11:C106)</f>
        <v>#DIV/0!</v>
      </c>
      <c r="D109" s="267" t="e">
        <f t="shared" si="158"/>
        <v>#DIV/0!</v>
      </c>
      <c r="E109" s="267" t="e">
        <f t="shared" si="158"/>
        <v>#DIV/0!</v>
      </c>
      <c r="F109" s="267" t="e">
        <f t="shared" si="158"/>
        <v>#DIV/0!</v>
      </c>
      <c r="G109" s="267">
        <f t="shared" si="158"/>
        <v>0</v>
      </c>
      <c r="H109" s="267">
        <f t="shared" si="158"/>
        <v>0</v>
      </c>
      <c r="I109" s="267">
        <f t="shared" si="158"/>
        <v>4.1543750000000008</v>
      </c>
      <c r="J109" s="267" t="e">
        <f t="shared" si="158"/>
        <v>#DIV/0!</v>
      </c>
      <c r="K109" s="267" t="e">
        <f t="shared" si="158"/>
        <v>#DIV/0!</v>
      </c>
      <c r="L109" s="267" t="e">
        <f t="shared" si="158"/>
        <v>#DIV/0!</v>
      </c>
      <c r="M109" s="267">
        <f t="shared" si="158"/>
        <v>4.1543750000000008</v>
      </c>
      <c r="N109" s="267">
        <f t="shared" si="158"/>
        <v>0</v>
      </c>
      <c r="O109" s="267">
        <f t="shared" si="158"/>
        <v>0.51083333333333303</v>
      </c>
      <c r="P109" s="267" t="e">
        <f t="shared" si="158"/>
        <v>#DIV/0!</v>
      </c>
      <c r="Q109" s="267" t="e">
        <f t="shared" si="158"/>
        <v>#DIV/0!</v>
      </c>
      <c r="R109" s="267" t="e">
        <f t="shared" si="158"/>
        <v>#DIV/0!</v>
      </c>
      <c r="S109" s="267">
        <f t="shared" si="158"/>
        <v>0.51083333333333303</v>
      </c>
      <c r="T109" s="267">
        <f t="shared" si="158"/>
        <v>0</v>
      </c>
      <c r="U109" s="267" t="e">
        <f t="shared" si="158"/>
        <v>#DIV/0!</v>
      </c>
      <c r="V109" s="267" t="e">
        <f t="shared" si="158"/>
        <v>#DIV/0!</v>
      </c>
      <c r="W109" s="267" t="e">
        <f t="shared" si="158"/>
        <v>#DIV/0!</v>
      </c>
      <c r="X109" s="267" t="e">
        <f t="shared" si="158"/>
        <v>#DIV/0!</v>
      </c>
      <c r="Y109" s="267">
        <f t="shared" si="158"/>
        <v>0</v>
      </c>
      <c r="Z109" s="267">
        <f t="shared" si="158"/>
        <v>0</v>
      </c>
      <c r="AA109" s="267" t="e">
        <f t="shared" si="158"/>
        <v>#DIV/0!</v>
      </c>
      <c r="AB109" s="267" t="e">
        <f t="shared" si="158"/>
        <v>#DIV/0!</v>
      </c>
      <c r="AC109" s="267" t="e">
        <f t="shared" si="158"/>
        <v>#DIV/0!</v>
      </c>
      <c r="AD109" s="267" t="e">
        <f t="shared" si="158"/>
        <v>#DIV/0!</v>
      </c>
      <c r="AE109" s="267">
        <f t="shared" si="158"/>
        <v>0</v>
      </c>
      <c r="AF109" s="267">
        <f t="shared" si="158"/>
        <v>0</v>
      </c>
      <c r="AG109" s="267">
        <f t="shared" si="158"/>
        <v>16.130208333333329</v>
      </c>
      <c r="AH109" s="267" t="e">
        <f t="shared" si="158"/>
        <v>#DIV/0!</v>
      </c>
      <c r="AI109" s="267" t="e">
        <f t="shared" si="158"/>
        <v>#DIV/0!</v>
      </c>
      <c r="AJ109" s="267" t="e">
        <f t="shared" si="158"/>
        <v>#DIV/0!</v>
      </c>
      <c r="AK109" s="267">
        <f t="shared" si="158"/>
        <v>16.130208333333329</v>
      </c>
      <c r="AL109" s="267">
        <f t="shared" si="158"/>
        <v>0</v>
      </c>
      <c r="AM109" s="267" t="e">
        <f t="shared" si="158"/>
        <v>#DIV/0!</v>
      </c>
      <c r="AN109" s="267" t="e">
        <f t="shared" si="158"/>
        <v>#DIV/0!</v>
      </c>
      <c r="AO109" s="267" t="e">
        <f t="shared" si="158"/>
        <v>#DIV/0!</v>
      </c>
      <c r="AP109" s="267" t="e">
        <f t="shared" si="158"/>
        <v>#DIV/0!</v>
      </c>
      <c r="AQ109" s="267">
        <f t="shared" si="158"/>
        <v>0</v>
      </c>
      <c r="AR109" s="267">
        <f t="shared" si="158"/>
        <v>0</v>
      </c>
      <c r="AS109" s="267">
        <f t="shared" si="158"/>
        <v>2.0625</v>
      </c>
      <c r="AT109" s="267" t="e">
        <f t="shared" si="158"/>
        <v>#DIV/0!</v>
      </c>
      <c r="AU109" s="267" t="e">
        <f t="shared" si="158"/>
        <v>#DIV/0!</v>
      </c>
      <c r="AV109" s="267" t="e">
        <f t="shared" si="158"/>
        <v>#DIV/0!</v>
      </c>
      <c r="AW109" s="267">
        <f t="shared" si="158"/>
        <v>2.0625</v>
      </c>
      <c r="AX109" s="267">
        <f t="shared" si="158"/>
        <v>0</v>
      </c>
      <c r="AY109" s="267" t="e">
        <f t="shared" si="158"/>
        <v>#DIV/0!</v>
      </c>
      <c r="AZ109" s="267" t="e">
        <f t="shared" si="158"/>
        <v>#DIV/0!</v>
      </c>
      <c r="BA109" s="267" t="e">
        <f t="shared" si="158"/>
        <v>#DIV/0!</v>
      </c>
      <c r="BB109" s="267" t="e">
        <f t="shared" si="158"/>
        <v>#DIV/0!</v>
      </c>
      <c r="BC109" s="267">
        <f t="shared" si="158"/>
        <v>0</v>
      </c>
      <c r="BD109" s="267">
        <f t="shared" si="158"/>
        <v>0</v>
      </c>
      <c r="BE109" s="267" t="e">
        <f t="shared" si="158"/>
        <v>#DIV/0!</v>
      </c>
      <c r="BF109" s="267" t="e">
        <f t="shared" si="158"/>
        <v>#DIV/0!</v>
      </c>
      <c r="BG109" s="267" t="e">
        <f t="shared" si="158"/>
        <v>#DIV/0!</v>
      </c>
      <c r="BH109" s="267" t="e">
        <f t="shared" si="158"/>
        <v>#DIV/0!</v>
      </c>
      <c r="BI109" s="267">
        <f t="shared" si="158"/>
        <v>0</v>
      </c>
      <c r="BJ109" s="267">
        <f t="shared" si="158"/>
        <v>0</v>
      </c>
      <c r="BK109" s="267" t="e">
        <f t="shared" si="158"/>
        <v>#DIV/0!</v>
      </c>
      <c r="BL109" s="267" t="e">
        <f t="shared" si="158"/>
        <v>#DIV/0!</v>
      </c>
      <c r="BM109" s="267" t="e">
        <f t="shared" si="158"/>
        <v>#DIV/0!</v>
      </c>
      <c r="BN109" s="267" t="e">
        <f t="shared" si="158"/>
        <v>#DIV/0!</v>
      </c>
      <c r="BO109" s="267">
        <f t="shared" ref="BO109:DZ109" si="159">AVERAGE(BO11:BO106)</f>
        <v>0</v>
      </c>
      <c r="BP109" s="267">
        <f t="shared" si="159"/>
        <v>0</v>
      </c>
      <c r="BQ109" s="267" t="e">
        <f t="shared" si="159"/>
        <v>#DIV/0!</v>
      </c>
      <c r="BR109" s="267" t="e">
        <f t="shared" si="159"/>
        <v>#DIV/0!</v>
      </c>
      <c r="BS109" s="267" t="e">
        <f t="shared" si="159"/>
        <v>#DIV/0!</v>
      </c>
      <c r="BT109" s="267" t="e">
        <f t="shared" si="159"/>
        <v>#DIV/0!</v>
      </c>
      <c r="BU109" s="267">
        <f t="shared" si="159"/>
        <v>0</v>
      </c>
      <c r="BV109" s="267">
        <f t="shared" si="159"/>
        <v>0</v>
      </c>
      <c r="BW109" s="267">
        <f t="shared" si="159"/>
        <v>3.6514583333333337</v>
      </c>
      <c r="BX109" s="267" t="e">
        <f t="shared" si="159"/>
        <v>#DIV/0!</v>
      </c>
      <c r="BY109" s="267" t="e">
        <f t="shared" si="159"/>
        <v>#DIV/0!</v>
      </c>
      <c r="BZ109" s="267" t="e">
        <f t="shared" si="159"/>
        <v>#DIV/0!</v>
      </c>
      <c r="CA109" s="267">
        <f t="shared" si="159"/>
        <v>3.6514583333333337</v>
      </c>
      <c r="CB109" s="267">
        <f t="shared" si="159"/>
        <v>0</v>
      </c>
      <c r="CC109" s="267" t="e">
        <f t="shared" si="159"/>
        <v>#DIV/0!</v>
      </c>
      <c r="CD109" s="267" t="e">
        <f t="shared" si="159"/>
        <v>#DIV/0!</v>
      </c>
      <c r="CE109" s="267" t="e">
        <f t="shared" si="159"/>
        <v>#DIV/0!</v>
      </c>
      <c r="CF109" s="267" t="e">
        <f t="shared" si="159"/>
        <v>#DIV/0!</v>
      </c>
      <c r="CG109" s="267">
        <f t="shared" si="159"/>
        <v>0</v>
      </c>
      <c r="CH109" s="267">
        <f t="shared" si="159"/>
        <v>0</v>
      </c>
      <c r="CI109" s="267" t="e">
        <f t="shared" si="159"/>
        <v>#DIV/0!</v>
      </c>
      <c r="CJ109" s="267" t="e">
        <f t="shared" si="159"/>
        <v>#DIV/0!</v>
      </c>
      <c r="CK109" s="267" t="e">
        <f t="shared" si="159"/>
        <v>#DIV/0!</v>
      </c>
      <c r="CL109" s="267" t="e">
        <f t="shared" si="159"/>
        <v>#DIV/0!</v>
      </c>
      <c r="CM109" s="267">
        <f t="shared" si="159"/>
        <v>0</v>
      </c>
      <c r="CN109" s="267">
        <f t="shared" si="159"/>
        <v>0</v>
      </c>
      <c r="CO109" s="267" t="e">
        <f t="shared" si="159"/>
        <v>#DIV/0!</v>
      </c>
      <c r="CP109" s="267" t="e">
        <f t="shared" si="159"/>
        <v>#DIV/0!</v>
      </c>
      <c r="CQ109" s="267" t="e">
        <f t="shared" si="159"/>
        <v>#DIV/0!</v>
      </c>
      <c r="CR109" s="267" t="e">
        <f t="shared" si="159"/>
        <v>#DIV/0!</v>
      </c>
      <c r="CS109" s="267">
        <f t="shared" si="159"/>
        <v>0</v>
      </c>
      <c r="CT109" s="267">
        <f t="shared" si="159"/>
        <v>0</v>
      </c>
      <c r="CU109" s="267">
        <f t="shared" si="159"/>
        <v>0.72979166666666717</v>
      </c>
      <c r="CV109" s="267" t="e">
        <f t="shared" si="159"/>
        <v>#DIV/0!</v>
      </c>
      <c r="CW109" s="267" t="e">
        <f t="shared" si="159"/>
        <v>#DIV/0!</v>
      </c>
      <c r="CX109" s="267" t="e">
        <f t="shared" si="159"/>
        <v>#DIV/0!</v>
      </c>
      <c r="CY109" s="267">
        <f t="shared" si="159"/>
        <v>0.72979166666666717</v>
      </c>
      <c r="CZ109" s="267">
        <f t="shared" si="159"/>
        <v>0</v>
      </c>
      <c r="DA109" s="267" t="e">
        <f t="shared" si="159"/>
        <v>#DIV/0!</v>
      </c>
      <c r="DB109" s="267" t="e">
        <f t="shared" si="159"/>
        <v>#DIV/0!</v>
      </c>
      <c r="DC109" s="267" t="e">
        <f t="shared" si="159"/>
        <v>#DIV/0!</v>
      </c>
      <c r="DD109" s="267" t="e">
        <f t="shared" si="159"/>
        <v>#DIV/0!</v>
      </c>
      <c r="DE109" s="267">
        <f t="shared" si="159"/>
        <v>0</v>
      </c>
      <c r="DF109" s="267">
        <f t="shared" si="159"/>
        <v>0</v>
      </c>
      <c r="DG109" s="267" t="e">
        <f t="shared" si="159"/>
        <v>#DIV/0!</v>
      </c>
      <c r="DH109" s="267" t="e">
        <f t="shared" si="159"/>
        <v>#DIV/0!</v>
      </c>
      <c r="DI109" s="267" t="e">
        <f t="shared" si="159"/>
        <v>#DIV/0!</v>
      </c>
      <c r="DJ109" s="267" t="e">
        <f t="shared" si="159"/>
        <v>#DIV/0!</v>
      </c>
      <c r="DK109" s="267">
        <f t="shared" si="159"/>
        <v>0</v>
      </c>
      <c r="DL109" s="267">
        <f t="shared" si="159"/>
        <v>0</v>
      </c>
      <c r="DM109" s="267">
        <f t="shared" si="159"/>
        <v>0.5793750000000002</v>
      </c>
      <c r="DN109" s="267" t="e">
        <f t="shared" si="159"/>
        <v>#DIV/0!</v>
      </c>
      <c r="DO109" s="267" t="e">
        <f t="shared" si="159"/>
        <v>#DIV/0!</v>
      </c>
      <c r="DP109" s="267" t="e">
        <f t="shared" si="159"/>
        <v>#DIV/0!</v>
      </c>
      <c r="DQ109" s="267">
        <f t="shared" si="159"/>
        <v>0.5793750000000002</v>
      </c>
      <c r="DR109" s="267">
        <f t="shared" si="159"/>
        <v>0</v>
      </c>
      <c r="DS109" s="267" t="e">
        <f t="shared" si="159"/>
        <v>#DIV/0!</v>
      </c>
      <c r="DT109" s="267" t="e">
        <f t="shared" si="159"/>
        <v>#DIV/0!</v>
      </c>
      <c r="DU109" s="267" t="e">
        <f t="shared" si="159"/>
        <v>#DIV/0!</v>
      </c>
      <c r="DV109" s="267" t="e">
        <f t="shared" si="159"/>
        <v>#DIV/0!</v>
      </c>
      <c r="DW109" s="267">
        <f t="shared" si="159"/>
        <v>0</v>
      </c>
      <c r="DX109" s="267">
        <f t="shared" si="159"/>
        <v>0</v>
      </c>
      <c r="DY109" s="267" t="e">
        <f t="shared" si="159"/>
        <v>#DIV/0!</v>
      </c>
      <c r="DZ109" s="267" t="e">
        <f t="shared" si="159"/>
        <v>#DIV/0!</v>
      </c>
      <c r="EA109" s="267" t="e">
        <f t="shared" ref="EA109:EP109" si="160">AVERAGE(EA11:EA106)</f>
        <v>#DIV/0!</v>
      </c>
      <c r="EB109" s="267" t="e">
        <f t="shared" si="160"/>
        <v>#DIV/0!</v>
      </c>
      <c r="EC109" s="267">
        <f t="shared" si="160"/>
        <v>0</v>
      </c>
      <c r="ED109" s="267">
        <f t="shared" si="160"/>
        <v>0</v>
      </c>
      <c r="EE109" s="267" t="e">
        <f t="shared" si="160"/>
        <v>#DIV/0!</v>
      </c>
      <c r="EF109" s="267" t="e">
        <f t="shared" si="160"/>
        <v>#DIV/0!</v>
      </c>
      <c r="EG109" s="267" t="e">
        <f t="shared" si="160"/>
        <v>#DIV/0!</v>
      </c>
      <c r="EH109" s="267" t="e">
        <f t="shared" si="160"/>
        <v>#DIV/0!</v>
      </c>
      <c r="EI109" s="267">
        <f t="shared" si="160"/>
        <v>0</v>
      </c>
      <c r="EJ109" s="267">
        <f t="shared" si="160"/>
        <v>0</v>
      </c>
      <c r="EK109" s="267">
        <f t="shared" si="160"/>
        <v>2.1479166666666667</v>
      </c>
      <c r="EL109" s="267" t="e">
        <f t="shared" si="160"/>
        <v>#DIV/0!</v>
      </c>
      <c r="EM109" s="267" t="e">
        <f t="shared" si="160"/>
        <v>#DIV/0!</v>
      </c>
      <c r="EN109" s="267" t="e">
        <f t="shared" si="160"/>
        <v>#DIV/0!</v>
      </c>
      <c r="EO109" s="267">
        <f t="shared" si="160"/>
        <v>2.1479166666666667</v>
      </c>
      <c r="EP109" s="267">
        <f t="shared" si="160"/>
        <v>0</v>
      </c>
      <c r="EQ109" s="267">
        <f t="shared" ref="EQ109:ER109" si="161">AVERAGE(EQ11:EQ106)</f>
        <v>0.32208333333333333</v>
      </c>
      <c r="ER109" s="267" t="e">
        <f t="shared" si="161"/>
        <v>#DIV/0!</v>
      </c>
      <c r="ES109" s="267" t="e">
        <f t="shared" ref="ES109:GN109" si="162">AVERAGE(ES11:ES106)</f>
        <v>#DIV/0!</v>
      </c>
      <c r="ET109" s="267" t="e">
        <f t="shared" si="162"/>
        <v>#DIV/0!</v>
      </c>
      <c r="EU109" s="267">
        <f t="shared" si="162"/>
        <v>0.32208333333333333</v>
      </c>
      <c r="EV109" s="267">
        <f t="shared" si="162"/>
        <v>0</v>
      </c>
      <c r="EW109" s="267" t="e">
        <f t="shared" si="162"/>
        <v>#DIV/0!</v>
      </c>
      <c r="EX109" s="267" t="e">
        <f t="shared" si="162"/>
        <v>#DIV/0!</v>
      </c>
      <c r="EY109" s="267" t="e">
        <f t="shared" si="162"/>
        <v>#DIV/0!</v>
      </c>
      <c r="EZ109" s="267" t="e">
        <f t="shared" si="162"/>
        <v>#DIV/0!</v>
      </c>
      <c r="FA109" s="267">
        <f t="shared" si="162"/>
        <v>0</v>
      </c>
      <c r="FB109" s="267">
        <f t="shared" si="162"/>
        <v>0</v>
      </c>
      <c r="FC109" s="267" t="e">
        <f t="shared" si="162"/>
        <v>#DIV/0!</v>
      </c>
      <c r="FD109" s="267" t="e">
        <f t="shared" si="162"/>
        <v>#DIV/0!</v>
      </c>
      <c r="FE109" s="267" t="e">
        <f t="shared" si="162"/>
        <v>#DIV/0!</v>
      </c>
      <c r="FF109" s="267" t="e">
        <f t="shared" si="162"/>
        <v>#DIV/0!</v>
      </c>
      <c r="FG109" s="267">
        <f t="shared" si="162"/>
        <v>0</v>
      </c>
      <c r="FH109" s="267">
        <f t="shared" si="162"/>
        <v>0</v>
      </c>
      <c r="FI109" s="267" t="e">
        <f t="shared" si="162"/>
        <v>#DIV/0!</v>
      </c>
      <c r="FJ109" s="267" t="e">
        <f t="shared" si="162"/>
        <v>#DIV/0!</v>
      </c>
      <c r="FK109" s="267" t="e">
        <f t="shared" si="162"/>
        <v>#DIV/0!</v>
      </c>
      <c r="FL109" s="267" t="e">
        <f t="shared" si="162"/>
        <v>#DIV/0!</v>
      </c>
      <c r="FM109" s="267">
        <f t="shared" si="162"/>
        <v>0</v>
      </c>
      <c r="FN109" s="267">
        <f t="shared" si="162"/>
        <v>0</v>
      </c>
      <c r="FO109" s="267" t="e">
        <f t="shared" si="162"/>
        <v>#DIV/0!</v>
      </c>
      <c r="FP109" s="267" t="e">
        <f t="shared" si="162"/>
        <v>#DIV/0!</v>
      </c>
      <c r="FQ109" s="267" t="e">
        <f t="shared" si="162"/>
        <v>#DIV/0!</v>
      </c>
      <c r="FR109" s="267" t="e">
        <f t="shared" si="162"/>
        <v>#DIV/0!</v>
      </c>
      <c r="FS109" s="267">
        <f t="shared" si="162"/>
        <v>0</v>
      </c>
      <c r="FT109" s="267">
        <f t="shared" si="162"/>
        <v>0</v>
      </c>
      <c r="FU109" s="267" t="e">
        <f t="shared" si="162"/>
        <v>#DIV/0!</v>
      </c>
      <c r="FV109" s="267" t="e">
        <f t="shared" si="162"/>
        <v>#DIV/0!</v>
      </c>
      <c r="FW109" s="267" t="e">
        <f t="shared" si="162"/>
        <v>#DIV/0!</v>
      </c>
      <c r="FX109" s="267" t="e">
        <f t="shared" si="162"/>
        <v>#DIV/0!</v>
      </c>
      <c r="FY109" s="267">
        <f t="shared" si="162"/>
        <v>0</v>
      </c>
      <c r="FZ109" s="267">
        <f t="shared" si="162"/>
        <v>0</v>
      </c>
      <c r="GA109" s="267" t="e">
        <f t="shared" si="162"/>
        <v>#DIV/0!</v>
      </c>
      <c r="GB109" s="267" t="e">
        <f t="shared" si="162"/>
        <v>#DIV/0!</v>
      </c>
      <c r="GC109" s="267" t="e">
        <f t="shared" si="162"/>
        <v>#DIV/0!</v>
      </c>
      <c r="GD109" s="267" t="e">
        <f t="shared" si="162"/>
        <v>#DIV/0!</v>
      </c>
      <c r="GE109" s="267">
        <f t="shared" si="162"/>
        <v>0</v>
      </c>
      <c r="GF109" s="267">
        <f t="shared" si="162"/>
        <v>0</v>
      </c>
      <c r="GG109" s="267">
        <f t="shared" si="162"/>
        <v>0.36479166666666663</v>
      </c>
      <c r="GH109" s="267" t="e">
        <f t="shared" si="162"/>
        <v>#DIV/0!</v>
      </c>
      <c r="GI109" s="267">
        <f t="shared" si="162"/>
        <v>0.36479166666666663</v>
      </c>
      <c r="GJ109" s="267">
        <f t="shared" si="162"/>
        <v>0</v>
      </c>
      <c r="GK109" s="267">
        <f t="shared" si="162"/>
        <v>8.1702083333333224</v>
      </c>
      <c r="GL109" s="267" t="e">
        <f t="shared" si="162"/>
        <v>#DIV/0!</v>
      </c>
      <c r="GM109" s="267">
        <f t="shared" si="162"/>
        <v>8.1702083333333224</v>
      </c>
      <c r="GN109" s="267">
        <f t="shared" si="162"/>
        <v>0</v>
      </c>
      <c r="GO109" s="267">
        <f t="shared" ref="GO109:GR109" si="163">AVERAGE(GO11:GO106)</f>
        <v>0.33083333333333331</v>
      </c>
      <c r="GP109" s="267" t="e">
        <f t="shared" si="163"/>
        <v>#DIV/0!</v>
      </c>
      <c r="GQ109" s="267">
        <f t="shared" si="163"/>
        <v>0.33083333333333331</v>
      </c>
      <c r="GR109" s="267">
        <f t="shared" si="163"/>
        <v>0</v>
      </c>
      <c r="GS109" s="267" t="e">
        <f t="shared" ref="GS109:GV109" si="164">AVERAGE(GS11:GS106)</f>
        <v>#DIV/0!</v>
      </c>
      <c r="GT109" s="267" t="e">
        <f t="shared" si="164"/>
        <v>#DIV/0!</v>
      </c>
      <c r="GU109" s="267">
        <f t="shared" si="164"/>
        <v>0</v>
      </c>
      <c r="GV109" s="267">
        <f t="shared" si="164"/>
        <v>0</v>
      </c>
      <c r="GW109" s="267">
        <f t="shared" ref="GW109:GZ109" si="165">AVERAGE(GW11:GW106)</f>
        <v>7.8381249999999882</v>
      </c>
      <c r="GX109" s="267" t="e">
        <f t="shared" si="165"/>
        <v>#DIV/0!</v>
      </c>
      <c r="GY109" s="267">
        <f t="shared" si="165"/>
        <v>7.8381249999999882</v>
      </c>
      <c r="GZ109" s="267">
        <f t="shared" si="165"/>
        <v>0</v>
      </c>
      <c r="HA109" s="267">
        <f t="shared" ref="HA109:IB109" si="166">AVERAGE(HA11:HA106)</f>
        <v>1.9316666666666675</v>
      </c>
      <c r="HB109" s="267" t="e">
        <f t="shared" si="166"/>
        <v>#DIV/0!</v>
      </c>
      <c r="HC109" s="267">
        <f t="shared" si="166"/>
        <v>1.9316666666666675</v>
      </c>
      <c r="HD109" s="267">
        <f t="shared" si="166"/>
        <v>0</v>
      </c>
      <c r="HE109" s="267">
        <f t="shared" si="166"/>
        <v>1.7700000000000016</v>
      </c>
      <c r="HF109" s="267" t="e">
        <f t="shared" si="166"/>
        <v>#DIV/0!</v>
      </c>
      <c r="HG109" s="267">
        <f t="shared" si="166"/>
        <v>1.7700000000000016</v>
      </c>
      <c r="HH109" s="267">
        <f t="shared" si="166"/>
        <v>0</v>
      </c>
      <c r="HI109" s="267">
        <f t="shared" si="166"/>
        <v>2.7329166666666675</v>
      </c>
      <c r="HJ109" s="267" t="e">
        <f t="shared" si="166"/>
        <v>#DIV/0!</v>
      </c>
      <c r="HK109" s="267">
        <f t="shared" si="166"/>
        <v>2.7329166666666675</v>
      </c>
      <c r="HL109" s="267">
        <f t="shared" si="166"/>
        <v>0</v>
      </c>
      <c r="HM109" s="267" t="e">
        <f t="shared" si="166"/>
        <v>#DIV/0!</v>
      </c>
      <c r="HN109" s="267" t="e">
        <f t="shared" si="166"/>
        <v>#DIV/0!</v>
      </c>
      <c r="HO109" s="267">
        <f t="shared" si="166"/>
        <v>0</v>
      </c>
      <c r="HP109" s="267">
        <f t="shared" si="166"/>
        <v>0</v>
      </c>
      <c r="HQ109" s="267" t="e">
        <f t="shared" si="166"/>
        <v>#DIV/0!</v>
      </c>
      <c r="HR109" s="267" t="e">
        <f t="shared" si="166"/>
        <v>#DIV/0!</v>
      </c>
      <c r="HS109" s="267">
        <f t="shared" si="166"/>
        <v>0</v>
      </c>
      <c r="HT109" s="267">
        <f t="shared" si="166"/>
        <v>0</v>
      </c>
      <c r="HU109" s="267" t="e">
        <f>AVERAGE(HU11:HU106)</f>
        <v>#DIV/0!</v>
      </c>
      <c r="HV109" s="267" t="e">
        <f t="shared" si="166"/>
        <v>#DIV/0!</v>
      </c>
      <c r="HW109" s="267">
        <f t="shared" si="166"/>
        <v>0</v>
      </c>
      <c r="HX109" s="267">
        <f t="shared" si="166"/>
        <v>0</v>
      </c>
      <c r="HY109" s="267" t="e">
        <f t="shared" si="166"/>
        <v>#DIV/0!</v>
      </c>
      <c r="HZ109" s="267" t="e">
        <f t="shared" si="166"/>
        <v>#DIV/0!</v>
      </c>
      <c r="IA109" s="267">
        <f t="shared" si="166"/>
        <v>0</v>
      </c>
      <c r="IB109" s="267">
        <f t="shared" si="166"/>
        <v>0</v>
      </c>
      <c r="IC109" s="267" t="e">
        <f t="shared" ref="IC109:JX109" si="167">AVERAGE(IC11:IC106)</f>
        <v>#DIV/0!</v>
      </c>
      <c r="ID109" s="267" t="e">
        <f t="shared" si="167"/>
        <v>#DIV/0!</v>
      </c>
      <c r="IE109" s="267">
        <f t="shared" si="167"/>
        <v>0</v>
      </c>
      <c r="IF109" s="268">
        <f t="shared" si="167"/>
        <v>0</v>
      </c>
      <c r="IG109" s="166">
        <f t="shared" si="167"/>
        <v>0.30874999999999997</v>
      </c>
      <c r="IH109" s="166" t="e">
        <f t="shared" si="167"/>
        <v>#DIV/0!</v>
      </c>
      <c r="II109" s="166">
        <f t="shared" si="167"/>
        <v>0.30874999999999997</v>
      </c>
      <c r="IJ109" s="166">
        <f t="shared" si="167"/>
        <v>0</v>
      </c>
      <c r="IK109" s="267" t="e">
        <f t="shared" si="167"/>
        <v>#DIV/0!</v>
      </c>
      <c r="IL109" s="267" t="e">
        <f t="shared" si="167"/>
        <v>#DIV/0!</v>
      </c>
      <c r="IM109" s="267">
        <f t="shared" si="167"/>
        <v>0</v>
      </c>
      <c r="IN109" s="267">
        <f t="shared" si="167"/>
        <v>0</v>
      </c>
      <c r="IO109" s="267" t="e">
        <f t="shared" si="167"/>
        <v>#DIV/0!</v>
      </c>
      <c r="IP109" s="267" t="e">
        <f t="shared" si="167"/>
        <v>#DIV/0!</v>
      </c>
      <c r="IQ109" s="267">
        <f t="shared" si="167"/>
        <v>0</v>
      </c>
      <c r="IR109" s="267">
        <f t="shared" si="167"/>
        <v>0</v>
      </c>
      <c r="IS109" s="267" t="e">
        <f t="shared" si="167"/>
        <v>#DIV/0!</v>
      </c>
      <c r="IT109" s="267" t="e">
        <f t="shared" si="167"/>
        <v>#DIV/0!</v>
      </c>
      <c r="IU109" s="267">
        <f t="shared" si="167"/>
        <v>0</v>
      </c>
      <c r="IV109" s="267">
        <f t="shared" si="167"/>
        <v>0</v>
      </c>
      <c r="IW109" s="267" t="e">
        <f t="shared" si="167"/>
        <v>#DIV/0!</v>
      </c>
      <c r="IX109" s="267" t="e">
        <f t="shared" si="167"/>
        <v>#DIV/0!</v>
      </c>
      <c r="IY109" s="267">
        <f t="shared" si="167"/>
        <v>0</v>
      </c>
      <c r="IZ109" s="267">
        <f t="shared" si="167"/>
        <v>0</v>
      </c>
      <c r="JA109" s="267" t="e">
        <f t="shared" si="167"/>
        <v>#DIV/0!</v>
      </c>
      <c r="JB109" s="267" t="e">
        <f t="shared" si="167"/>
        <v>#DIV/0!</v>
      </c>
      <c r="JC109" s="267">
        <f t="shared" si="167"/>
        <v>0</v>
      </c>
      <c r="JD109" s="267">
        <f t="shared" si="167"/>
        <v>0</v>
      </c>
      <c r="JE109" s="267">
        <f t="shared" si="167"/>
        <v>0.56791666666666696</v>
      </c>
      <c r="JF109" s="267" t="e">
        <f t="shared" si="167"/>
        <v>#DIV/0!</v>
      </c>
      <c r="JG109" s="267">
        <f t="shared" si="167"/>
        <v>0.56791666666666696</v>
      </c>
      <c r="JH109" s="267">
        <f t="shared" si="167"/>
        <v>0</v>
      </c>
      <c r="JI109" s="267">
        <f t="shared" si="167"/>
        <v>1.010624999999999</v>
      </c>
      <c r="JJ109" s="267" t="e">
        <f t="shared" si="167"/>
        <v>#DIV/0!</v>
      </c>
      <c r="JK109" s="267">
        <f t="shared" si="167"/>
        <v>1.010624999999999</v>
      </c>
      <c r="JL109" s="267">
        <f t="shared" si="167"/>
        <v>0</v>
      </c>
      <c r="JM109" s="267" t="e">
        <f t="shared" si="167"/>
        <v>#DIV/0!</v>
      </c>
      <c r="JN109" s="267" t="e">
        <f t="shared" si="167"/>
        <v>#DIV/0!</v>
      </c>
      <c r="JO109" s="267">
        <f t="shared" si="167"/>
        <v>0</v>
      </c>
      <c r="JP109" s="267">
        <f t="shared" si="167"/>
        <v>0</v>
      </c>
      <c r="JQ109" s="267" t="e">
        <f t="shared" si="167"/>
        <v>#DIV/0!</v>
      </c>
      <c r="JR109" s="267" t="e">
        <f t="shared" si="167"/>
        <v>#DIV/0!</v>
      </c>
      <c r="JS109" s="267">
        <f t="shared" si="167"/>
        <v>0</v>
      </c>
      <c r="JT109" s="267">
        <f t="shared" si="167"/>
        <v>0</v>
      </c>
      <c r="JU109" s="267" t="e">
        <f t="shared" si="167"/>
        <v>#DIV/0!</v>
      </c>
      <c r="JV109" s="267" t="e">
        <f t="shared" si="167"/>
        <v>#DIV/0!</v>
      </c>
      <c r="JW109" s="267">
        <f t="shared" si="167"/>
        <v>0</v>
      </c>
      <c r="JX109" s="267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491" t="s">
        <v>136</v>
      </c>
      <c r="J112" s="492"/>
      <c r="K112" s="492"/>
      <c r="L112" s="492"/>
      <c r="M112" s="492"/>
      <c r="N112" s="492"/>
      <c r="O112" s="492"/>
      <c r="P112" s="492"/>
      <c r="Q112" s="492"/>
      <c r="R112" s="492"/>
      <c r="S112" s="492"/>
      <c r="T112" s="493"/>
      <c r="U112" s="120"/>
      <c r="V112" s="120"/>
    </row>
    <row r="113" spans="9:22" ht="21.75" customHeight="1">
      <c r="I113" s="488" t="s">
        <v>179</v>
      </c>
      <c r="J113" s="488"/>
      <c r="K113" s="560"/>
      <c r="L113" s="560"/>
      <c r="M113" s="490" t="s">
        <v>180</v>
      </c>
      <c r="N113" s="490"/>
      <c r="O113" s="490"/>
      <c r="P113" s="490"/>
      <c r="Q113" s="490"/>
      <c r="R113" s="490"/>
      <c r="S113" s="490"/>
      <c r="T113" s="490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BJ113"/>
  <sheetViews>
    <sheetView zoomScaleNormal="100" workbookViewId="0">
      <selection activeCell="U11" sqref="U11:U106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6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6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6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6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24.08.2026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44" t="str">
        <f>'CGP SCHEDULE'!$AG$5</f>
        <v>23:30</v>
      </c>
      <c r="S4" s="544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6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6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45" t="str">
        <f>'CGP SCHEDULE'!AG7</f>
        <v>Revision-4</v>
      </c>
      <c r="U6" s="546"/>
      <c r="V6" s="546"/>
      <c r="W6" s="546"/>
      <c r="X6" s="546"/>
      <c r="Y6" s="546"/>
      <c r="Z6" s="546"/>
      <c r="AA6" s="546"/>
      <c r="AB6" s="546"/>
      <c r="AC6" s="546"/>
      <c r="AD6" s="546"/>
      <c r="AE6" s="547"/>
      <c r="AF6" s="151"/>
    </row>
    <row r="7" spans="1:6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24.08.2026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62" ht="15" customHeight="1">
      <c r="A8" s="365" t="s">
        <v>31</v>
      </c>
      <c r="B8" s="365" t="s">
        <v>32</v>
      </c>
      <c r="C8" s="413" t="s">
        <v>284</v>
      </c>
      <c r="D8" s="432"/>
      <c r="E8" s="432"/>
      <c r="F8" s="432"/>
      <c r="G8" s="432"/>
      <c r="H8" s="432"/>
      <c r="I8" s="413" t="s">
        <v>309</v>
      </c>
      <c r="J8" s="432"/>
      <c r="K8" s="432"/>
      <c r="L8" s="432"/>
      <c r="M8" s="432"/>
      <c r="N8" s="432"/>
      <c r="O8" s="413" t="s">
        <v>334</v>
      </c>
      <c r="P8" s="432"/>
      <c r="Q8" s="432"/>
      <c r="R8" s="432"/>
      <c r="S8" s="432"/>
      <c r="T8" s="432"/>
      <c r="U8" s="451" t="s">
        <v>335</v>
      </c>
      <c r="V8" s="448"/>
      <c r="W8" s="448"/>
      <c r="X8" s="448"/>
      <c r="Y8" s="448"/>
      <c r="Z8" s="448"/>
      <c r="AA8" s="413" t="s">
        <v>357</v>
      </c>
      <c r="AB8" s="432"/>
      <c r="AC8" s="432"/>
      <c r="AD8" s="432"/>
      <c r="AE8" s="432"/>
      <c r="AF8" s="432"/>
      <c r="AG8" s="413" t="s">
        <v>398</v>
      </c>
      <c r="AH8" s="432"/>
      <c r="AI8" s="432"/>
      <c r="AJ8" s="432"/>
      <c r="AK8" s="432"/>
      <c r="AL8" s="432"/>
      <c r="AM8" s="413" t="s">
        <v>399</v>
      </c>
      <c r="AN8" s="432"/>
      <c r="AO8" s="432"/>
      <c r="AP8" s="432"/>
      <c r="AQ8" s="432"/>
      <c r="AR8" s="432"/>
      <c r="AS8" s="413" t="s">
        <v>400</v>
      </c>
      <c r="AT8" s="432"/>
      <c r="AU8" s="432"/>
      <c r="AV8" s="432"/>
      <c r="AW8" s="432"/>
      <c r="AX8" s="432"/>
      <c r="AY8" s="413" t="s">
        <v>401</v>
      </c>
      <c r="AZ8" s="432"/>
      <c r="BA8" s="432"/>
      <c r="BB8" s="432"/>
      <c r="BC8" s="432"/>
      <c r="BD8" s="432"/>
      <c r="BE8" s="413" t="s">
        <v>402</v>
      </c>
      <c r="BF8" s="432"/>
      <c r="BG8" s="432"/>
      <c r="BH8" s="432"/>
      <c r="BI8" s="432"/>
      <c r="BJ8" s="432"/>
    </row>
    <row r="9" spans="1:62">
      <c r="A9" s="178"/>
      <c r="B9" s="178"/>
      <c r="C9" s="520" t="s">
        <v>162</v>
      </c>
      <c r="D9" s="520"/>
      <c r="E9" s="515" t="s">
        <v>195</v>
      </c>
      <c r="F9" s="515"/>
      <c r="G9" s="520" t="s">
        <v>163</v>
      </c>
      <c r="H9" s="520"/>
      <c r="I9" s="520" t="s">
        <v>162</v>
      </c>
      <c r="J9" s="520"/>
      <c r="K9" s="515" t="s">
        <v>195</v>
      </c>
      <c r="L9" s="515"/>
      <c r="M9" s="520" t="s">
        <v>163</v>
      </c>
      <c r="N9" s="520"/>
      <c r="O9" s="565" t="s">
        <v>162</v>
      </c>
      <c r="P9" s="565"/>
      <c r="Q9" s="515" t="s">
        <v>195</v>
      </c>
      <c r="R9" s="515"/>
      <c r="S9" s="520" t="s">
        <v>163</v>
      </c>
      <c r="T9" s="520"/>
      <c r="U9" s="565" t="s">
        <v>162</v>
      </c>
      <c r="V9" s="565"/>
      <c r="W9" s="515" t="s">
        <v>195</v>
      </c>
      <c r="X9" s="515"/>
      <c r="Y9" s="520" t="s">
        <v>163</v>
      </c>
      <c r="Z9" s="520"/>
      <c r="AA9" s="520" t="s">
        <v>162</v>
      </c>
      <c r="AB9" s="520"/>
      <c r="AC9" s="515" t="s">
        <v>195</v>
      </c>
      <c r="AD9" s="515"/>
      <c r="AE9" s="520" t="s">
        <v>163</v>
      </c>
      <c r="AF9" s="520"/>
      <c r="AG9" s="520" t="s">
        <v>162</v>
      </c>
      <c r="AH9" s="520"/>
      <c r="AI9" s="515" t="s">
        <v>195</v>
      </c>
      <c r="AJ9" s="515"/>
      <c r="AK9" s="520" t="s">
        <v>163</v>
      </c>
      <c r="AL9" s="520"/>
      <c r="AM9" s="520" t="s">
        <v>162</v>
      </c>
      <c r="AN9" s="520"/>
      <c r="AO9" s="515" t="s">
        <v>195</v>
      </c>
      <c r="AP9" s="515"/>
      <c r="AQ9" s="520" t="s">
        <v>163</v>
      </c>
      <c r="AR9" s="520"/>
      <c r="AS9" s="520" t="s">
        <v>162</v>
      </c>
      <c r="AT9" s="520"/>
      <c r="AU9" s="515" t="s">
        <v>195</v>
      </c>
      <c r="AV9" s="515"/>
      <c r="AW9" s="520" t="s">
        <v>163</v>
      </c>
      <c r="AX9" s="520"/>
      <c r="AY9" s="520" t="s">
        <v>162</v>
      </c>
      <c r="AZ9" s="520"/>
      <c r="BA9" s="515" t="s">
        <v>195</v>
      </c>
      <c r="BB9" s="515"/>
      <c r="BC9" s="520" t="s">
        <v>163</v>
      </c>
      <c r="BD9" s="520"/>
      <c r="BE9" s="520" t="s">
        <v>162</v>
      </c>
      <c r="BF9" s="520"/>
      <c r="BG9" s="515" t="s">
        <v>195</v>
      </c>
      <c r="BH9" s="515"/>
      <c r="BI9" s="520" t="s">
        <v>163</v>
      </c>
      <c r="BJ9" s="520"/>
    </row>
    <row r="10" spans="1:6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  <c r="AG10" s="110" t="s">
        <v>164</v>
      </c>
      <c r="AH10" s="110" t="s">
        <v>165</v>
      </c>
      <c r="AI10" s="110" t="s">
        <v>164</v>
      </c>
      <c r="AJ10" s="110" t="s">
        <v>165</v>
      </c>
      <c r="AK10" s="110" t="s">
        <v>164</v>
      </c>
      <c r="AL10" s="110" t="s">
        <v>165</v>
      </c>
      <c r="AM10" s="110" t="s">
        <v>164</v>
      </c>
      <c r="AN10" s="110" t="s">
        <v>165</v>
      </c>
      <c r="AO10" s="110" t="s">
        <v>164</v>
      </c>
      <c r="AP10" s="110" t="s">
        <v>165</v>
      </c>
      <c r="AQ10" s="110" t="s">
        <v>164</v>
      </c>
      <c r="AR10" s="110" t="s">
        <v>165</v>
      </c>
      <c r="AS10" s="110" t="s">
        <v>164</v>
      </c>
      <c r="AT10" s="110" t="s">
        <v>165</v>
      </c>
      <c r="AU10" s="110" t="s">
        <v>164</v>
      </c>
      <c r="AV10" s="110" t="s">
        <v>165</v>
      </c>
      <c r="AW10" s="110" t="s">
        <v>164</v>
      </c>
      <c r="AX10" s="110" t="s">
        <v>165</v>
      </c>
      <c r="AY10" s="110" t="s">
        <v>164</v>
      </c>
      <c r="AZ10" s="110" t="s">
        <v>165</v>
      </c>
      <c r="BA10" s="110" t="s">
        <v>164</v>
      </c>
      <c r="BB10" s="110" t="s">
        <v>165</v>
      </c>
      <c r="BC10" s="110" t="s">
        <v>164</v>
      </c>
      <c r="BD10" s="110" t="s">
        <v>165</v>
      </c>
      <c r="BE10" s="110" t="s">
        <v>164</v>
      </c>
      <c r="BF10" s="110" t="s">
        <v>165</v>
      </c>
      <c r="BG10" s="110" t="s">
        <v>164</v>
      </c>
      <c r="BH10" s="110" t="s">
        <v>165</v>
      </c>
      <c r="BI10" s="110" t="s">
        <v>164</v>
      </c>
      <c r="BJ10" s="110" t="s">
        <v>165</v>
      </c>
    </row>
    <row r="11" spans="1:6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  <c r="AG11" s="71"/>
      <c r="AH11" s="71"/>
      <c r="AI11" s="74"/>
      <c r="AJ11" s="74"/>
      <c r="AK11" s="71">
        <f>AG11+AI11</f>
        <v>0</v>
      </c>
      <c r="AL11" s="71">
        <f>AH11+AJ11</f>
        <v>0</v>
      </c>
      <c r="AM11" s="71"/>
      <c r="AN11" s="71"/>
      <c r="AO11" s="74"/>
      <c r="AP11" s="74"/>
      <c r="AQ11" s="71">
        <f>AM11+AO11</f>
        <v>0</v>
      </c>
      <c r="AR11" s="71">
        <f>AN11+AP11</f>
        <v>0</v>
      </c>
      <c r="AS11" s="71"/>
      <c r="AT11" s="71"/>
      <c r="AU11" s="74"/>
      <c r="AV11" s="74"/>
      <c r="AW11" s="71">
        <f>AS11+AU11</f>
        <v>0</v>
      </c>
      <c r="AX11" s="71">
        <f>AT11+AV11</f>
        <v>0</v>
      </c>
      <c r="AY11" s="71"/>
      <c r="AZ11" s="71"/>
      <c r="BA11" s="74"/>
      <c r="BB11" s="74"/>
      <c r="BC11" s="71">
        <f>AY11+BA11</f>
        <v>0</v>
      </c>
      <c r="BD11" s="71">
        <f>AZ11+BB11</f>
        <v>0</v>
      </c>
      <c r="BE11" s="71"/>
      <c r="BF11" s="71"/>
      <c r="BG11" s="74"/>
      <c r="BH11" s="74"/>
      <c r="BI11" s="71">
        <f>BE11+BG11</f>
        <v>0</v>
      </c>
      <c r="BJ11" s="71">
        <f>BF11+BH11</f>
        <v>0</v>
      </c>
    </row>
    <row r="12" spans="1:6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  <c r="AG12" s="71"/>
      <c r="AH12" s="71"/>
      <c r="AI12" s="74"/>
      <c r="AJ12" s="74"/>
      <c r="AK12" s="71">
        <f t="shared" ref="AK12:AK75" si="9">AG12+AI12</f>
        <v>0</v>
      </c>
      <c r="AL12" s="71">
        <f t="shared" ref="AL12:AL75" si="10">AH12+AJ12</f>
        <v>0</v>
      </c>
      <c r="AM12" s="71"/>
      <c r="AN12" s="71"/>
      <c r="AO12" s="74"/>
      <c r="AP12" s="74"/>
      <c r="AQ12" s="71">
        <f t="shared" ref="AQ12:AQ75" si="11">AM12+AO12</f>
        <v>0</v>
      </c>
      <c r="AR12" s="71">
        <f t="shared" ref="AR12:AR75" si="12">AN12+AP12</f>
        <v>0</v>
      </c>
      <c r="AS12" s="71"/>
      <c r="AT12" s="71"/>
      <c r="AU12" s="74"/>
      <c r="AV12" s="74"/>
      <c r="AW12" s="71">
        <f t="shared" ref="AW12:AW75" si="13">AS12+AU12</f>
        <v>0</v>
      </c>
      <c r="AX12" s="71">
        <f t="shared" ref="AX12:AX75" si="14">AT12+AV12</f>
        <v>0</v>
      </c>
      <c r="AY12" s="71"/>
      <c r="AZ12" s="71"/>
      <c r="BA12" s="74"/>
      <c r="BB12" s="74"/>
      <c r="BC12" s="71">
        <f t="shared" ref="BC12:BC75" si="15">AY12+BA12</f>
        <v>0</v>
      </c>
      <c r="BD12" s="71">
        <f t="shared" ref="BD12:BD75" si="16">AZ12+BB12</f>
        <v>0</v>
      </c>
      <c r="BE12" s="71"/>
      <c r="BF12" s="71"/>
      <c r="BG12" s="74"/>
      <c r="BH12" s="74"/>
      <c r="BI12" s="71">
        <f t="shared" ref="BI12:BI75" si="17">BE12+BG12</f>
        <v>0</v>
      </c>
      <c r="BJ12" s="71">
        <f t="shared" ref="BJ12:BJ75" si="18">BF12+BH12</f>
        <v>0</v>
      </c>
    </row>
    <row r="13" spans="1:6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  <c r="AG13" s="71"/>
      <c r="AH13" s="71"/>
      <c r="AI13" s="74"/>
      <c r="AJ13" s="74"/>
      <c r="AK13" s="71">
        <f t="shared" si="9"/>
        <v>0</v>
      </c>
      <c r="AL13" s="71">
        <f t="shared" si="10"/>
        <v>0</v>
      </c>
      <c r="AM13" s="71"/>
      <c r="AN13" s="71"/>
      <c r="AO13" s="74"/>
      <c r="AP13" s="74"/>
      <c r="AQ13" s="71">
        <f t="shared" si="11"/>
        <v>0</v>
      </c>
      <c r="AR13" s="71">
        <f t="shared" si="12"/>
        <v>0</v>
      </c>
      <c r="AS13" s="71"/>
      <c r="AT13" s="71"/>
      <c r="AU13" s="74"/>
      <c r="AV13" s="74"/>
      <c r="AW13" s="71">
        <f t="shared" si="13"/>
        <v>0</v>
      </c>
      <c r="AX13" s="71">
        <f t="shared" si="14"/>
        <v>0</v>
      </c>
      <c r="AY13" s="71"/>
      <c r="AZ13" s="71"/>
      <c r="BA13" s="74"/>
      <c r="BB13" s="74"/>
      <c r="BC13" s="71">
        <f t="shared" si="15"/>
        <v>0</v>
      </c>
      <c r="BD13" s="71">
        <f t="shared" si="16"/>
        <v>0</v>
      </c>
      <c r="BE13" s="71"/>
      <c r="BF13" s="71"/>
      <c r="BG13" s="74"/>
      <c r="BH13" s="74"/>
      <c r="BI13" s="71">
        <f t="shared" si="17"/>
        <v>0</v>
      </c>
      <c r="BJ13" s="71">
        <f t="shared" si="18"/>
        <v>0</v>
      </c>
    </row>
    <row r="14" spans="1:6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  <c r="AG14" s="71"/>
      <c r="AH14" s="71"/>
      <c r="AI14" s="74"/>
      <c r="AJ14" s="74"/>
      <c r="AK14" s="71">
        <f t="shared" si="9"/>
        <v>0</v>
      </c>
      <c r="AL14" s="71">
        <f t="shared" si="10"/>
        <v>0</v>
      </c>
      <c r="AM14" s="71"/>
      <c r="AN14" s="71"/>
      <c r="AO14" s="74"/>
      <c r="AP14" s="74"/>
      <c r="AQ14" s="71">
        <f t="shared" si="11"/>
        <v>0</v>
      </c>
      <c r="AR14" s="71">
        <f t="shared" si="12"/>
        <v>0</v>
      </c>
      <c r="AS14" s="71"/>
      <c r="AT14" s="71"/>
      <c r="AU14" s="74"/>
      <c r="AV14" s="74"/>
      <c r="AW14" s="71">
        <f t="shared" si="13"/>
        <v>0</v>
      </c>
      <c r="AX14" s="71">
        <f t="shared" si="14"/>
        <v>0</v>
      </c>
      <c r="AY14" s="71"/>
      <c r="AZ14" s="71"/>
      <c r="BA14" s="74"/>
      <c r="BB14" s="74"/>
      <c r="BC14" s="71">
        <f t="shared" si="15"/>
        <v>0</v>
      </c>
      <c r="BD14" s="71">
        <f t="shared" si="16"/>
        <v>0</v>
      </c>
      <c r="BE14" s="71"/>
      <c r="BF14" s="71"/>
      <c r="BG14" s="74"/>
      <c r="BH14" s="74"/>
      <c r="BI14" s="71">
        <f t="shared" si="17"/>
        <v>0</v>
      </c>
      <c r="BJ14" s="71">
        <f t="shared" si="18"/>
        <v>0</v>
      </c>
    </row>
    <row r="15" spans="1:6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  <c r="AG15" s="71"/>
      <c r="AH15" s="71"/>
      <c r="AI15" s="74"/>
      <c r="AJ15" s="74"/>
      <c r="AK15" s="71">
        <f t="shared" si="9"/>
        <v>0</v>
      </c>
      <c r="AL15" s="71">
        <f t="shared" si="10"/>
        <v>0</v>
      </c>
      <c r="AM15" s="71"/>
      <c r="AN15" s="71"/>
      <c r="AO15" s="74"/>
      <c r="AP15" s="74"/>
      <c r="AQ15" s="71">
        <f t="shared" si="11"/>
        <v>0</v>
      </c>
      <c r="AR15" s="71">
        <f t="shared" si="12"/>
        <v>0</v>
      </c>
      <c r="AS15" s="71"/>
      <c r="AT15" s="71"/>
      <c r="AU15" s="74"/>
      <c r="AV15" s="74"/>
      <c r="AW15" s="71">
        <f t="shared" si="13"/>
        <v>0</v>
      </c>
      <c r="AX15" s="71">
        <f t="shared" si="14"/>
        <v>0</v>
      </c>
      <c r="AY15" s="71"/>
      <c r="AZ15" s="71"/>
      <c r="BA15" s="74"/>
      <c r="BB15" s="74"/>
      <c r="BC15" s="71">
        <f t="shared" si="15"/>
        <v>0</v>
      </c>
      <c r="BD15" s="71">
        <f t="shared" si="16"/>
        <v>0</v>
      </c>
      <c r="BE15" s="71"/>
      <c r="BF15" s="71"/>
      <c r="BG15" s="74"/>
      <c r="BH15" s="74"/>
      <c r="BI15" s="71">
        <f t="shared" si="17"/>
        <v>0</v>
      </c>
      <c r="BJ15" s="71">
        <f t="shared" si="18"/>
        <v>0</v>
      </c>
    </row>
    <row r="16" spans="1:6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  <c r="AG16" s="71"/>
      <c r="AH16" s="71"/>
      <c r="AI16" s="74"/>
      <c r="AJ16" s="74"/>
      <c r="AK16" s="71">
        <f t="shared" si="9"/>
        <v>0</v>
      </c>
      <c r="AL16" s="71">
        <f t="shared" si="10"/>
        <v>0</v>
      </c>
      <c r="AM16" s="71"/>
      <c r="AN16" s="71"/>
      <c r="AO16" s="74"/>
      <c r="AP16" s="74"/>
      <c r="AQ16" s="71">
        <f t="shared" si="11"/>
        <v>0</v>
      </c>
      <c r="AR16" s="71">
        <f t="shared" si="12"/>
        <v>0</v>
      </c>
      <c r="AS16" s="71"/>
      <c r="AT16" s="71"/>
      <c r="AU16" s="74"/>
      <c r="AV16" s="74"/>
      <c r="AW16" s="71">
        <f t="shared" si="13"/>
        <v>0</v>
      </c>
      <c r="AX16" s="71">
        <f t="shared" si="14"/>
        <v>0</v>
      </c>
      <c r="AY16" s="71"/>
      <c r="AZ16" s="71"/>
      <c r="BA16" s="74"/>
      <c r="BB16" s="74"/>
      <c r="BC16" s="71">
        <f t="shared" si="15"/>
        <v>0</v>
      </c>
      <c r="BD16" s="71">
        <f t="shared" si="16"/>
        <v>0</v>
      </c>
      <c r="BE16" s="71"/>
      <c r="BF16" s="71"/>
      <c r="BG16" s="74"/>
      <c r="BH16" s="74"/>
      <c r="BI16" s="71">
        <f t="shared" si="17"/>
        <v>0</v>
      </c>
      <c r="BJ16" s="71">
        <f t="shared" si="18"/>
        <v>0</v>
      </c>
    </row>
    <row r="17" spans="1:6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  <c r="AG17" s="71"/>
      <c r="AH17" s="71"/>
      <c r="AI17" s="74"/>
      <c r="AJ17" s="74"/>
      <c r="AK17" s="71">
        <f t="shared" si="9"/>
        <v>0</v>
      </c>
      <c r="AL17" s="71">
        <f t="shared" si="10"/>
        <v>0</v>
      </c>
      <c r="AM17" s="71"/>
      <c r="AN17" s="71"/>
      <c r="AO17" s="74"/>
      <c r="AP17" s="74"/>
      <c r="AQ17" s="71">
        <f t="shared" si="11"/>
        <v>0</v>
      </c>
      <c r="AR17" s="71">
        <f t="shared" si="12"/>
        <v>0</v>
      </c>
      <c r="AS17" s="71"/>
      <c r="AT17" s="71"/>
      <c r="AU17" s="74"/>
      <c r="AV17" s="74"/>
      <c r="AW17" s="71">
        <f t="shared" si="13"/>
        <v>0</v>
      </c>
      <c r="AX17" s="71">
        <f t="shared" si="14"/>
        <v>0</v>
      </c>
      <c r="AY17" s="71"/>
      <c r="AZ17" s="71"/>
      <c r="BA17" s="74"/>
      <c r="BB17" s="74"/>
      <c r="BC17" s="71">
        <f t="shared" si="15"/>
        <v>0</v>
      </c>
      <c r="BD17" s="71">
        <f t="shared" si="16"/>
        <v>0</v>
      </c>
      <c r="BE17" s="71"/>
      <c r="BF17" s="71"/>
      <c r="BG17" s="74"/>
      <c r="BH17" s="74"/>
      <c r="BI17" s="71">
        <f t="shared" si="17"/>
        <v>0</v>
      </c>
      <c r="BJ17" s="71">
        <f t="shared" si="18"/>
        <v>0</v>
      </c>
    </row>
    <row r="18" spans="1:6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  <c r="AG18" s="71"/>
      <c r="AH18" s="71"/>
      <c r="AI18" s="74"/>
      <c r="AJ18" s="74"/>
      <c r="AK18" s="71">
        <f t="shared" si="9"/>
        <v>0</v>
      </c>
      <c r="AL18" s="71">
        <f t="shared" si="10"/>
        <v>0</v>
      </c>
      <c r="AM18" s="71"/>
      <c r="AN18" s="71"/>
      <c r="AO18" s="74"/>
      <c r="AP18" s="74"/>
      <c r="AQ18" s="71">
        <f t="shared" si="11"/>
        <v>0</v>
      </c>
      <c r="AR18" s="71">
        <f t="shared" si="12"/>
        <v>0</v>
      </c>
      <c r="AS18" s="71"/>
      <c r="AT18" s="71"/>
      <c r="AU18" s="74"/>
      <c r="AV18" s="74"/>
      <c r="AW18" s="71">
        <f t="shared" si="13"/>
        <v>0</v>
      </c>
      <c r="AX18" s="71">
        <f t="shared" si="14"/>
        <v>0</v>
      </c>
      <c r="AY18" s="71"/>
      <c r="AZ18" s="71"/>
      <c r="BA18" s="74"/>
      <c r="BB18" s="74"/>
      <c r="BC18" s="71">
        <f t="shared" si="15"/>
        <v>0</v>
      </c>
      <c r="BD18" s="71">
        <f t="shared" si="16"/>
        <v>0</v>
      </c>
      <c r="BE18" s="71"/>
      <c r="BF18" s="71"/>
      <c r="BG18" s="74"/>
      <c r="BH18" s="74"/>
      <c r="BI18" s="71">
        <f t="shared" si="17"/>
        <v>0</v>
      </c>
      <c r="BJ18" s="71">
        <f t="shared" si="18"/>
        <v>0</v>
      </c>
    </row>
    <row r="19" spans="1:6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  <c r="AG19" s="71"/>
      <c r="AH19" s="71"/>
      <c r="AI19" s="74"/>
      <c r="AJ19" s="74"/>
      <c r="AK19" s="71">
        <f t="shared" si="9"/>
        <v>0</v>
      </c>
      <c r="AL19" s="71">
        <f t="shared" si="10"/>
        <v>0</v>
      </c>
      <c r="AM19" s="71"/>
      <c r="AN19" s="71"/>
      <c r="AO19" s="74"/>
      <c r="AP19" s="74"/>
      <c r="AQ19" s="71">
        <f t="shared" si="11"/>
        <v>0</v>
      </c>
      <c r="AR19" s="71">
        <f t="shared" si="12"/>
        <v>0</v>
      </c>
      <c r="AS19" s="71"/>
      <c r="AT19" s="71"/>
      <c r="AU19" s="74"/>
      <c r="AV19" s="74"/>
      <c r="AW19" s="71">
        <f t="shared" si="13"/>
        <v>0</v>
      </c>
      <c r="AX19" s="71">
        <f t="shared" si="14"/>
        <v>0</v>
      </c>
      <c r="AY19" s="71"/>
      <c r="AZ19" s="71"/>
      <c r="BA19" s="74"/>
      <c r="BB19" s="74"/>
      <c r="BC19" s="71">
        <f t="shared" si="15"/>
        <v>0</v>
      </c>
      <c r="BD19" s="71">
        <f t="shared" si="16"/>
        <v>0</v>
      </c>
      <c r="BE19" s="71"/>
      <c r="BF19" s="71"/>
      <c r="BG19" s="74"/>
      <c r="BH19" s="74"/>
      <c r="BI19" s="71">
        <f t="shared" si="17"/>
        <v>0</v>
      </c>
      <c r="BJ19" s="71">
        <f t="shared" si="18"/>
        <v>0</v>
      </c>
    </row>
    <row r="20" spans="1:6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  <c r="AG20" s="71"/>
      <c r="AH20" s="71"/>
      <c r="AI20" s="74"/>
      <c r="AJ20" s="74"/>
      <c r="AK20" s="71">
        <f t="shared" si="9"/>
        <v>0</v>
      </c>
      <c r="AL20" s="71">
        <f t="shared" si="10"/>
        <v>0</v>
      </c>
      <c r="AM20" s="71"/>
      <c r="AN20" s="71"/>
      <c r="AO20" s="74"/>
      <c r="AP20" s="74"/>
      <c r="AQ20" s="71">
        <f t="shared" si="11"/>
        <v>0</v>
      </c>
      <c r="AR20" s="71">
        <f t="shared" si="12"/>
        <v>0</v>
      </c>
      <c r="AS20" s="71"/>
      <c r="AT20" s="71"/>
      <c r="AU20" s="74"/>
      <c r="AV20" s="74"/>
      <c r="AW20" s="71">
        <f t="shared" si="13"/>
        <v>0</v>
      </c>
      <c r="AX20" s="71">
        <f t="shared" si="14"/>
        <v>0</v>
      </c>
      <c r="AY20" s="71"/>
      <c r="AZ20" s="71"/>
      <c r="BA20" s="74"/>
      <c r="BB20" s="74"/>
      <c r="BC20" s="71">
        <f t="shared" si="15"/>
        <v>0</v>
      </c>
      <c r="BD20" s="71">
        <f t="shared" si="16"/>
        <v>0</v>
      </c>
      <c r="BE20" s="71"/>
      <c r="BF20" s="71"/>
      <c r="BG20" s="74"/>
      <c r="BH20" s="74"/>
      <c r="BI20" s="71">
        <f t="shared" si="17"/>
        <v>0</v>
      </c>
      <c r="BJ20" s="71">
        <f t="shared" si="18"/>
        <v>0</v>
      </c>
    </row>
    <row r="21" spans="1:6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  <c r="AG21" s="71"/>
      <c r="AH21" s="71"/>
      <c r="AI21" s="74"/>
      <c r="AJ21" s="74"/>
      <c r="AK21" s="71">
        <f t="shared" si="9"/>
        <v>0</v>
      </c>
      <c r="AL21" s="71">
        <f t="shared" si="10"/>
        <v>0</v>
      </c>
      <c r="AM21" s="71"/>
      <c r="AN21" s="71"/>
      <c r="AO21" s="74"/>
      <c r="AP21" s="74"/>
      <c r="AQ21" s="71">
        <f t="shared" si="11"/>
        <v>0</v>
      </c>
      <c r="AR21" s="71">
        <f t="shared" si="12"/>
        <v>0</v>
      </c>
      <c r="AS21" s="71"/>
      <c r="AT21" s="71"/>
      <c r="AU21" s="74"/>
      <c r="AV21" s="74"/>
      <c r="AW21" s="71">
        <f t="shared" si="13"/>
        <v>0</v>
      </c>
      <c r="AX21" s="71">
        <f t="shared" si="14"/>
        <v>0</v>
      </c>
      <c r="AY21" s="71"/>
      <c r="AZ21" s="71"/>
      <c r="BA21" s="74"/>
      <c r="BB21" s="74"/>
      <c r="BC21" s="71">
        <f t="shared" si="15"/>
        <v>0</v>
      </c>
      <c r="BD21" s="71">
        <f t="shared" si="16"/>
        <v>0</v>
      </c>
      <c r="BE21" s="71"/>
      <c r="BF21" s="71"/>
      <c r="BG21" s="74"/>
      <c r="BH21" s="74"/>
      <c r="BI21" s="71">
        <f t="shared" si="17"/>
        <v>0</v>
      </c>
      <c r="BJ21" s="71">
        <f t="shared" si="18"/>
        <v>0</v>
      </c>
    </row>
    <row r="22" spans="1:6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  <c r="AG22" s="71"/>
      <c r="AH22" s="71"/>
      <c r="AI22" s="74"/>
      <c r="AJ22" s="74"/>
      <c r="AK22" s="71">
        <f t="shared" si="9"/>
        <v>0</v>
      </c>
      <c r="AL22" s="71">
        <f t="shared" si="10"/>
        <v>0</v>
      </c>
      <c r="AM22" s="71"/>
      <c r="AN22" s="71"/>
      <c r="AO22" s="74"/>
      <c r="AP22" s="74"/>
      <c r="AQ22" s="71">
        <f t="shared" si="11"/>
        <v>0</v>
      </c>
      <c r="AR22" s="71">
        <f t="shared" si="12"/>
        <v>0</v>
      </c>
      <c r="AS22" s="71"/>
      <c r="AT22" s="71"/>
      <c r="AU22" s="74"/>
      <c r="AV22" s="74"/>
      <c r="AW22" s="71">
        <f t="shared" si="13"/>
        <v>0</v>
      </c>
      <c r="AX22" s="71">
        <f t="shared" si="14"/>
        <v>0</v>
      </c>
      <c r="AY22" s="71"/>
      <c r="AZ22" s="71"/>
      <c r="BA22" s="74"/>
      <c r="BB22" s="74"/>
      <c r="BC22" s="71">
        <f t="shared" si="15"/>
        <v>0</v>
      </c>
      <c r="BD22" s="71">
        <f t="shared" si="16"/>
        <v>0</v>
      </c>
      <c r="BE22" s="71"/>
      <c r="BF22" s="71"/>
      <c r="BG22" s="74"/>
      <c r="BH22" s="74"/>
      <c r="BI22" s="71">
        <f t="shared" si="17"/>
        <v>0</v>
      </c>
      <c r="BJ22" s="71">
        <f t="shared" si="18"/>
        <v>0</v>
      </c>
    </row>
    <row r="23" spans="1:6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  <c r="AG23" s="71"/>
      <c r="AH23" s="71"/>
      <c r="AI23" s="74"/>
      <c r="AJ23" s="74"/>
      <c r="AK23" s="71">
        <f t="shared" si="9"/>
        <v>0</v>
      </c>
      <c r="AL23" s="71">
        <f t="shared" si="10"/>
        <v>0</v>
      </c>
      <c r="AM23" s="71"/>
      <c r="AN23" s="71"/>
      <c r="AO23" s="74"/>
      <c r="AP23" s="74"/>
      <c r="AQ23" s="71">
        <f t="shared" si="11"/>
        <v>0</v>
      </c>
      <c r="AR23" s="71">
        <f t="shared" si="12"/>
        <v>0</v>
      </c>
      <c r="AS23" s="71"/>
      <c r="AT23" s="71"/>
      <c r="AU23" s="74"/>
      <c r="AV23" s="74"/>
      <c r="AW23" s="71">
        <f t="shared" si="13"/>
        <v>0</v>
      </c>
      <c r="AX23" s="71">
        <f t="shared" si="14"/>
        <v>0</v>
      </c>
      <c r="AY23" s="71"/>
      <c r="AZ23" s="71"/>
      <c r="BA23" s="74"/>
      <c r="BB23" s="74"/>
      <c r="BC23" s="71">
        <f t="shared" si="15"/>
        <v>0</v>
      </c>
      <c r="BD23" s="71">
        <f t="shared" si="16"/>
        <v>0</v>
      </c>
      <c r="BE23" s="71"/>
      <c r="BF23" s="71"/>
      <c r="BG23" s="74"/>
      <c r="BH23" s="74"/>
      <c r="BI23" s="71">
        <f t="shared" si="17"/>
        <v>0</v>
      </c>
      <c r="BJ23" s="71">
        <f t="shared" si="18"/>
        <v>0</v>
      </c>
    </row>
    <row r="24" spans="1:6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  <c r="AG24" s="71"/>
      <c r="AH24" s="71"/>
      <c r="AI24" s="74"/>
      <c r="AJ24" s="74"/>
      <c r="AK24" s="71">
        <f t="shared" si="9"/>
        <v>0</v>
      </c>
      <c r="AL24" s="71">
        <f t="shared" si="10"/>
        <v>0</v>
      </c>
      <c r="AM24" s="71"/>
      <c r="AN24" s="71"/>
      <c r="AO24" s="74"/>
      <c r="AP24" s="74"/>
      <c r="AQ24" s="71">
        <f t="shared" si="11"/>
        <v>0</v>
      </c>
      <c r="AR24" s="71">
        <f t="shared" si="12"/>
        <v>0</v>
      </c>
      <c r="AS24" s="71"/>
      <c r="AT24" s="71"/>
      <c r="AU24" s="74"/>
      <c r="AV24" s="74"/>
      <c r="AW24" s="71">
        <f t="shared" si="13"/>
        <v>0</v>
      </c>
      <c r="AX24" s="71">
        <f t="shared" si="14"/>
        <v>0</v>
      </c>
      <c r="AY24" s="71"/>
      <c r="AZ24" s="71"/>
      <c r="BA24" s="74"/>
      <c r="BB24" s="74"/>
      <c r="BC24" s="71">
        <f t="shared" si="15"/>
        <v>0</v>
      </c>
      <c r="BD24" s="71">
        <f t="shared" si="16"/>
        <v>0</v>
      </c>
      <c r="BE24" s="71"/>
      <c r="BF24" s="71"/>
      <c r="BG24" s="74"/>
      <c r="BH24" s="74"/>
      <c r="BI24" s="71">
        <f t="shared" si="17"/>
        <v>0</v>
      </c>
      <c r="BJ24" s="71">
        <f t="shared" si="18"/>
        <v>0</v>
      </c>
    </row>
    <row r="25" spans="1:6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  <c r="AG25" s="71"/>
      <c r="AH25" s="71"/>
      <c r="AI25" s="74"/>
      <c r="AJ25" s="74"/>
      <c r="AK25" s="71">
        <f t="shared" si="9"/>
        <v>0</v>
      </c>
      <c r="AL25" s="71">
        <f t="shared" si="10"/>
        <v>0</v>
      </c>
      <c r="AM25" s="71"/>
      <c r="AN25" s="71"/>
      <c r="AO25" s="74"/>
      <c r="AP25" s="74"/>
      <c r="AQ25" s="71">
        <f t="shared" si="11"/>
        <v>0</v>
      </c>
      <c r="AR25" s="71">
        <f t="shared" si="12"/>
        <v>0</v>
      </c>
      <c r="AS25" s="71"/>
      <c r="AT25" s="71"/>
      <c r="AU25" s="74"/>
      <c r="AV25" s="74"/>
      <c r="AW25" s="71">
        <f t="shared" si="13"/>
        <v>0</v>
      </c>
      <c r="AX25" s="71">
        <f t="shared" si="14"/>
        <v>0</v>
      </c>
      <c r="AY25" s="71"/>
      <c r="AZ25" s="71"/>
      <c r="BA25" s="74"/>
      <c r="BB25" s="74"/>
      <c r="BC25" s="71">
        <f t="shared" si="15"/>
        <v>0</v>
      </c>
      <c r="BD25" s="71">
        <f t="shared" si="16"/>
        <v>0</v>
      </c>
      <c r="BE25" s="71"/>
      <c r="BF25" s="71"/>
      <c r="BG25" s="74"/>
      <c r="BH25" s="74"/>
      <c r="BI25" s="71">
        <f t="shared" si="17"/>
        <v>0</v>
      </c>
      <c r="BJ25" s="71">
        <f t="shared" si="18"/>
        <v>0</v>
      </c>
    </row>
    <row r="26" spans="1:6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  <c r="AG26" s="71"/>
      <c r="AH26" s="71"/>
      <c r="AI26" s="74"/>
      <c r="AJ26" s="74"/>
      <c r="AK26" s="71">
        <f t="shared" si="9"/>
        <v>0</v>
      </c>
      <c r="AL26" s="71">
        <f t="shared" si="10"/>
        <v>0</v>
      </c>
      <c r="AM26" s="71"/>
      <c r="AN26" s="71"/>
      <c r="AO26" s="74"/>
      <c r="AP26" s="74"/>
      <c r="AQ26" s="71">
        <f t="shared" si="11"/>
        <v>0</v>
      </c>
      <c r="AR26" s="71">
        <f t="shared" si="12"/>
        <v>0</v>
      </c>
      <c r="AS26" s="71"/>
      <c r="AT26" s="71"/>
      <c r="AU26" s="74"/>
      <c r="AV26" s="74"/>
      <c r="AW26" s="71">
        <f t="shared" si="13"/>
        <v>0</v>
      </c>
      <c r="AX26" s="71">
        <f t="shared" si="14"/>
        <v>0</v>
      </c>
      <c r="AY26" s="71"/>
      <c r="AZ26" s="71"/>
      <c r="BA26" s="74"/>
      <c r="BB26" s="74"/>
      <c r="BC26" s="71">
        <f t="shared" si="15"/>
        <v>0</v>
      </c>
      <c r="BD26" s="71">
        <f t="shared" si="16"/>
        <v>0</v>
      </c>
      <c r="BE26" s="71"/>
      <c r="BF26" s="71"/>
      <c r="BG26" s="74"/>
      <c r="BH26" s="74"/>
      <c r="BI26" s="71">
        <f t="shared" si="17"/>
        <v>0</v>
      </c>
      <c r="BJ26" s="71">
        <f t="shared" si="18"/>
        <v>0</v>
      </c>
    </row>
    <row r="27" spans="1:6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  <c r="AG27" s="71"/>
      <c r="AH27" s="71"/>
      <c r="AI27" s="74"/>
      <c r="AJ27" s="74"/>
      <c r="AK27" s="71">
        <f t="shared" si="9"/>
        <v>0</v>
      </c>
      <c r="AL27" s="71">
        <f t="shared" si="10"/>
        <v>0</v>
      </c>
      <c r="AM27" s="71"/>
      <c r="AN27" s="71"/>
      <c r="AO27" s="74"/>
      <c r="AP27" s="74"/>
      <c r="AQ27" s="71">
        <f t="shared" si="11"/>
        <v>0</v>
      </c>
      <c r="AR27" s="71">
        <f t="shared" si="12"/>
        <v>0</v>
      </c>
      <c r="AS27" s="71"/>
      <c r="AT27" s="71"/>
      <c r="AU27" s="74"/>
      <c r="AV27" s="74"/>
      <c r="AW27" s="71">
        <f t="shared" si="13"/>
        <v>0</v>
      </c>
      <c r="AX27" s="71">
        <f t="shared" si="14"/>
        <v>0</v>
      </c>
      <c r="AY27" s="71"/>
      <c r="AZ27" s="71"/>
      <c r="BA27" s="74"/>
      <c r="BB27" s="74"/>
      <c r="BC27" s="71">
        <f t="shared" si="15"/>
        <v>0</v>
      </c>
      <c r="BD27" s="71">
        <f t="shared" si="16"/>
        <v>0</v>
      </c>
      <c r="BE27" s="71"/>
      <c r="BF27" s="71"/>
      <c r="BG27" s="74"/>
      <c r="BH27" s="74"/>
      <c r="BI27" s="71">
        <f t="shared" si="17"/>
        <v>0</v>
      </c>
      <c r="BJ27" s="71">
        <f t="shared" si="18"/>
        <v>0</v>
      </c>
    </row>
    <row r="28" spans="1:6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  <c r="AG28" s="71"/>
      <c r="AH28" s="71"/>
      <c r="AI28" s="74"/>
      <c r="AJ28" s="74"/>
      <c r="AK28" s="71">
        <f t="shared" si="9"/>
        <v>0</v>
      </c>
      <c r="AL28" s="71">
        <f t="shared" si="10"/>
        <v>0</v>
      </c>
      <c r="AM28" s="71"/>
      <c r="AN28" s="71"/>
      <c r="AO28" s="74"/>
      <c r="AP28" s="74"/>
      <c r="AQ28" s="71">
        <f t="shared" si="11"/>
        <v>0</v>
      </c>
      <c r="AR28" s="71">
        <f t="shared" si="12"/>
        <v>0</v>
      </c>
      <c r="AS28" s="71"/>
      <c r="AT28" s="71"/>
      <c r="AU28" s="74"/>
      <c r="AV28" s="74"/>
      <c r="AW28" s="71">
        <f t="shared" si="13"/>
        <v>0</v>
      </c>
      <c r="AX28" s="71">
        <f t="shared" si="14"/>
        <v>0</v>
      </c>
      <c r="AY28" s="71"/>
      <c r="AZ28" s="71"/>
      <c r="BA28" s="74"/>
      <c r="BB28" s="74"/>
      <c r="BC28" s="71">
        <f t="shared" si="15"/>
        <v>0</v>
      </c>
      <c r="BD28" s="71">
        <f t="shared" si="16"/>
        <v>0</v>
      </c>
      <c r="BE28" s="71"/>
      <c r="BF28" s="71"/>
      <c r="BG28" s="74"/>
      <c r="BH28" s="74"/>
      <c r="BI28" s="71">
        <f t="shared" si="17"/>
        <v>0</v>
      </c>
      <c r="BJ28" s="71">
        <f t="shared" si="18"/>
        <v>0</v>
      </c>
    </row>
    <row r="29" spans="1:6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  <c r="AG29" s="71"/>
      <c r="AH29" s="71"/>
      <c r="AI29" s="74"/>
      <c r="AJ29" s="74"/>
      <c r="AK29" s="71">
        <f t="shared" si="9"/>
        <v>0</v>
      </c>
      <c r="AL29" s="71">
        <f t="shared" si="10"/>
        <v>0</v>
      </c>
      <c r="AM29" s="71"/>
      <c r="AN29" s="71"/>
      <c r="AO29" s="74"/>
      <c r="AP29" s="74"/>
      <c r="AQ29" s="71">
        <f t="shared" si="11"/>
        <v>0</v>
      </c>
      <c r="AR29" s="71">
        <f t="shared" si="12"/>
        <v>0</v>
      </c>
      <c r="AS29" s="71"/>
      <c r="AT29" s="71"/>
      <c r="AU29" s="74"/>
      <c r="AV29" s="74"/>
      <c r="AW29" s="71">
        <f t="shared" si="13"/>
        <v>0</v>
      </c>
      <c r="AX29" s="71">
        <f t="shared" si="14"/>
        <v>0</v>
      </c>
      <c r="AY29" s="71"/>
      <c r="AZ29" s="71"/>
      <c r="BA29" s="74"/>
      <c r="BB29" s="74"/>
      <c r="BC29" s="71">
        <f t="shared" si="15"/>
        <v>0</v>
      </c>
      <c r="BD29" s="71">
        <f t="shared" si="16"/>
        <v>0</v>
      </c>
      <c r="BE29" s="71"/>
      <c r="BF29" s="71"/>
      <c r="BG29" s="74"/>
      <c r="BH29" s="74"/>
      <c r="BI29" s="71">
        <f t="shared" si="17"/>
        <v>0</v>
      </c>
      <c r="BJ29" s="71">
        <f t="shared" si="18"/>
        <v>0</v>
      </c>
    </row>
    <row r="30" spans="1:6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  <c r="AG30" s="71"/>
      <c r="AH30" s="71"/>
      <c r="AI30" s="74"/>
      <c r="AJ30" s="74"/>
      <c r="AK30" s="71">
        <f t="shared" si="9"/>
        <v>0</v>
      </c>
      <c r="AL30" s="71">
        <f t="shared" si="10"/>
        <v>0</v>
      </c>
      <c r="AM30" s="71"/>
      <c r="AN30" s="71"/>
      <c r="AO30" s="74"/>
      <c r="AP30" s="74"/>
      <c r="AQ30" s="71">
        <f t="shared" si="11"/>
        <v>0</v>
      </c>
      <c r="AR30" s="71">
        <f t="shared" si="12"/>
        <v>0</v>
      </c>
      <c r="AS30" s="71"/>
      <c r="AT30" s="71"/>
      <c r="AU30" s="74"/>
      <c r="AV30" s="74"/>
      <c r="AW30" s="71">
        <f t="shared" si="13"/>
        <v>0</v>
      </c>
      <c r="AX30" s="71">
        <f t="shared" si="14"/>
        <v>0</v>
      </c>
      <c r="AY30" s="71"/>
      <c r="AZ30" s="71"/>
      <c r="BA30" s="74"/>
      <c r="BB30" s="74"/>
      <c r="BC30" s="71">
        <f t="shared" si="15"/>
        <v>0</v>
      </c>
      <c r="BD30" s="71">
        <f t="shared" si="16"/>
        <v>0</v>
      </c>
      <c r="BE30" s="71"/>
      <c r="BF30" s="71"/>
      <c r="BG30" s="74"/>
      <c r="BH30" s="74"/>
      <c r="BI30" s="71">
        <f t="shared" si="17"/>
        <v>0</v>
      </c>
      <c r="BJ30" s="71">
        <f t="shared" si="18"/>
        <v>0</v>
      </c>
    </row>
    <row r="31" spans="1:6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  <c r="AG31" s="71"/>
      <c r="AH31" s="71"/>
      <c r="AI31" s="74"/>
      <c r="AJ31" s="74"/>
      <c r="AK31" s="71">
        <f t="shared" si="9"/>
        <v>0</v>
      </c>
      <c r="AL31" s="71">
        <f t="shared" si="10"/>
        <v>0</v>
      </c>
      <c r="AM31" s="71"/>
      <c r="AN31" s="71"/>
      <c r="AO31" s="74"/>
      <c r="AP31" s="74"/>
      <c r="AQ31" s="71">
        <f t="shared" si="11"/>
        <v>0</v>
      </c>
      <c r="AR31" s="71">
        <f t="shared" si="12"/>
        <v>0</v>
      </c>
      <c r="AS31" s="71"/>
      <c r="AT31" s="71"/>
      <c r="AU31" s="74"/>
      <c r="AV31" s="74"/>
      <c r="AW31" s="71">
        <f t="shared" si="13"/>
        <v>0</v>
      </c>
      <c r="AX31" s="71">
        <f t="shared" si="14"/>
        <v>0</v>
      </c>
      <c r="AY31" s="71"/>
      <c r="AZ31" s="71"/>
      <c r="BA31" s="74"/>
      <c r="BB31" s="74"/>
      <c r="BC31" s="71">
        <f t="shared" si="15"/>
        <v>0</v>
      </c>
      <c r="BD31" s="71">
        <f t="shared" si="16"/>
        <v>0</v>
      </c>
      <c r="BE31" s="71"/>
      <c r="BF31" s="71"/>
      <c r="BG31" s="74"/>
      <c r="BH31" s="74"/>
      <c r="BI31" s="71">
        <f t="shared" si="17"/>
        <v>0</v>
      </c>
      <c r="BJ31" s="71">
        <f t="shared" si="18"/>
        <v>0</v>
      </c>
    </row>
    <row r="32" spans="1:6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  <c r="AG32" s="71"/>
      <c r="AH32" s="71"/>
      <c r="AI32" s="74"/>
      <c r="AJ32" s="74"/>
      <c r="AK32" s="71">
        <f t="shared" si="9"/>
        <v>0</v>
      </c>
      <c r="AL32" s="71">
        <f t="shared" si="10"/>
        <v>0</v>
      </c>
      <c r="AM32" s="71"/>
      <c r="AN32" s="71"/>
      <c r="AO32" s="74"/>
      <c r="AP32" s="74"/>
      <c r="AQ32" s="71">
        <f t="shared" si="11"/>
        <v>0</v>
      </c>
      <c r="AR32" s="71">
        <f t="shared" si="12"/>
        <v>0</v>
      </c>
      <c r="AS32" s="71"/>
      <c r="AT32" s="71"/>
      <c r="AU32" s="74"/>
      <c r="AV32" s="74"/>
      <c r="AW32" s="71">
        <f t="shared" si="13"/>
        <v>0</v>
      </c>
      <c r="AX32" s="71">
        <f t="shared" si="14"/>
        <v>0</v>
      </c>
      <c r="AY32" s="71"/>
      <c r="AZ32" s="71"/>
      <c r="BA32" s="74"/>
      <c r="BB32" s="74"/>
      <c r="BC32" s="71">
        <f t="shared" si="15"/>
        <v>0</v>
      </c>
      <c r="BD32" s="71">
        <f t="shared" si="16"/>
        <v>0</v>
      </c>
      <c r="BE32" s="71"/>
      <c r="BF32" s="71"/>
      <c r="BG32" s="74"/>
      <c r="BH32" s="74"/>
      <c r="BI32" s="71">
        <f t="shared" si="17"/>
        <v>0</v>
      </c>
      <c r="BJ32" s="71">
        <f t="shared" si="18"/>
        <v>0</v>
      </c>
    </row>
    <row r="33" spans="1:6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  <c r="AG33" s="71"/>
      <c r="AH33" s="71"/>
      <c r="AI33" s="74"/>
      <c r="AJ33" s="74"/>
      <c r="AK33" s="71">
        <f t="shared" si="9"/>
        <v>0</v>
      </c>
      <c r="AL33" s="71">
        <f t="shared" si="10"/>
        <v>0</v>
      </c>
      <c r="AM33" s="71"/>
      <c r="AN33" s="71"/>
      <c r="AO33" s="74"/>
      <c r="AP33" s="74"/>
      <c r="AQ33" s="71">
        <f t="shared" si="11"/>
        <v>0</v>
      </c>
      <c r="AR33" s="71">
        <f t="shared" si="12"/>
        <v>0</v>
      </c>
      <c r="AS33" s="71"/>
      <c r="AT33" s="71"/>
      <c r="AU33" s="74"/>
      <c r="AV33" s="74"/>
      <c r="AW33" s="71">
        <f t="shared" si="13"/>
        <v>0</v>
      </c>
      <c r="AX33" s="71">
        <f t="shared" si="14"/>
        <v>0</v>
      </c>
      <c r="AY33" s="71"/>
      <c r="AZ33" s="71"/>
      <c r="BA33" s="74"/>
      <c r="BB33" s="74"/>
      <c r="BC33" s="71">
        <f t="shared" si="15"/>
        <v>0</v>
      </c>
      <c r="BD33" s="71">
        <f t="shared" si="16"/>
        <v>0</v>
      </c>
      <c r="BE33" s="71"/>
      <c r="BF33" s="71"/>
      <c r="BG33" s="74"/>
      <c r="BH33" s="74"/>
      <c r="BI33" s="71">
        <f t="shared" si="17"/>
        <v>0</v>
      </c>
      <c r="BJ33" s="71">
        <f t="shared" si="18"/>
        <v>0</v>
      </c>
    </row>
    <row r="34" spans="1:6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  <c r="AG34" s="71"/>
      <c r="AH34" s="71"/>
      <c r="AI34" s="74"/>
      <c r="AJ34" s="74"/>
      <c r="AK34" s="71">
        <f t="shared" si="9"/>
        <v>0</v>
      </c>
      <c r="AL34" s="71">
        <f t="shared" si="10"/>
        <v>0</v>
      </c>
      <c r="AM34" s="71"/>
      <c r="AN34" s="71"/>
      <c r="AO34" s="74"/>
      <c r="AP34" s="74"/>
      <c r="AQ34" s="71">
        <f t="shared" si="11"/>
        <v>0</v>
      </c>
      <c r="AR34" s="71">
        <f t="shared" si="12"/>
        <v>0</v>
      </c>
      <c r="AS34" s="71"/>
      <c r="AT34" s="71"/>
      <c r="AU34" s="74"/>
      <c r="AV34" s="74"/>
      <c r="AW34" s="71">
        <f t="shared" si="13"/>
        <v>0</v>
      </c>
      <c r="AX34" s="71">
        <f t="shared" si="14"/>
        <v>0</v>
      </c>
      <c r="AY34" s="71"/>
      <c r="AZ34" s="71"/>
      <c r="BA34" s="74"/>
      <c r="BB34" s="74"/>
      <c r="BC34" s="71">
        <f t="shared" si="15"/>
        <v>0</v>
      </c>
      <c r="BD34" s="71">
        <f t="shared" si="16"/>
        <v>0</v>
      </c>
      <c r="BE34" s="71"/>
      <c r="BF34" s="71"/>
      <c r="BG34" s="74"/>
      <c r="BH34" s="74"/>
      <c r="BI34" s="71">
        <f t="shared" si="17"/>
        <v>0</v>
      </c>
      <c r="BJ34" s="71">
        <f t="shared" si="18"/>
        <v>0</v>
      </c>
    </row>
    <row r="35" spans="1:6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  <c r="AG35" s="71"/>
      <c r="AH35" s="71"/>
      <c r="AI35" s="74"/>
      <c r="AJ35" s="74"/>
      <c r="AK35" s="71">
        <f t="shared" si="9"/>
        <v>0</v>
      </c>
      <c r="AL35" s="71">
        <f t="shared" si="10"/>
        <v>0</v>
      </c>
      <c r="AM35" s="71"/>
      <c r="AN35" s="71"/>
      <c r="AO35" s="74"/>
      <c r="AP35" s="74"/>
      <c r="AQ35" s="71">
        <f t="shared" si="11"/>
        <v>0</v>
      </c>
      <c r="AR35" s="71">
        <f t="shared" si="12"/>
        <v>0</v>
      </c>
      <c r="AS35" s="71"/>
      <c r="AT35" s="71"/>
      <c r="AU35" s="74"/>
      <c r="AV35" s="74"/>
      <c r="AW35" s="71">
        <f t="shared" si="13"/>
        <v>0</v>
      </c>
      <c r="AX35" s="71">
        <f t="shared" si="14"/>
        <v>0</v>
      </c>
      <c r="AY35" s="71"/>
      <c r="AZ35" s="71"/>
      <c r="BA35" s="74"/>
      <c r="BB35" s="74"/>
      <c r="BC35" s="71">
        <f t="shared" si="15"/>
        <v>0</v>
      </c>
      <c r="BD35" s="71">
        <f t="shared" si="16"/>
        <v>0</v>
      </c>
      <c r="BE35" s="71"/>
      <c r="BF35" s="71"/>
      <c r="BG35" s="74"/>
      <c r="BH35" s="74"/>
      <c r="BI35" s="71">
        <f t="shared" si="17"/>
        <v>0</v>
      </c>
      <c r="BJ35" s="71">
        <f t="shared" si="18"/>
        <v>0</v>
      </c>
    </row>
    <row r="36" spans="1:6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  <c r="AG36" s="71"/>
      <c r="AH36" s="71"/>
      <c r="AI36" s="74"/>
      <c r="AJ36" s="74"/>
      <c r="AK36" s="71">
        <f t="shared" si="9"/>
        <v>0</v>
      </c>
      <c r="AL36" s="71">
        <f t="shared" si="10"/>
        <v>0</v>
      </c>
      <c r="AM36" s="71"/>
      <c r="AN36" s="71"/>
      <c r="AO36" s="74"/>
      <c r="AP36" s="74"/>
      <c r="AQ36" s="71">
        <f t="shared" si="11"/>
        <v>0</v>
      </c>
      <c r="AR36" s="71">
        <f t="shared" si="12"/>
        <v>0</v>
      </c>
      <c r="AS36" s="71"/>
      <c r="AT36" s="71"/>
      <c r="AU36" s="74"/>
      <c r="AV36" s="74"/>
      <c r="AW36" s="71">
        <f t="shared" si="13"/>
        <v>0</v>
      </c>
      <c r="AX36" s="71">
        <f t="shared" si="14"/>
        <v>0</v>
      </c>
      <c r="AY36" s="71"/>
      <c r="AZ36" s="71"/>
      <c r="BA36" s="74"/>
      <c r="BB36" s="74"/>
      <c r="BC36" s="71">
        <f t="shared" si="15"/>
        <v>0</v>
      </c>
      <c r="BD36" s="71">
        <f t="shared" si="16"/>
        <v>0</v>
      </c>
      <c r="BE36" s="71"/>
      <c r="BF36" s="71"/>
      <c r="BG36" s="74"/>
      <c r="BH36" s="74"/>
      <c r="BI36" s="71">
        <f t="shared" si="17"/>
        <v>0</v>
      </c>
      <c r="BJ36" s="71">
        <f t="shared" si="18"/>
        <v>0</v>
      </c>
    </row>
    <row r="37" spans="1:6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  <c r="AG37" s="71"/>
      <c r="AH37" s="71"/>
      <c r="AI37" s="74"/>
      <c r="AJ37" s="74"/>
      <c r="AK37" s="71">
        <f t="shared" si="9"/>
        <v>0</v>
      </c>
      <c r="AL37" s="71">
        <f t="shared" si="10"/>
        <v>0</v>
      </c>
      <c r="AM37" s="71"/>
      <c r="AN37" s="71"/>
      <c r="AO37" s="74"/>
      <c r="AP37" s="74"/>
      <c r="AQ37" s="71">
        <f t="shared" si="11"/>
        <v>0</v>
      </c>
      <c r="AR37" s="71">
        <f t="shared" si="12"/>
        <v>0</v>
      </c>
      <c r="AS37" s="71"/>
      <c r="AT37" s="71"/>
      <c r="AU37" s="74"/>
      <c r="AV37" s="74"/>
      <c r="AW37" s="71">
        <f t="shared" si="13"/>
        <v>0</v>
      </c>
      <c r="AX37" s="71">
        <f t="shared" si="14"/>
        <v>0</v>
      </c>
      <c r="AY37" s="71"/>
      <c r="AZ37" s="71"/>
      <c r="BA37" s="74"/>
      <c r="BB37" s="74"/>
      <c r="BC37" s="71">
        <f t="shared" si="15"/>
        <v>0</v>
      </c>
      <c r="BD37" s="71">
        <f t="shared" si="16"/>
        <v>0</v>
      </c>
      <c r="BE37" s="71"/>
      <c r="BF37" s="71"/>
      <c r="BG37" s="74"/>
      <c r="BH37" s="74"/>
      <c r="BI37" s="71">
        <f t="shared" si="17"/>
        <v>0</v>
      </c>
      <c r="BJ37" s="71">
        <f t="shared" si="18"/>
        <v>0</v>
      </c>
    </row>
    <row r="38" spans="1:6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  <c r="AG38" s="71"/>
      <c r="AH38" s="71"/>
      <c r="AI38" s="74"/>
      <c r="AJ38" s="74"/>
      <c r="AK38" s="71">
        <f t="shared" si="9"/>
        <v>0</v>
      </c>
      <c r="AL38" s="71">
        <f t="shared" si="10"/>
        <v>0</v>
      </c>
      <c r="AM38" s="71"/>
      <c r="AN38" s="71"/>
      <c r="AO38" s="74"/>
      <c r="AP38" s="74"/>
      <c r="AQ38" s="71">
        <f t="shared" si="11"/>
        <v>0</v>
      </c>
      <c r="AR38" s="71">
        <f t="shared" si="12"/>
        <v>0</v>
      </c>
      <c r="AS38" s="71"/>
      <c r="AT38" s="71"/>
      <c r="AU38" s="74"/>
      <c r="AV38" s="74"/>
      <c r="AW38" s="71">
        <f t="shared" si="13"/>
        <v>0</v>
      </c>
      <c r="AX38" s="71">
        <f t="shared" si="14"/>
        <v>0</v>
      </c>
      <c r="AY38" s="71"/>
      <c r="AZ38" s="71"/>
      <c r="BA38" s="74"/>
      <c r="BB38" s="74"/>
      <c r="BC38" s="71">
        <f t="shared" si="15"/>
        <v>0</v>
      </c>
      <c r="BD38" s="71">
        <f t="shared" si="16"/>
        <v>0</v>
      </c>
      <c r="BE38" s="71"/>
      <c r="BF38" s="71"/>
      <c r="BG38" s="74"/>
      <c r="BH38" s="74"/>
      <c r="BI38" s="71">
        <f t="shared" si="17"/>
        <v>0</v>
      </c>
      <c r="BJ38" s="71">
        <f t="shared" si="18"/>
        <v>0</v>
      </c>
    </row>
    <row r="39" spans="1:6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  <c r="AG39" s="71"/>
      <c r="AH39" s="71"/>
      <c r="AI39" s="74"/>
      <c r="AJ39" s="74"/>
      <c r="AK39" s="71">
        <f t="shared" si="9"/>
        <v>0</v>
      </c>
      <c r="AL39" s="71">
        <f t="shared" si="10"/>
        <v>0</v>
      </c>
      <c r="AM39" s="71"/>
      <c r="AN39" s="71"/>
      <c r="AO39" s="74"/>
      <c r="AP39" s="74"/>
      <c r="AQ39" s="71">
        <f t="shared" si="11"/>
        <v>0</v>
      </c>
      <c r="AR39" s="71">
        <f t="shared" si="12"/>
        <v>0</v>
      </c>
      <c r="AS39" s="71"/>
      <c r="AT39" s="71"/>
      <c r="AU39" s="74"/>
      <c r="AV39" s="74"/>
      <c r="AW39" s="71">
        <f t="shared" si="13"/>
        <v>0</v>
      </c>
      <c r="AX39" s="71">
        <f t="shared" si="14"/>
        <v>0</v>
      </c>
      <c r="AY39" s="71"/>
      <c r="AZ39" s="71"/>
      <c r="BA39" s="74"/>
      <c r="BB39" s="74"/>
      <c r="BC39" s="71">
        <f t="shared" si="15"/>
        <v>0</v>
      </c>
      <c r="BD39" s="71">
        <f t="shared" si="16"/>
        <v>0</v>
      </c>
      <c r="BE39" s="71"/>
      <c r="BF39" s="71"/>
      <c r="BG39" s="74"/>
      <c r="BH39" s="74"/>
      <c r="BI39" s="71">
        <f t="shared" si="17"/>
        <v>0</v>
      </c>
      <c r="BJ39" s="71">
        <f t="shared" si="18"/>
        <v>0</v>
      </c>
    </row>
    <row r="40" spans="1:6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  <c r="AG40" s="71"/>
      <c r="AH40" s="71"/>
      <c r="AI40" s="74"/>
      <c r="AJ40" s="74"/>
      <c r="AK40" s="71">
        <f t="shared" si="9"/>
        <v>0</v>
      </c>
      <c r="AL40" s="71">
        <f t="shared" si="10"/>
        <v>0</v>
      </c>
      <c r="AM40" s="71"/>
      <c r="AN40" s="71"/>
      <c r="AO40" s="74"/>
      <c r="AP40" s="74"/>
      <c r="AQ40" s="71">
        <f t="shared" si="11"/>
        <v>0</v>
      </c>
      <c r="AR40" s="71">
        <f t="shared" si="12"/>
        <v>0</v>
      </c>
      <c r="AS40" s="71"/>
      <c r="AT40" s="71"/>
      <c r="AU40" s="74"/>
      <c r="AV40" s="74"/>
      <c r="AW40" s="71">
        <f t="shared" si="13"/>
        <v>0</v>
      </c>
      <c r="AX40" s="71">
        <f t="shared" si="14"/>
        <v>0</v>
      </c>
      <c r="AY40" s="71"/>
      <c r="AZ40" s="71"/>
      <c r="BA40" s="74"/>
      <c r="BB40" s="74"/>
      <c r="BC40" s="71">
        <f t="shared" si="15"/>
        <v>0</v>
      </c>
      <c r="BD40" s="71">
        <f t="shared" si="16"/>
        <v>0</v>
      </c>
      <c r="BE40" s="71"/>
      <c r="BF40" s="71"/>
      <c r="BG40" s="74"/>
      <c r="BH40" s="74"/>
      <c r="BI40" s="71">
        <f t="shared" si="17"/>
        <v>0</v>
      </c>
      <c r="BJ40" s="71">
        <f t="shared" si="18"/>
        <v>0</v>
      </c>
    </row>
    <row r="41" spans="1:6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  <c r="AG41" s="71"/>
      <c r="AH41" s="71"/>
      <c r="AI41" s="74"/>
      <c r="AJ41" s="74"/>
      <c r="AK41" s="71">
        <f t="shared" si="9"/>
        <v>0</v>
      </c>
      <c r="AL41" s="71">
        <f t="shared" si="10"/>
        <v>0</v>
      </c>
      <c r="AM41" s="71"/>
      <c r="AN41" s="71"/>
      <c r="AO41" s="74"/>
      <c r="AP41" s="74"/>
      <c r="AQ41" s="71">
        <f t="shared" si="11"/>
        <v>0</v>
      </c>
      <c r="AR41" s="71">
        <f t="shared" si="12"/>
        <v>0</v>
      </c>
      <c r="AS41" s="71"/>
      <c r="AT41" s="71"/>
      <c r="AU41" s="74"/>
      <c r="AV41" s="74"/>
      <c r="AW41" s="71">
        <f t="shared" si="13"/>
        <v>0</v>
      </c>
      <c r="AX41" s="71">
        <f t="shared" si="14"/>
        <v>0</v>
      </c>
      <c r="AY41" s="71"/>
      <c r="AZ41" s="71"/>
      <c r="BA41" s="74"/>
      <c r="BB41" s="74"/>
      <c r="BC41" s="71">
        <f t="shared" si="15"/>
        <v>0</v>
      </c>
      <c r="BD41" s="71">
        <f t="shared" si="16"/>
        <v>0</v>
      </c>
      <c r="BE41" s="71"/>
      <c r="BF41" s="71"/>
      <c r="BG41" s="74"/>
      <c r="BH41" s="74"/>
      <c r="BI41" s="71">
        <f t="shared" si="17"/>
        <v>0</v>
      </c>
      <c r="BJ41" s="71">
        <f t="shared" si="18"/>
        <v>0</v>
      </c>
    </row>
    <row r="42" spans="1:6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  <c r="AG42" s="71"/>
      <c r="AH42" s="71"/>
      <c r="AI42" s="74"/>
      <c r="AJ42" s="74"/>
      <c r="AK42" s="71">
        <f t="shared" si="9"/>
        <v>0</v>
      </c>
      <c r="AL42" s="71">
        <f t="shared" si="10"/>
        <v>0</v>
      </c>
      <c r="AM42" s="71"/>
      <c r="AN42" s="71"/>
      <c r="AO42" s="74"/>
      <c r="AP42" s="74"/>
      <c r="AQ42" s="71">
        <f t="shared" si="11"/>
        <v>0</v>
      </c>
      <c r="AR42" s="71">
        <f t="shared" si="12"/>
        <v>0</v>
      </c>
      <c r="AS42" s="71"/>
      <c r="AT42" s="71"/>
      <c r="AU42" s="74"/>
      <c r="AV42" s="74"/>
      <c r="AW42" s="71">
        <f t="shared" si="13"/>
        <v>0</v>
      </c>
      <c r="AX42" s="71">
        <f t="shared" si="14"/>
        <v>0</v>
      </c>
      <c r="AY42" s="71"/>
      <c r="AZ42" s="71"/>
      <c r="BA42" s="74"/>
      <c r="BB42" s="74"/>
      <c r="BC42" s="71">
        <f t="shared" si="15"/>
        <v>0</v>
      </c>
      <c r="BD42" s="71">
        <f t="shared" si="16"/>
        <v>0</v>
      </c>
      <c r="BE42" s="71"/>
      <c r="BF42" s="71"/>
      <c r="BG42" s="74"/>
      <c r="BH42" s="74"/>
      <c r="BI42" s="71">
        <f t="shared" si="17"/>
        <v>0</v>
      </c>
      <c r="BJ42" s="71">
        <f t="shared" si="18"/>
        <v>0</v>
      </c>
    </row>
    <row r="43" spans="1:6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  <c r="AG43" s="71"/>
      <c r="AH43" s="71"/>
      <c r="AI43" s="74"/>
      <c r="AJ43" s="74"/>
      <c r="AK43" s="71">
        <f t="shared" si="9"/>
        <v>0</v>
      </c>
      <c r="AL43" s="71">
        <f t="shared" si="10"/>
        <v>0</v>
      </c>
      <c r="AM43" s="71"/>
      <c r="AN43" s="71"/>
      <c r="AO43" s="74"/>
      <c r="AP43" s="74"/>
      <c r="AQ43" s="71">
        <f t="shared" si="11"/>
        <v>0</v>
      </c>
      <c r="AR43" s="71">
        <f t="shared" si="12"/>
        <v>0</v>
      </c>
      <c r="AS43" s="71"/>
      <c r="AT43" s="71"/>
      <c r="AU43" s="74"/>
      <c r="AV43" s="74"/>
      <c r="AW43" s="71">
        <f t="shared" si="13"/>
        <v>0</v>
      </c>
      <c r="AX43" s="71">
        <f t="shared" si="14"/>
        <v>0</v>
      </c>
      <c r="AY43" s="71"/>
      <c r="AZ43" s="71"/>
      <c r="BA43" s="74"/>
      <c r="BB43" s="74"/>
      <c r="BC43" s="71">
        <f t="shared" si="15"/>
        <v>0</v>
      </c>
      <c r="BD43" s="71">
        <f t="shared" si="16"/>
        <v>0</v>
      </c>
      <c r="BE43" s="71"/>
      <c r="BF43" s="71"/>
      <c r="BG43" s="74"/>
      <c r="BH43" s="74"/>
      <c r="BI43" s="71">
        <f t="shared" si="17"/>
        <v>0</v>
      </c>
      <c r="BJ43" s="71">
        <f t="shared" si="18"/>
        <v>0</v>
      </c>
    </row>
    <row r="44" spans="1:6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0</v>
      </c>
      <c r="V44" s="71"/>
      <c r="W44" s="71"/>
      <c r="X44" s="71"/>
      <c r="Y44" s="71">
        <f t="shared" si="4"/>
        <v>0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  <c r="AG44" s="71"/>
      <c r="AH44" s="71"/>
      <c r="AI44" s="74"/>
      <c r="AJ44" s="74"/>
      <c r="AK44" s="71">
        <f t="shared" si="9"/>
        <v>0</v>
      </c>
      <c r="AL44" s="71">
        <f t="shared" si="10"/>
        <v>0</v>
      </c>
      <c r="AM44" s="71"/>
      <c r="AN44" s="71"/>
      <c r="AO44" s="74"/>
      <c r="AP44" s="74"/>
      <c r="AQ44" s="71">
        <f t="shared" si="11"/>
        <v>0</v>
      </c>
      <c r="AR44" s="71">
        <f t="shared" si="12"/>
        <v>0</v>
      </c>
      <c r="AS44" s="71"/>
      <c r="AT44" s="71"/>
      <c r="AU44" s="74"/>
      <c r="AV44" s="74"/>
      <c r="AW44" s="71">
        <f t="shared" si="13"/>
        <v>0</v>
      </c>
      <c r="AX44" s="71">
        <f t="shared" si="14"/>
        <v>0</v>
      </c>
      <c r="AY44" s="71"/>
      <c r="AZ44" s="71"/>
      <c r="BA44" s="74"/>
      <c r="BB44" s="74"/>
      <c r="BC44" s="71">
        <f t="shared" si="15"/>
        <v>0</v>
      </c>
      <c r="BD44" s="71">
        <f t="shared" si="16"/>
        <v>0</v>
      </c>
      <c r="BE44" s="71"/>
      <c r="BF44" s="71"/>
      <c r="BG44" s="74"/>
      <c r="BH44" s="74"/>
      <c r="BI44" s="71">
        <f t="shared" si="17"/>
        <v>0</v>
      </c>
      <c r="BJ44" s="71">
        <f t="shared" si="18"/>
        <v>0</v>
      </c>
    </row>
    <row r="45" spans="1:6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0</v>
      </c>
      <c r="V45" s="71"/>
      <c r="W45" s="71"/>
      <c r="X45" s="71"/>
      <c r="Y45" s="71">
        <f t="shared" si="4"/>
        <v>0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  <c r="AG45" s="71"/>
      <c r="AH45" s="71"/>
      <c r="AI45" s="74"/>
      <c r="AJ45" s="74"/>
      <c r="AK45" s="71">
        <f t="shared" si="9"/>
        <v>0</v>
      </c>
      <c r="AL45" s="71">
        <f t="shared" si="10"/>
        <v>0</v>
      </c>
      <c r="AM45" s="71"/>
      <c r="AN45" s="71"/>
      <c r="AO45" s="74"/>
      <c r="AP45" s="74"/>
      <c r="AQ45" s="71">
        <f t="shared" si="11"/>
        <v>0</v>
      </c>
      <c r="AR45" s="71">
        <f t="shared" si="12"/>
        <v>0</v>
      </c>
      <c r="AS45" s="71"/>
      <c r="AT45" s="71"/>
      <c r="AU45" s="74"/>
      <c r="AV45" s="74"/>
      <c r="AW45" s="71">
        <f t="shared" si="13"/>
        <v>0</v>
      </c>
      <c r="AX45" s="71">
        <f t="shared" si="14"/>
        <v>0</v>
      </c>
      <c r="AY45" s="71"/>
      <c r="AZ45" s="71"/>
      <c r="BA45" s="74"/>
      <c r="BB45" s="74"/>
      <c r="BC45" s="71">
        <f t="shared" si="15"/>
        <v>0</v>
      </c>
      <c r="BD45" s="71">
        <f t="shared" si="16"/>
        <v>0</v>
      </c>
      <c r="BE45" s="71"/>
      <c r="BF45" s="71"/>
      <c r="BG45" s="74"/>
      <c r="BH45" s="74"/>
      <c r="BI45" s="71">
        <f t="shared" si="17"/>
        <v>0</v>
      </c>
      <c r="BJ45" s="71">
        <f t="shared" si="18"/>
        <v>0</v>
      </c>
    </row>
    <row r="46" spans="1:6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0</v>
      </c>
      <c r="V46" s="71"/>
      <c r="W46" s="71"/>
      <c r="X46" s="71"/>
      <c r="Y46" s="71">
        <f t="shared" si="4"/>
        <v>0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  <c r="AG46" s="71"/>
      <c r="AH46" s="71"/>
      <c r="AI46" s="74"/>
      <c r="AJ46" s="74"/>
      <c r="AK46" s="71">
        <f t="shared" si="9"/>
        <v>0</v>
      </c>
      <c r="AL46" s="71">
        <f t="shared" si="10"/>
        <v>0</v>
      </c>
      <c r="AM46" s="71"/>
      <c r="AN46" s="71"/>
      <c r="AO46" s="74"/>
      <c r="AP46" s="74"/>
      <c r="AQ46" s="71">
        <f t="shared" si="11"/>
        <v>0</v>
      </c>
      <c r="AR46" s="71">
        <f t="shared" si="12"/>
        <v>0</v>
      </c>
      <c r="AS46" s="71"/>
      <c r="AT46" s="71"/>
      <c r="AU46" s="74"/>
      <c r="AV46" s="74"/>
      <c r="AW46" s="71">
        <f t="shared" si="13"/>
        <v>0</v>
      </c>
      <c r="AX46" s="71">
        <f t="shared" si="14"/>
        <v>0</v>
      </c>
      <c r="AY46" s="71"/>
      <c r="AZ46" s="71"/>
      <c r="BA46" s="74"/>
      <c r="BB46" s="74"/>
      <c r="BC46" s="71">
        <f t="shared" si="15"/>
        <v>0</v>
      </c>
      <c r="BD46" s="71">
        <f t="shared" si="16"/>
        <v>0</v>
      </c>
      <c r="BE46" s="71"/>
      <c r="BF46" s="71"/>
      <c r="BG46" s="74"/>
      <c r="BH46" s="74"/>
      <c r="BI46" s="71">
        <f t="shared" si="17"/>
        <v>0</v>
      </c>
      <c r="BJ46" s="71">
        <f t="shared" si="18"/>
        <v>0</v>
      </c>
    </row>
    <row r="47" spans="1:6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0</v>
      </c>
      <c r="V47" s="71"/>
      <c r="W47" s="71"/>
      <c r="X47" s="71"/>
      <c r="Y47" s="71">
        <f t="shared" si="4"/>
        <v>0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  <c r="AG47" s="71"/>
      <c r="AH47" s="71"/>
      <c r="AI47" s="74"/>
      <c r="AJ47" s="74"/>
      <c r="AK47" s="71">
        <f t="shared" si="9"/>
        <v>0</v>
      </c>
      <c r="AL47" s="71">
        <f t="shared" si="10"/>
        <v>0</v>
      </c>
      <c r="AM47" s="71"/>
      <c r="AN47" s="71"/>
      <c r="AO47" s="74"/>
      <c r="AP47" s="74"/>
      <c r="AQ47" s="71">
        <f t="shared" si="11"/>
        <v>0</v>
      </c>
      <c r="AR47" s="71">
        <f t="shared" si="12"/>
        <v>0</v>
      </c>
      <c r="AS47" s="71"/>
      <c r="AT47" s="71"/>
      <c r="AU47" s="74"/>
      <c r="AV47" s="74"/>
      <c r="AW47" s="71">
        <f t="shared" si="13"/>
        <v>0</v>
      </c>
      <c r="AX47" s="71">
        <f t="shared" si="14"/>
        <v>0</v>
      </c>
      <c r="AY47" s="71"/>
      <c r="AZ47" s="71"/>
      <c r="BA47" s="74"/>
      <c r="BB47" s="74"/>
      <c r="BC47" s="71">
        <f t="shared" si="15"/>
        <v>0</v>
      </c>
      <c r="BD47" s="71">
        <f t="shared" si="16"/>
        <v>0</v>
      </c>
      <c r="BE47" s="71"/>
      <c r="BF47" s="71"/>
      <c r="BG47" s="74"/>
      <c r="BH47" s="74"/>
      <c r="BI47" s="71">
        <f t="shared" si="17"/>
        <v>0</v>
      </c>
      <c r="BJ47" s="71">
        <f t="shared" si="18"/>
        <v>0</v>
      </c>
    </row>
    <row r="48" spans="1:6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0</v>
      </c>
      <c r="V48" s="71"/>
      <c r="W48" s="71"/>
      <c r="X48" s="71"/>
      <c r="Y48" s="71">
        <f t="shared" si="4"/>
        <v>0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  <c r="AG48" s="71"/>
      <c r="AH48" s="71"/>
      <c r="AI48" s="74"/>
      <c r="AJ48" s="74"/>
      <c r="AK48" s="71">
        <f t="shared" si="9"/>
        <v>0</v>
      </c>
      <c r="AL48" s="71">
        <f t="shared" si="10"/>
        <v>0</v>
      </c>
      <c r="AM48" s="71"/>
      <c r="AN48" s="71"/>
      <c r="AO48" s="74"/>
      <c r="AP48" s="74"/>
      <c r="AQ48" s="71">
        <f t="shared" si="11"/>
        <v>0</v>
      </c>
      <c r="AR48" s="71">
        <f t="shared" si="12"/>
        <v>0</v>
      </c>
      <c r="AS48" s="71"/>
      <c r="AT48" s="71"/>
      <c r="AU48" s="74"/>
      <c r="AV48" s="74"/>
      <c r="AW48" s="71">
        <f t="shared" si="13"/>
        <v>0</v>
      </c>
      <c r="AX48" s="71">
        <f t="shared" si="14"/>
        <v>0</v>
      </c>
      <c r="AY48" s="71"/>
      <c r="AZ48" s="71"/>
      <c r="BA48" s="74"/>
      <c r="BB48" s="74"/>
      <c r="BC48" s="71">
        <f t="shared" si="15"/>
        <v>0</v>
      </c>
      <c r="BD48" s="71">
        <f t="shared" si="16"/>
        <v>0</v>
      </c>
      <c r="BE48" s="71"/>
      <c r="BF48" s="71"/>
      <c r="BG48" s="74"/>
      <c r="BH48" s="74"/>
      <c r="BI48" s="71">
        <f t="shared" si="17"/>
        <v>0</v>
      </c>
      <c r="BJ48" s="71">
        <f t="shared" si="18"/>
        <v>0</v>
      </c>
    </row>
    <row r="49" spans="1:6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0</v>
      </c>
      <c r="V49" s="71"/>
      <c r="W49" s="71"/>
      <c r="X49" s="71"/>
      <c r="Y49" s="71">
        <f t="shared" si="4"/>
        <v>0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  <c r="AG49" s="71"/>
      <c r="AH49" s="71"/>
      <c r="AI49" s="74"/>
      <c r="AJ49" s="74"/>
      <c r="AK49" s="71">
        <f t="shared" si="9"/>
        <v>0</v>
      </c>
      <c r="AL49" s="71">
        <f t="shared" si="10"/>
        <v>0</v>
      </c>
      <c r="AM49" s="71"/>
      <c r="AN49" s="71"/>
      <c r="AO49" s="74"/>
      <c r="AP49" s="74"/>
      <c r="AQ49" s="71">
        <f t="shared" si="11"/>
        <v>0</v>
      </c>
      <c r="AR49" s="71">
        <f t="shared" si="12"/>
        <v>0</v>
      </c>
      <c r="AS49" s="71"/>
      <c r="AT49" s="71"/>
      <c r="AU49" s="74"/>
      <c r="AV49" s="74"/>
      <c r="AW49" s="71">
        <f t="shared" si="13"/>
        <v>0</v>
      </c>
      <c r="AX49" s="71">
        <f t="shared" si="14"/>
        <v>0</v>
      </c>
      <c r="AY49" s="71"/>
      <c r="AZ49" s="71"/>
      <c r="BA49" s="74"/>
      <c r="BB49" s="74"/>
      <c r="BC49" s="71">
        <f t="shared" si="15"/>
        <v>0</v>
      </c>
      <c r="BD49" s="71">
        <f t="shared" si="16"/>
        <v>0</v>
      </c>
      <c r="BE49" s="71"/>
      <c r="BF49" s="71"/>
      <c r="BG49" s="74"/>
      <c r="BH49" s="74"/>
      <c r="BI49" s="71">
        <f t="shared" si="17"/>
        <v>0</v>
      </c>
      <c r="BJ49" s="71">
        <f t="shared" si="18"/>
        <v>0</v>
      </c>
    </row>
    <row r="50" spans="1:6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0</v>
      </c>
      <c r="V50" s="71"/>
      <c r="W50" s="71"/>
      <c r="X50" s="71"/>
      <c r="Y50" s="71">
        <f t="shared" si="4"/>
        <v>0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  <c r="AG50" s="71"/>
      <c r="AH50" s="71"/>
      <c r="AI50" s="74"/>
      <c r="AJ50" s="74"/>
      <c r="AK50" s="71">
        <f t="shared" si="9"/>
        <v>0</v>
      </c>
      <c r="AL50" s="71">
        <f t="shared" si="10"/>
        <v>0</v>
      </c>
      <c r="AM50" s="71"/>
      <c r="AN50" s="71"/>
      <c r="AO50" s="74"/>
      <c r="AP50" s="74"/>
      <c r="AQ50" s="71">
        <f t="shared" si="11"/>
        <v>0</v>
      </c>
      <c r="AR50" s="71">
        <f t="shared" si="12"/>
        <v>0</v>
      </c>
      <c r="AS50" s="71"/>
      <c r="AT50" s="71"/>
      <c r="AU50" s="74"/>
      <c r="AV50" s="74"/>
      <c r="AW50" s="71">
        <f t="shared" si="13"/>
        <v>0</v>
      </c>
      <c r="AX50" s="71">
        <f t="shared" si="14"/>
        <v>0</v>
      </c>
      <c r="AY50" s="71"/>
      <c r="AZ50" s="71"/>
      <c r="BA50" s="74"/>
      <c r="BB50" s="74"/>
      <c r="BC50" s="71">
        <f t="shared" si="15"/>
        <v>0</v>
      </c>
      <c r="BD50" s="71">
        <f t="shared" si="16"/>
        <v>0</v>
      </c>
      <c r="BE50" s="71"/>
      <c r="BF50" s="71"/>
      <c r="BG50" s="74"/>
      <c r="BH50" s="74"/>
      <c r="BI50" s="71">
        <f t="shared" si="17"/>
        <v>0</v>
      </c>
      <c r="BJ50" s="71">
        <f t="shared" si="18"/>
        <v>0</v>
      </c>
    </row>
    <row r="51" spans="1:6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0</v>
      </c>
      <c r="V51" s="71"/>
      <c r="W51" s="71"/>
      <c r="X51" s="71"/>
      <c r="Y51" s="71">
        <f t="shared" si="4"/>
        <v>0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  <c r="AG51" s="71"/>
      <c r="AH51" s="71"/>
      <c r="AI51" s="74"/>
      <c r="AJ51" s="74"/>
      <c r="AK51" s="71">
        <f t="shared" si="9"/>
        <v>0</v>
      </c>
      <c r="AL51" s="71">
        <f t="shared" si="10"/>
        <v>0</v>
      </c>
      <c r="AM51" s="71"/>
      <c r="AN51" s="71"/>
      <c r="AO51" s="74"/>
      <c r="AP51" s="74"/>
      <c r="AQ51" s="71">
        <f t="shared" si="11"/>
        <v>0</v>
      </c>
      <c r="AR51" s="71">
        <f t="shared" si="12"/>
        <v>0</v>
      </c>
      <c r="AS51" s="71"/>
      <c r="AT51" s="71"/>
      <c r="AU51" s="74"/>
      <c r="AV51" s="74"/>
      <c r="AW51" s="71">
        <f t="shared" si="13"/>
        <v>0</v>
      </c>
      <c r="AX51" s="71">
        <f t="shared" si="14"/>
        <v>0</v>
      </c>
      <c r="AY51" s="71"/>
      <c r="AZ51" s="71"/>
      <c r="BA51" s="74"/>
      <c r="BB51" s="74"/>
      <c r="BC51" s="71">
        <f t="shared" si="15"/>
        <v>0</v>
      </c>
      <c r="BD51" s="71">
        <f t="shared" si="16"/>
        <v>0</v>
      </c>
      <c r="BE51" s="71"/>
      <c r="BF51" s="71"/>
      <c r="BG51" s="74"/>
      <c r="BH51" s="74"/>
      <c r="BI51" s="71">
        <f t="shared" si="17"/>
        <v>0</v>
      </c>
      <c r="BJ51" s="71">
        <f t="shared" si="18"/>
        <v>0</v>
      </c>
    </row>
    <row r="52" spans="1:6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0</v>
      </c>
      <c r="V52" s="71"/>
      <c r="W52" s="71"/>
      <c r="X52" s="71"/>
      <c r="Y52" s="71">
        <f t="shared" si="4"/>
        <v>0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  <c r="AG52" s="71"/>
      <c r="AH52" s="71"/>
      <c r="AI52" s="74"/>
      <c r="AJ52" s="74"/>
      <c r="AK52" s="71">
        <f t="shared" si="9"/>
        <v>0</v>
      </c>
      <c r="AL52" s="71">
        <f t="shared" si="10"/>
        <v>0</v>
      </c>
      <c r="AM52" s="71"/>
      <c r="AN52" s="71"/>
      <c r="AO52" s="74"/>
      <c r="AP52" s="74"/>
      <c r="AQ52" s="71">
        <f t="shared" si="11"/>
        <v>0</v>
      </c>
      <c r="AR52" s="71">
        <f t="shared" si="12"/>
        <v>0</v>
      </c>
      <c r="AS52" s="71"/>
      <c r="AT52" s="71"/>
      <c r="AU52" s="74"/>
      <c r="AV52" s="74"/>
      <c r="AW52" s="71">
        <f t="shared" si="13"/>
        <v>0</v>
      </c>
      <c r="AX52" s="71">
        <f t="shared" si="14"/>
        <v>0</v>
      </c>
      <c r="AY52" s="71"/>
      <c r="AZ52" s="71"/>
      <c r="BA52" s="74"/>
      <c r="BB52" s="74"/>
      <c r="BC52" s="71">
        <f t="shared" si="15"/>
        <v>0</v>
      </c>
      <c r="BD52" s="71">
        <f t="shared" si="16"/>
        <v>0</v>
      </c>
      <c r="BE52" s="71"/>
      <c r="BF52" s="71"/>
      <c r="BG52" s="74"/>
      <c r="BH52" s="74"/>
      <c r="BI52" s="71">
        <f t="shared" si="17"/>
        <v>0</v>
      </c>
      <c r="BJ52" s="71">
        <f t="shared" si="18"/>
        <v>0</v>
      </c>
    </row>
    <row r="53" spans="1:6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0.1</v>
      </c>
      <c r="V53" s="71"/>
      <c r="W53" s="71"/>
      <c r="X53" s="71"/>
      <c r="Y53" s="71">
        <f t="shared" si="4"/>
        <v>0.1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  <c r="AG53" s="71"/>
      <c r="AH53" s="71"/>
      <c r="AI53" s="74"/>
      <c r="AJ53" s="74"/>
      <c r="AK53" s="71">
        <f t="shared" si="9"/>
        <v>0</v>
      </c>
      <c r="AL53" s="71">
        <f t="shared" si="10"/>
        <v>0</v>
      </c>
      <c r="AM53" s="71"/>
      <c r="AN53" s="71"/>
      <c r="AO53" s="74"/>
      <c r="AP53" s="74"/>
      <c r="AQ53" s="71">
        <f t="shared" si="11"/>
        <v>0</v>
      </c>
      <c r="AR53" s="71">
        <f t="shared" si="12"/>
        <v>0</v>
      </c>
      <c r="AS53" s="71"/>
      <c r="AT53" s="71"/>
      <c r="AU53" s="74"/>
      <c r="AV53" s="74"/>
      <c r="AW53" s="71">
        <f t="shared" si="13"/>
        <v>0</v>
      </c>
      <c r="AX53" s="71">
        <f t="shared" si="14"/>
        <v>0</v>
      </c>
      <c r="AY53" s="71"/>
      <c r="AZ53" s="71"/>
      <c r="BA53" s="74"/>
      <c r="BB53" s="74"/>
      <c r="BC53" s="71">
        <f t="shared" si="15"/>
        <v>0</v>
      </c>
      <c r="BD53" s="71">
        <f t="shared" si="16"/>
        <v>0</v>
      </c>
      <c r="BE53" s="71"/>
      <c r="BF53" s="71"/>
      <c r="BG53" s="74"/>
      <c r="BH53" s="74"/>
      <c r="BI53" s="71">
        <f t="shared" si="17"/>
        <v>0</v>
      </c>
      <c r="BJ53" s="71">
        <f t="shared" si="18"/>
        <v>0</v>
      </c>
    </row>
    <row r="54" spans="1:6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1.96</v>
      </c>
      <c r="V54" s="71"/>
      <c r="W54" s="71"/>
      <c r="X54" s="71"/>
      <c r="Y54" s="71">
        <f t="shared" si="4"/>
        <v>1.96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  <c r="AG54" s="71"/>
      <c r="AH54" s="71"/>
      <c r="AI54" s="74"/>
      <c r="AJ54" s="74"/>
      <c r="AK54" s="71">
        <f t="shared" si="9"/>
        <v>0</v>
      </c>
      <c r="AL54" s="71">
        <f t="shared" si="10"/>
        <v>0</v>
      </c>
      <c r="AM54" s="71"/>
      <c r="AN54" s="71"/>
      <c r="AO54" s="74"/>
      <c r="AP54" s="74"/>
      <c r="AQ54" s="71">
        <f t="shared" si="11"/>
        <v>0</v>
      </c>
      <c r="AR54" s="71">
        <f t="shared" si="12"/>
        <v>0</v>
      </c>
      <c r="AS54" s="71"/>
      <c r="AT54" s="71"/>
      <c r="AU54" s="74"/>
      <c r="AV54" s="74"/>
      <c r="AW54" s="71">
        <f t="shared" si="13"/>
        <v>0</v>
      </c>
      <c r="AX54" s="71">
        <f t="shared" si="14"/>
        <v>0</v>
      </c>
      <c r="AY54" s="71"/>
      <c r="AZ54" s="71"/>
      <c r="BA54" s="74"/>
      <c r="BB54" s="74"/>
      <c r="BC54" s="71">
        <f t="shared" si="15"/>
        <v>0</v>
      </c>
      <c r="BD54" s="71">
        <f t="shared" si="16"/>
        <v>0</v>
      </c>
      <c r="BE54" s="71"/>
      <c r="BF54" s="71"/>
      <c r="BG54" s="74"/>
      <c r="BH54" s="74"/>
      <c r="BI54" s="71">
        <f t="shared" si="17"/>
        <v>0</v>
      </c>
      <c r="BJ54" s="71">
        <f t="shared" si="18"/>
        <v>0</v>
      </c>
    </row>
    <row r="55" spans="1:6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2.16</v>
      </c>
      <c r="V55" s="71"/>
      <c r="W55" s="71"/>
      <c r="X55" s="71"/>
      <c r="Y55" s="71">
        <f t="shared" si="4"/>
        <v>2.16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  <c r="AG55" s="71"/>
      <c r="AH55" s="71"/>
      <c r="AI55" s="74"/>
      <c r="AJ55" s="74"/>
      <c r="AK55" s="71">
        <f t="shared" si="9"/>
        <v>0</v>
      </c>
      <c r="AL55" s="71">
        <f t="shared" si="10"/>
        <v>0</v>
      </c>
      <c r="AM55" s="71"/>
      <c r="AN55" s="71"/>
      <c r="AO55" s="74"/>
      <c r="AP55" s="74"/>
      <c r="AQ55" s="71">
        <f t="shared" si="11"/>
        <v>0</v>
      </c>
      <c r="AR55" s="71">
        <f t="shared" si="12"/>
        <v>0</v>
      </c>
      <c r="AS55" s="71"/>
      <c r="AT55" s="71"/>
      <c r="AU55" s="74"/>
      <c r="AV55" s="74"/>
      <c r="AW55" s="71">
        <f t="shared" si="13"/>
        <v>0</v>
      </c>
      <c r="AX55" s="71">
        <f t="shared" si="14"/>
        <v>0</v>
      </c>
      <c r="AY55" s="71"/>
      <c r="AZ55" s="71"/>
      <c r="BA55" s="74"/>
      <c r="BB55" s="74"/>
      <c r="BC55" s="71">
        <f t="shared" si="15"/>
        <v>0</v>
      </c>
      <c r="BD55" s="71">
        <f t="shared" si="16"/>
        <v>0</v>
      </c>
      <c r="BE55" s="71"/>
      <c r="BF55" s="71"/>
      <c r="BG55" s="74"/>
      <c r="BH55" s="74"/>
      <c r="BI55" s="71">
        <f t="shared" si="17"/>
        <v>0</v>
      </c>
      <c r="BJ55" s="71">
        <f t="shared" si="18"/>
        <v>0</v>
      </c>
    </row>
    <row r="56" spans="1:6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0</v>
      </c>
      <c r="V56" s="71"/>
      <c r="W56" s="71"/>
      <c r="X56" s="71"/>
      <c r="Y56" s="71">
        <f t="shared" si="4"/>
        <v>0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  <c r="AG56" s="71"/>
      <c r="AH56" s="71"/>
      <c r="AI56" s="74"/>
      <c r="AJ56" s="74"/>
      <c r="AK56" s="71">
        <f t="shared" si="9"/>
        <v>0</v>
      </c>
      <c r="AL56" s="71">
        <f t="shared" si="10"/>
        <v>0</v>
      </c>
      <c r="AM56" s="71"/>
      <c r="AN56" s="71"/>
      <c r="AO56" s="74"/>
      <c r="AP56" s="74"/>
      <c r="AQ56" s="71">
        <f t="shared" si="11"/>
        <v>0</v>
      </c>
      <c r="AR56" s="71">
        <f t="shared" si="12"/>
        <v>0</v>
      </c>
      <c r="AS56" s="71"/>
      <c r="AT56" s="71"/>
      <c r="AU56" s="74"/>
      <c r="AV56" s="74"/>
      <c r="AW56" s="71">
        <f t="shared" si="13"/>
        <v>0</v>
      </c>
      <c r="AX56" s="71">
        <f t="shared" si="14"/>
        <v>0</v>
      </c>
      <c r="AY56" s="71"/>
      <c r="AZ56" s="71"/>
      <c r="BA56" s="74"/>
      <c r="BB56" s="74"/>
      <c r="BC56" s="71">
        <f t="shared" si="15"/>
        <v>0</v>
      </c>
      <c r="BD56" s="71">
        <f t="shared" si="16"/>
        <v>0</v>
      </c>
      <c r="BE56" s="71"/>
      <c r="BF56" s="71"/>
      <c r="BG56" s="74"/>
      <c r="BH56" s="74"/>
      <c r="BI56" s="71">
        <f t="shared" si="17"/>
        <v>0</v>
      </c>
      <c r="BJ56" s="71">
        <f t="shared" si="18"/>
        <v>0</v>
      </c>
    </row>
    <row r="57" spans="1:6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0.52</v>
      </c>
      <c r="V57" s="71"/>
      <c r="W57" s="71"/>
      <c r="X57" s="71"/>
      <c r="Y57" s="71">
        <f t="shared" si="4"/>
        <v>0.52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  <c r="AG57" s="71"/>
      <c r="AH57" s="71"/>
      <c r="AI57" s="74"/>
      <c r="AJ57" s="74"/>
      <c r="AK57" s="71">
        <f t="shared" si="9"/>
        <v>0</v>
      </c>
      <c r="AL57" s="71">
        <f t="shared" si="10"/>
        <v>0</v>
      </c>
      <c r="AM57" s="71"/>
      <c r="AN57" s="71"/>
      <c r="AO57" s="74"/>
      <c r="AP57" s="74"/>
      <c r="AQ57" s="71">
        <f t="shared" si="11"/>
        <v>0</v>
      </c>
      <c r="AR57" s="71">
        <f t="shared" si="12"/>
        <v>0</v>
      </c>
      <c r="AS57" s="71"/>
      <c r="AT57" s="71"/>
      <c r="AU57" s="74"/>
      <c r="AV57" s="74"/>
      <c r="AW57" s="71">
        <f t="shared" si="13"/>
        <v>0</v>
      </c>
      <c r="AX57" s="71">
        <f t="shared" si="14"/>
        <v>0</v>
      </c>
      <c r="AY57" s="71"/>
      <c r="AZ57" s="71"/>
      <c r="BA57" s="74"/>
      <c r="BB57" s="74"/>
      <c r="BC57" s="71">
        <f t="shared" si="15"/>
        <v>0</v>
      </c>
      <c r="BD57" s="71">
        <f t="shared" si="16"/>
        <v>0</v>
      </c>
      <c r="BE57" s="71"/>
      <c r="BF57" s="71"/>
      <c r="BG57" s="74"/>
      <c r="BH57" s="74"/>
      <c r="BI57" s="71">
        <f t="shared" si="17"/>
        <v>0</v>
      </c>
      <c r="BJ57" s="71">
        <f t="shared" si="18"/>
        <v>0</v>
      </c>
    </row>
    <row r="58" spans="1:6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0.52</v>
      </c>
      <c r="V58" s="71"/>
      <c r="W58" s="71"/>
      <c r="X58" s="71"/>
      <c r="Y58" s="71">
        <f t="shared" si="4"/>
        <v>0.52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  <c r="AG58" s="71"/>
      <c r="AH58" s="71"/>
      <c r="AI58" s="74"/>
      <c r="AJ58" s="74"/>
      <c r="AK58" s="71">
        <f t="shared" si="9"/>
        <v>0</v>
      </c>
      <c r="AL58" s="71">
        <f t="shared" si="10"/>
        <v>0</v>
      </c>
      <c r="AM58" s="71"/>
      <c r="AN58" s="71"/>
      <c r="AO58" s="74"/>
      <c r="AP58" s="74"/>
      <c r="AQ58" s="71">
        <f t="shared" si="11"/>
        <v>0</v>
      </c>
      <c r="AR58" s="71">
        <f t="shared" si="12"/>
        <v>0</v>
      </c>
      <c r="AS58" s="71"/>
      <c r="AT58" s="71"/>
      <c r="AU58" s="74"/>
      <c r="AV58" s="74"/>
      <c r="AW58" s="71">
        <f t="shared" si="13"/>
        <v>0</v>
      </c>
      <c r="AX58" s="71">
        <f t="shared" si="14"/>
        <v>0</v>
      </c>
      <c r="AY58" s="71"/>
      <c r="AZ58" s="71"/>
      <c r="BA58" s="74"/>
      <c r="BB58" s="74"/>
      <c r="BC58" s="71">
        <f t="shared" si="15"/>
        <v>0</v>
      </c>
      <c r="BD58" s="71">
        <f t="shared" si="16"/>
        <v>0</v>
      </c>
      <c r="BE58" s="71"/>
      <c r="BF58" s="71"/>
      <c r="BG58" s="74"/>
      <c r="BH58" s="74"/>
      <c r="BI58" s="71">
        <f t="shared" si="17"/>
        <v>0</v>
      </c>
      <c r="BJ58" s="71">
        <f t="shared" si="18"/>
        <v>0</v>
      </c>
    </row>
    <row r="59" spans="1:6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>
        <v>0</v>
      </c>
      <c r="V59" s="71"/>
      <c r="W59" s="71"/>
      <c r="X59" s="71"/>
      <c r="Y59" s="71">
        <f t="shared" si="4"/>
        <v>0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  <c r="AG59" s="71"/>
      <c r="AH59" s="71"/>
      <c r="AI59" s="74"/>
      <c r="AJ59" s="74"/>
      <c r="AK59" s="71">
        <f t="shared" si="9"/>
        <v>0</v>
      </c>
      <c r="AL59" s="71">
        <f t="shared" si="10"/>
        <v>0</v>
      </c>
      <c r="AM59" s="71"/>
      <c r="AN59" s="71"/>
      <c r="AO59" s="74"/>
      <c r="AP59" s="74"/>
      <c r="AQ59" s="71">
        <f t="shared" si="11"/>
        <v>0</v>
      </c>
      <c r="AR59" s="71">
        <f t="shared" si="12"/>
        <v>0</v>
      </c>
      <c r="AS59" s="71"/>
      <c r="AT59" s="71"/>
      <c r="AU59" s="74"/>
      <c r="AV59" s="74"/>
      <c r="AW59" s="71">
        <f t="shared" si="13"/>
        <v>0</v>
      </c>
      <c r="AX59" s="71">
        <f t="shared" si="14"/>
        <v>0</v>
      </c>
      <c r="AY59" s="71"/>
      <c r="AZ59" s="71"/>
      <c r="BA59" s="74"/>
      <c r="BB59" s="74"/>
      <c r="BC59" s="71">
        <f t="shared" si="15"/>
        <v>0</v>
      </c>
      <c r="BD59" s="71">
        <f t="shared" si="16"/>
        <v>0</v>
      </c>
      <c r="BE59" s="71"/>
      <c r="BF59" s="71"/>
      <c r="BG59" s="74"/>
      <c r="BH59" s="74"/>
      <c r="BI59" s="71">
        <f t="shared" si="17"/>
        <v>0</v>
      </c>
      <c r="BJ59" s="71">
        <f t="shared" si="18"/>
        <v>0</v>
      </c>
    </row>
    <row r="60" spans="1:6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>
        <v>0.41</v>
      </c>
      <c r="V60" s="71"/>
      <c r="W60" s="71"/>
      <c r="X60" s="71"/>
      <c r="Y60" s="71">
        <f t="shared" si="4"/>
        <v>0.41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  <c r="AG60" s="71"/>
      <c r="AH60" s="71"/>
      <c r="AI60" s="74"/>
      <c r="AJ60" s="74"/>
      <c r="AK60" s="71">
        <f t="shared" si="9"/>
        <v>0</v>
      </c>
      <c r="AL60" s="71">
        <f t="shared" si="10"/>
        <v>0</v>
      </c>
      <c r="AM60" s="71"/>
      <c r="AN60" s="71"/>
      <c r="AO60" s="74"/>
      <c r="AP60" s="74"/>
      <c r="AQ60" s="71">
        <f t="shared" si="11"/>
        <v>0</v>
      </c>
      <c r="AR60" s="71">
        <f t="shared" si="12"/>
        <v>0</v>
      </c>
      <c r="AS60" s="71"/>
      <c r="AT60" s="71"/>
      <c r="AU60" s="74"/>
      <c r="AV60" s="74"/>
      <c r="AW60" s="71">
        <f t="shared" si="13"/>
        <v>0</v>
      </c>
      <c r="AX60" s="71">
        <f t="shared" si="14"/>
        <v>0</v>
      </c>
      <c r="AY60" s="71"/>
      <c r="AZ60" s="71"/>
      <c r="BA60" s="74"/>
      <c r="BB60" s="74"/>
      <c r="BC60" s="71">
        <f t="shared" si="15"/>
        <v>0</v>
      </c>
      <c r="BD60" s="71">
        <f t="shared" si="16"/>
        <v>0</v>
      </c>
      <c r="BE60" s="71"/>
      <c r="BF60" s="71"/>
      <c r="BG60" s="74"/>
      <c r="BH60" s="74"/>
      <c r="BI60" s="71">
        <f t="shared" si="17"/>
        <v>0</v>
      </c>
      <c r="BJ60" s="71">
        <f t="shared" si="18"/>
        <v>0</v>
      </c>
    </row>
    <row r="61" spans="1:6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0</v>
      </c>
      <c r="V61" s="71"/>
      <c r="W61" s="71"/>
      <c r="X61" s="71"/>
      <c r="Y61" s="71">
        <f t="shared" si="4"/>
        <v>0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  <c r="AG61" s="71"/>
      <c r="AH61" s="71"/>
      <c r="AI61" s="74"/>
      <c r="AJ61" s="74"/>
      <c r="AK61" s="71">
        <f t="shared" si="9"/>
        <v>0</v>
      </c>
      <c r="AL61" s="71">
        <f t="shared" si="10"/>
        <v>0</v>
      </c>
      <c r="AM61" s="71"/>
      <c r="AN61" s="71"/>
      <c r="AO61" s="74"/>
      <c r="AP61" s="74"/>
      <c r="AQ61" s="71">
        <f t="shared" si="11"/>
        <v>0</v>
      </c>
      <c r="AR61" s="71">
        <f t="shared" si="12"/>
        <v>0</v>
      </c>
      <c r="AS61" s="71"/>
      <c r="AT61" s="71"/>
      <c r="AU61" s="74"/>
      <c r="AV61" s="74"/>
      <c r="AW61" s="71">
        <f t="shared" si="13"/>
        <v>0</v>
      </c>
      <c r="AX61" s="71">
        <f t="shared" si="14"/>
        <v>0</v>
      </c>
      <c r="AY61" s="71"/>
      <c r="AZ61" s="71"/>
      <c r="BA61" s="74"/>
      <c r="BB61" s="74"/>
      <c r="BC61" s="71">
        <f t="shared" si="15"/>
        <v>0</v>
      </c>
      <c r="BD61" s="71">
        <f t="shared" si="16"/>
        <v>0</v>
      </c>
      <c r="BE61" s="71"/>
      <c r="BF61" s="71"/>
      <c r="BG61" s="74"/>
      <c r="BH61" s="74"/>
      <c r="BI61" s="71">
        <f t="shared" si="17"/>
        <v>0</v>
      </c>
      <c r="BJ61" s="71">
        <f t="shared" si="18"/>
        <v>0</v>
      </c>
    </row>
    <row r="62" spans="1:6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1.96</v>
      </c>
      <c r="V62" s="71"/>
      <c r="W62" s="71"/>
      <c r="X62" s="71"/>
      <c r="Y62" s="71">
        <f t="shared" si="4"/>
        <v>1.96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  <c r="AG62" s="71"/>
      <c r="AH62" s="71"/>
      <c r="AI62" s="74"/>
      <c r="AJ62" s="74"/>
      <c r="AK62" s="71">
        <f t="shared" si="9"/>
        <v>0</v>
      </c>
      <c r="AL62" s="71">
        <f t="shared" si="10"/>
        <v>0</v>
      </c>
      <c r="AM62" s="71"/>
      <c r="AN62" s="71"/>
      <c r="AO62" s="74"/>
      <c r="AP62" s="74"/>
      <c r="AQ62" s="71">
        <f t="shared" si="11"/>
        <v>0</v>
      </c>
      <c r="AR62" s="71">
        <f t="shared" si="12"/>
        <v>0</v>
      </c>
      <c r="AS62" s="71"/>
      <c r="AT62" s="71"/>
      <c r="AU62" s="74"/>
      <c r="AV62" s="74"/>
      <c r="AW62" s="71">
        <f t="shared" si="13"/>
        <v>0</v>
      </c>
      <c r="AX62" s="71">
        <f t="shared" si="14"/>
        <v>0</v>
      </c>
      <c r="AY62" s="71"/>
      <c r="AZ62" s="71"/>
      <c r="BA62" s="74"/>
      <c r="BB62" s="74"/>
      <c r="BC62" s="71">
        <f t="shared" si="15"/>
        <v>0</v>
      </c>
      <c r="BD62" s="71">
        <f t="shared" si="16"/>
        <v>0</v>
      </c>
      <c r="BE62" s="71"/>
      <c r="BF62" s="71"/>
      <c r="BG62" s="74"/>
      <c r="BH62" s="74"/>
      <c r="BI62" s="71">
        <f t="shared" si="17"/>
        <v>0</v>
      </c>
      <c r="BJ62" s="71">
        <f t="shared" si="18"/>
        <v>0</v>
      </c>
    </row>
    <row r="63" spans="1:6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3.2</v>
      </c>
      <c r="V63" s="71"/>
      <c r="W63" s="71"/>
      <c r="X63" s="71"/>
      <c r="Y63" s="71">
        <f t="shared" si="4"/>
        <v>3.2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  <c r="AG63" s="71"/>
      <c r="AH63" s="71"/>
      <c r="AI63" s="74"/>
      <c r="AJ63" s="74"/>
      <c r="AK63" s="71">
        <f t="shared" si="9"/>
        <v>0</v>
      </c>
      <c r="AL63" s="71">
        <f t="shared" si="10"/>
        <v>0</v>
      </c>
      <c r="AM63" s="71"/>
      <c r="AN63" s="71"/>
      <c r="AO63" s="74"/>
      <c r="AP63" s="74"/>
      <c r="AQ63" s="71">
        <f t="shared" si="11"/>
        <v>0</v>
      </c>
      <c r="AR63" s="71">
        <f t="shared" si="12"/>
        <v>0</v>
      </c>
      <c r="AS63" s="71"/>
      <c r="AT63" s="71"/>
      <c r="AU63" s="74"/>
      <c r="AV63" s="74"/>
      <c r="AW63" s="71">
        <f t="shared" si="13"/>
        <v>0</v>
      </c>
      <c r="AX63" s="71">
        <f t="shared" si="14"/>
        <v>0</v>
      </c>
      <c r="AY63" s="71"/>
      <c r="AZ63" s="71"/>
      <c r="BA63" s="74"/>
      <c r="BB63" s="74"/>
      <c r="BC63" s="71">
        <f t="shared" si="15"/>
        <v>0</v>
      </c>
      <c r="BD63" s="71">
        <f t="shared" si="16"/>
        <v>0</v>
      </c>
      <c r="BE63" s="71"/>
      <c r="BF63" s="71"/>
      <c r="BG63" s="74"/>
      <c r="BH63" s="74"/>
      <c r="BI63" s="71">
        <f t="shared" si="17"/>
        <v>0</v>
      </c>
      <c r="BJ63" s="71">
        <f t="shared" si="18"/>
        <v>0</v>
      </c>
    </row>
    <row r="64" spans="1:6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0.1</v>
      </c>
      <c r="V64" s="71"/>
      <c r="W64" s="71"/>
      <c r="X64" s="71"/>
      <c r="Y64" s="71">
        <f t="shared" si="4"/>
        <v>0.1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  <c r="AG64" s="71"/>
      <c r="AH64" s="71"/>
      <c r="AI64" s="74"/>
      <c r="AJ64" s="74"/>
      <c r="AK64" s="71">
        <f t="shared" si="9"/>
        <v>0</v>
      </c>
      <c r="AL64" s="71">
        <f t="shared" si="10"/>
        <v>0</v>
      </c>
      <c r="AM64" s="71"/>
      <c r="AN64" s="71"/>
      <c r="AO64" s="74"/>
      <c r="AP64" s="74"/>
      <c r="AQ64" s="71">
        <f t="shared" si="11"/>
        <v>0</v>
      </c>
      <c r="AR64" s="71">
        <f t="shared" si="12"/>
        <v>0</v>
      </c>
      <c r="AS64" s="71"/>
      <c r="AT64" s="71"/>
      <c r="AU64" s="74"/>
      <c r="AV64" s="74"/>
      <c r="AW64" s="71">
        <f t="shared" si="13"/>
        <v>0</v>
      </c>
      <c r="AX64" s="71">
        <f t="shared" si="14"/>
        <v>0</v>
      </c>
      <c r="AY64" s="71"/>
      <c r="AZ64" s="71"/>
      <c r="BA64" s="74"/>
      <c r="BB64" s="74"/>
      <c r="BC64" s="71">
        <f t="shared" si="15"/>
        <v>0</v>
      </c>
      <c r="BD64" s="71">
        <f t="shared" si="16"/>
        <v>0</v>
      </c>
      <c r="BE64" s="71"/>
      <c r="BF64" s="71"/>
      <c r="BG64" s="74"/>
      <c r="BH64" s="74"/>
      <c r="BI64" s="71">
        <f t="shared" si="17"/>
        <v>0</v>
      </c>
      <c r="BJ64" s="71">
        <f t="shared" si="18"/>
        <v>0</v>
      </c>
    </row>
    <row r="65" spans="1:6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>
        <v>0.52</v>
      </c>
      <c r="V65" s="71"/>
      <c r="W65" s="71"/>
      <c r="X65" s="71"/>
      <c r="Y65" s="71">
        <f t="shared" si="4"/>
        <v>0.52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  <c r="AG65" s="71"/>
      <c r="AH65" s="71"/>
      <c r="AI65" s="74"/>
      <c r="AJ65" s="74"/>
      <c r="AK65" s="71">
        <f t="shared" si="9"/>
        <v>0</v>
      </c>
      <c r="AL65" s="71">
        <f t="shared" si="10"/>
        <v>0</v>
      </c>
      <c r="AM65" s="71"/>
      <c r="AN65" s="71"/>
      <c r="AO65" s="74"/>
      <c r="AP65" s="74"/>
      <c r="AQ65" s="71">
        <f t="shared" si="11"/>
        <v>0</v>
      </c>
      <c r="AR65" s="71">
        <f t="shared" si="12"/>
        <v>0</v>
      </c>
      <c r="AS65" s="71"/>
      <c r="AT65" s="71"/>
      <c r="AU65" s="74"/>
      <c r="AV65" s="74"/>
      <c r="AW65" s="71">
        <f t="shared" si="13"/>
        <v>0</v>
      </c>
      <c r="AX65" s="71">
        <f t="shared" si="14"/>
        <v>0</v>
      </c>
      <c r="AY65" s="71"/>
      <c r="AZ65" s="71"/>
      <c r="BA65" s="74"/>
      <c r="BB65" s="74"/>
      <c r="BC65" s="71">
        <f t="shared" si="15"/>
        <v>0</v>
      </c>
      <c r="BD65" s="71">
        <f t="shared" si="16"/>
        <v>0</v>
      </c>
      <c r="BE65" s="71"/>
      <c r="BF65" s="71"/>
      <c r="BG65" s="74"/>
      <c r="BH65" s="74"/>
      <c r="BI65" s="71">
        <f t="shared" si="17"/>
        <v>0</v>
      </c>
      <c r="BJ65" s="71">
        <f t="shared" si="18"/>
        <v>0</v>
      </c>
    </row>
    <row r="66" spans="1:6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>
        <v>0</v>
      </c>
      <c r="V66" s="71"/>
      <c r="W66" s="71"/>
      <c r="X66" s="71"/>
      <c r="Y66" s="71">
        <f t="shared" si="4"/>
        <v>0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  <c r="AG66" s="71"/>
      <c r="AH66" s="71"/>
      <c r="AI66" s="74"/>
      <c r="AJ66" s="74"/>
      <c r="AK66" s="71">
        <f t="shared" si="9"/>
        <v>0</v>
      </c>
      <c r="AL66" s="71">
        <f t="shared" si="10"/>
        <v>0</v>
      </c>
      <c r="AM66" s="71"/>
      <c r="AN66" s="71"/>
      <c r="AO66" s="74"/>
      <c r="AP66" s="74"/>
      <c r="AQ66" s="71">
        <f t="shared" si="11"/>
        <v>0</v>
      </c>
      <c r="AR66" s="71">
        <f t="shared" si="12"/>
        <v>0</v>
      </c>
      <c r="AS66" s="71"/>
      <c r="AT66" s="71"/>
      <c r="AU66" s="74"/>
      <c r="AV66" s="74"/>
      <c r="AW66" s="71">
        <f t="shared" si="13"/>
        <v>0</v>
      </c>
      <c r="AX66" s="71">
        <f t="shared" si="14"/>
        <v>0</v>
      </c>
      <c r="AY66" s="71"/>
      <c r="AZ66" s="71"/>
      <c r="BA66" s="74"/>
      <c r="BB66" s="74"/>
      <c r="BC66" s="71">
        <f t="shared" si="15"/>
        <v>0</v>
      </c>
      <c r="BD66" s="71">
        <f t="shared" si="16"/>
        <v>0</v>
      </c>
      <c r="BE66" s="71"/>
      <c r="BF66" s="71"/>
      <c r="BG66" s="74"/>
      <c r="BH66" s="74"/>
      <c r="BI66" s="71">
        <f t="shared" si="17"/>
        <v>0</v>
      </c>
      <c r="BJ66" s="71">
        <f t="shared" si="18"/>
        <v>0</v>
      </c>
    </row>
    <row r="67" spans="1:6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1.86</v>
      </c>
      <c r="V67" s="71"/>
      <c r="W67" s="71"/>
      <c r="X67" s="71"/>
      <c r="Y67" s="71">
        <f t="shared" si="4"/>
        <v>1.86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  <c r="AG67" s="71"/>
      <c r="AH67" s="71"/>
      <c r="AI67" s="74"/>
      <c r="AJ67" s="74"/>
      <c r="AK67" s="71">
        <f t="shared" si="9"/>
        <v>0</v>
      </c>
      <c r="AL67" s="71">
        <f t="shared" si="10"/>
        <v>0</v>
      </c>
      <c r="AM67" s="71"/>
      <c r="AN67" s="71"/>
      <c r="AO67" s="74"/>
      <c r="AP67" s="74"/>
      <c r="AQ67" s="71">
        <f t="shared" si="11"/>
        <v>0</v>
      </c>
      <c r="AR67" s="71">
        <f t="shared" si="12"/>
        <v>0</v>
      </c>
      <c r="AS67" s="71"/>
      <c r="AT67" s="71"/>
      <c r="AU67" s="74"/>
      <c r="AV67" s="74"/>
      <c r="AW67" s="71">
        <f t="shared" si="13"/>
        <v>0</v>
      </c>
      <c r="AX67" s="71">
        <f t="shared" si="14"/>
        <v>0</v>
      </c>
      <c r="AY67" s="71"/>
      <c r="AZ67" s="71"/>
      <c r="BA67" s="74"/>
      <c r="BB67" s="74"/>
      <c r="BC67" s="71">
        <f t="shared" si="15"/>
        <v>0</v>
      </c>
      <c r="BD67" s="71">
        <f t="shared" si="16"/>
        <v>0</v>
      </c>
      <c r="BE67" s="71"/>
      <c r="BF67" s="71"/>
      <c r="BG67" s="74"/>
      <c r="BH67" s="74"/>
      <c r="BI67" s="71">
        <f t="shared" si="17"/>
        <v>0</v>
      </c>
      <c r="BJ67" s="71">
        <f t="shared" si="18"/>
        <v>0</v>
      </c>
    </row>
    <row r="68" spans="1:6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>
        <v>1.24</v>
      </c>
      <c r="V68" s="71"/>
      <c r="W68" s="71"/>
      <c r="X68" s="71"/>
      <c r="Y68" s="71">
        <f t="shared" si="4"/>
        <v>1.24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  <c r="AG68" s="71"/>
      <c r="AH68" s="71"/>
      <c r="AI68" s="74"/>
      <c r="AJ68" s="74"/>
      <c r="AK68" s="71">
        <f t="shared" si="9"/>
        <v>0</v>
      </c>
      <c r="AL68" s="71">
        <f t="shared" si="10"/>
        <v>0</v>
      </c>
      <c r="AM68" s="71"/>
      <c r="AN68" s="71"/>
      <c r="AO68" s="74"/>
      <c r="AP68" s="74"/>
      <c r="AQ68" s="71">
        <f t="shared" si="11"/>
        <v>0</v>
      </c>
      <c r="AR68" s="71">
        <f t="shared" si="12"/>
        <v>0</v>
      </c>
      <c r="AS68" s="71"/>
      <c r="AT68" s="71"/>
      <c r="AU68" s="74"/>
      <c r="AV68" s="74"/>
      <c r="AW68" s="71">
        <f t="shared" si="13"/>
        <v>0</v>
      </c>
      <c r="AX68" s="71">
        <f t="shared" si="14"/>
        <v>0</v>
      </c>
      <c r="AY68" s="71"/>
      <c r="AZ68" s="71"/>
      <c r="BA68" s="74"/>
      <c r="BB68" s="74"/>
      <c r="BC68" s="71">
        <f t="shared" si="15"/>
        <v>0</v>
      </c>
      <c r="BD68" s="71">
        <f t="shared" si="16"/>
        <v>0</v>
      </c>
      <c r="BE68" s="71"/>
      <c r="BF68" s="71"/>
      <c r="BG68" s="74"/>
      <c r="BH68" s="74"/>
      <c r="BI68" s="71">
        <f t="shared" si="17"/>
        <v>0</v>
      </c>
      <c r="BJ68" s="71">
        <f t="shared" si="18"/>
        <v>0</v>
      </c>
    </row>
    <row r="69" spans="1:6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4.74</v>
      </c>
      <c r="V69" s="71"/>
      <c r="W69" s="71"/>
      <c r="X69" s="71"/>
      <c r="Y69" s="71">
        <f t="shared" si="4"/>
        <v>4.74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  <c r="AG69" s="71"/>
      <c r="AH69" s="71"/>
      <c r="AI69" s="74"/>
      <c r="AJ69" s="74"/>
      <c r="AK69" s="71">
        <f t="shared" si="9"/>
        <v>0</v>
      </c>
      <c r="AL69" s="71">
        <f t="shared" si="10"/>
        <v>0</v>
      </c>
      <c r="AM69" s="71"/>
      <c r="AN69" s="71"/>
      <c r="AO69" s="74"/>
      <c r="AP69" s="74"/>
      <c r="AQ69" s="71">
        <f t="shared" si="11"/>
        <v>0</v>
      </c>
      <c r="AR69" s="71">
        <f t="shared" si="12"/>
        <v>0</v>
      </c>
      <c r="AS69" s="71"/>
      <c r="AT69" s="71"/>
      <c r="AU69" s="74"/>
      <c r="AV69" s="74"/>
      <c r="AW69" s="71">
        <f t="shared" si="13"/>
        <v>0</v>
      </c>
      <c r="AX69" s="71">
        <f t="shared" si="14"/>
        <v>0</v>
      </c>
      <c r="AY69" s="71"/>
      <c r="AZ69" s="71"/>
      <c r="BA69" s="74"/>
      <c r="BB69" s="74"/>
      <c r="BC69" s="71">
        <f t="shared" si="15"/>
        <v>0</v>
      </c>
      <c r="BD69" s="71">
        <f t="shared" si="16"/>
        <v>0</v>
      </c>
      <c r="BE69" s="71"/>
      <c r="BF69" s="71"/>
      <c r="BG69" s="74"/>
      <c r="BH69" s="74"/>
      <c r="BI69" s="71">
        <f t="shared" si="17"/>
        <v>0</v>
      </c>
      <c r="BJ69" s="71">
        <f t="shared" si="18"/>
        <v>0</v>
      </c>
    </row>
    <row r="70" spans="1:6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0</v>
      </c>
      <c r="V70" s="71"/>
      <c r="W70" s="71"/>
      <c r="X70" s="71"/>
      <c r="Y70" s="71">
        <f t="shared" si="4"/>
        <v>0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  <c r="AG70" s="71"/>
      <c r="AH70" s="71"/>
      <c r="AI70" s="74"/>
      <c r="AJ70" s="74"/>
      <c r="AK70" s="71">
        <f t="shared" si="9"/>
        <v>0</v>
      </c>
      <c r="AL70" s="71">
        <f t="shared" si="10"/>
        <v>0</v>
      </c>
      <c r="AM70" s="71"/>
      <c r="AN70" s="71"/>
      <c r="AO70" s="74"/>
      <c r="AP70" s="74"/>
      <c r="AQ70" s="71">
        <f t="shared" si="11"/>
        <v>0</v>
      </c>
      <c r="AR70" s="71">
        <f t="shared" si="12"/>
        <v>0</v>
      </c>
      <c r="AS70" s="71"/>
      <c r="AT70" s="71"/>
      <c r="AU70" s="74"/>
      <c r="AV70" s="74"/>
      <c r="AW70" s="71">
        <f t="shared" si="13"/>
        <v>0</v>
      </c>
      <c r="AX70" s="71">
        <f t="shared" si="14"/>
        <v>0</v>
      </c>
      <c r="AY70" s="71"/>
      <c r="AZ70" s="71"/>
      <c r="BA70" s="74"/>
      <c r="BB70" s="74"/>
      <c r="BC70" s="71">
        <f t="shared" si="15"/>
        <v>0</v>
      </c>
      <c r="BD70" s="71">
        <f t="shared" si="16"/>
        <v>0</v>
      </c>
      <c r="BE70" s="71"/>
      <c r="BF70" s="71"/>
      <c r="BG70" s="74"/>
      <c r="BH70" s="74"/>
      <c r="BI70" s="71">
        <f t="shared" si="17"/>
        <v>0</v>
      </c>
      <c r="BJ70" s="71">
        <f t="shared" si="18"/>
        <v>0</v>
      </c>
    </row>
    <row r="71" spans="1:6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0</v>
      </c>
      <c r="V71" s="71"/>
      <c r="W71" s="71"/>
      <c r="X71" s="71"/>
      <c r="Y71" s="71">
        <f t="shared" si="4"/>
        <v>0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  <c r="AG71" s="71"/>
      <c r="AH71" s="71"/>
      <c r="AI71" s="74"/>
      <c r="AJ71" s="74"/>
      <c r="AK71" s="71">
        <f t="shared" si="9"/>
        <v>0</v>
      </c>
      <c r="AL71" s="71">
        <f t="shared" si="10"/>
        <v>0</v>
      </c>
      <c r="AM71" s="71"/>
      <c r="AN71" s="71"/>
      <c r="AO71" s="74"/>
      <c r="AP71" s="74"/>
      <c r="AQ71" s="71">
        <f t="shared" si="11"/>
        <v>0</v>
      </c>
      <c r="AR71" s="71">
        <f t="shared" si="12"/>
        <v>0</v>
      </c>
      <c r="AS71" s="71"/>
      <c r="AT71" s="71"/>
      <c r="AU71" s="74"/>
      <c r="AV71" s="74"/>
      <c r="AW71" s="71">
        <f t="shared" si="13"/>
        <v>0</v>
      </c>
      <c r="AX71" s="71">
        <f t="shared" si="14"/>
        <v>0</v>
      </c>
      <c r="AY71" s="71"/>
      <c r="AZ71" s="71"/>
      <c r="BA71" s="74"/>
      <c r="BB71" s="74"/>
      <c r="BC71" s="71">
        <f t="shared" si="15"/>
        <v>0</v>
      </c>
      <c r="BD71" s="71">
        <f t="shared" si="16"/>
        <v>0</v>
      </c>
      <c r="BE71" s="71"/>
      <c r="BF71" s="71"/>
      <c r="BG71" s="74"/>
      <c r="BH71" s="74"/>
      <c r="BI71" s="71">
        <f t="shared" si="17"/>
        <v>0</v>
      </c>
      <c r="BJ71" s="71">
        <f t="shared" si="18"/>
        <v>0</v>
      </c>
    </row>
    <row r="72" spans="1:6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0</v>
      </c>
      <c r="V72" s="71"/>
      <c r="W72" s="71"/>
      <c r="X72" s="71"/>
      <c r="Y72" s="71">
        <f t="shared" si="4"/>
        <v>0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  <c r="AG72" s="71"/>
      <c r="AH72" s="71"/>
      <c r="AI72" s="74"/>
      <c r="AJ72" s="74"/>
      <c r="AK72" s="71">
        <f t="shared" si="9"/>
        <v>0</v>
      </c>
      <c r="AL72" s="71">
        <f t="shared" si="10"/>
        <v>0</v>
      </c>
      <c r="AM72" s="71"/>
      <c r="AN72" s="71"/>
      <c r="AO72" s="74"/>
      <c r="AP72" s="74"/>
      <c r="AQ72" s="71">
        <f t="shared" si="11"/>
        <v>0</v>
      </c>
      <c r="AR72" s="71">
        <f t="shared" si="12"/>
        <v>0</v>
      </c>
      <c r="AS72" s="71"/>
      <c r="AT72" s="71"/>
      <c r="AU72" s="74"/>
      <c r="AV72" s="74"/>
      <c r="AW72" s="71">
        <f t="shared" si="13"/>
        <v>0</v>
      </c>
      <c r="AX72" s="71">
        <f t="shared" si="14"/>
        <v>0</v>
      </c>
      <c r="AY72" s="71"/>
      <c r="AZ72" s="71"/>
      <c r="BA72" s="74"/>
      <c r="BB72" s="74"/>
      <c r="BC72" s="71">
        <f t="shared" si="15"/>
        <v>0</v>
      </c>
      <c r="BD72" s="71">
        <f t="shared" si="16"/>
        <v>0</v>
      </c>
      <c r="BE72" s="71"/>
      <c r="BF72" s="71"/>
      <c r="BG72" s="74"/>
      <c r="BH72" s="74"/>
      <c r="BI72" s="71">
        <f t="shared" si="17"/>
        <v>0</v>
      </c>
      <c r="BJ72" s="71">
        <f t="shared" si="18"/>
        <v>0</v>
      </c>
    </row>
    <row r="73" spans="1:6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0</v>
      </c>
      <c r="V73" s="71"/>
      <c r="W73" s="71"/>
      <c r="X73" s="71"/>
      <c r="Y73" s="71">
        <f t="shared" si="4"/>
        <v>0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  <c r="AG73" s="71"/>
      <c r="AH73" s="71"/>
      <c r="AI73" s="74"/>
      <c r="AJ73" s="74"/>
      <c r="AK73" s="71">
        <f t="shared" si="9"/>
        <v>0</v>
      </c>
      <c r="AL73" s="71">
        <f t="shared" si="10"/>
        <v>0</v>
      </c>
      <c r="AM73" s="71"/>
      <c r="AN73" s="71"/>
      <c r="AO73" s="74"/>
      <c r="AP73" s="74"/>
      <c r="AQ73" s="71">
        <f t="shared" si="11"/>
        <v>0</v>
      </c>
      <c r="AR73" s="71">
        <f t="shared" si="12"/>
        <v>0</v>
      </c>
      <c r="AS73" s="71"/>
      <c r="AT73" s="71"/>
      <c r="AU73" s="74"/>
      <c r="AV73" s="74"/>
      <c r="AW73" s="71">
        <f t="shared" si="13"/>
        <v>0</v>
      </c>
      <c r="AX73" s="71">
        <f t="shared" si="14"/>
        <v>0</v>
      </c>
      <c r="AY73" s="71"/>
      <c r="AZ73" s="71"/>
      <c r="BA73" s="74"/>
      <c r="BB73" s="74"/>
      <c r="BC73" s="71">
        <f t="shared" si="15"/>
        <v>0</v>
      </c>
      <c r="BD73" s="71">
        <f t="shared" si="16"/>
        <v>0</v>
      </c>
      <c r="BE73" s="71"/>
      <c r="BF73" s="71"/>
      <c r="BG73" s="74"/>
      <c r="BH73" s="74"/>
      <c r="BI73" s="71">
        <f t="shared" si="17"/>
        <v>0</v>
      </c>
      <c r="BJ73" s="71">
        <f t="shared" si="18"/>
        <v>0</v>
      </c>
    </row>
    <row r="74" spans="1:6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</v>
      </c>
      <c r="V74" s="71"/>
      <c r="W74" s="71"/>
      <c r="X74" s="71"/>
      <c r="Y74" s="71">
        <f t="shared" si="4"/>
        <v>0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  <c r="AG74" s="71"/>
      <c r="AH74" s="71"/>
      <c r="AI74" s="74"/>
      <c r="AJ74" s="74"/>
      <c r="AK74" s="71">
        <f t="shared" si="9"/>
        <v>0</v>
      </c>
      <c r="AL74" s="71">
        <f t="shared" si="10"/>
        <v>0</v>
      </c>
      <c r="AM74" s="71"/>
      <c r="AN74" s="71"/>
      <c r="AO74" s="74"/>
      <c r="AP74" s="74"/>
      <c r="AQ74" s="71">
        <f t="shared" si="11"/>
        <v>0</v>
      </c>
      <c r="AR74" s="71">
        <f t="shared" si="12"/>
        <v>0</v>
      </c>
      <c r="AS74" s="71"/>
      <c r="AT74" s="71"/>
      <c r="AU74" s="74"/>
      <c r="AV74" s="74"/>
      <c r="AW74" s="71">
        <f t="shared" si="13"/>
        <v>0</v>
      </c>
      <c r="AX74" s="71">
        <f t="shared" si="14"/>
        <v>0</v>
      </c>
      <c r="AY74" s="71"/>
      <c r="AZ74" s="71"/>
      <c r="BA74" s="74"/>
      <c r="BB74" s="74"/>
      <c r="BC74" s="71">
        <f t="shared" si="15"/>
        <v>0</v>
      </c>
      <c r="BD74" s="71">
        <f t="shared" si="16"/>
        <v>0</v>
      </c>
      <c r="BE74" s="71"/>
      <c r="BF74" s="71"/>
      <c r="BG74" s="74"/>
      <c r="BH74" s="74"/>
      <c r="BI74" s="71">
        <f t="shared" si="17"/>
        <v>0</v>
      </c>
      <c r="BJ74" s="71">
        <f t="shared" si="18"/>
        <v>0</v>
      </c>
    </row>
    <row r="75" spans="1:6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91">
        <v>0</v>
      </c>
      <c r="V75" s="71"/>
      <c r="W75" s="71"/>
      <c r="X75" s="71"/>
      <c r="Y75" s="71">
        <f t="shared" ref="Y75:Y106" si="21">U75+W75</f>
        <v>0</v>
      </c>
      <c r="Z75" s="71">
        <f t="shared" ref="Z75:Z106" si="2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  <c r="AG75" s="71"/>
      <c r="AH75" s="71"/>
      <c r="AI75" s="74"/>
      <c r="AJ75" s="74"/>
      <c r="AK75" s="71">
        <f t="shared" si="9"/>
        <v>0</v>
      </c>
      <c r="AL75" s="71">
        <f t="shared" si="10"/>
        <v>0</v>
      </c>
      <c r="AM75" s="71"/>
      <c r="AN75" s="71"/>
      <c r="AO75" s="74"/>
      <c r="AP75" s="74"/>
      <c r="AQ75" s="71">
        <f t="shared" si="11"/>
        <v>0</v>
      </c>
      <c r="AR75" s="71">
        <f t="shared" si="12"/>
        <v>0</v>
      </c>
      <c r="AS75" s="71"/>
      <c r="AT75" s="71"/>
      <c r="AU75" s="74"/>
      <c r="AV75" s="74"/>
      <c r="AW75" s="71">
        <f t="shared" si="13"/>
        <v>0</v>
      </c>
      <c r="AX75" s="71">
        <f t="shared" si="14"/>
        <v>0</v>
      </c>
      <c r="AY75" s="71"/>
      <c r="AZ75" s="71"/>
      <c r="BA75" s="74"/>
      <c r="BB75" s="74"/>
      <c r="BC75" s="71">
        <f t="shared" si="15"/>
        <v>0</v>
      </c>
      <c r="BD75" s="71">
        <f t="shared" si="16"/>
        <v>0</v>
      </c>
      <c r="BE75" s="71"/>
      <c r="BF75" s="71"/>
      <c r="BG75" s="74"/>
      <c r="BH75" s="74"/>
      <c r="BI75" s="71">
        <f t="shared" si="17"/>
        <v>0</v>
      </c>
      <c r="BJ75" s="71">
        <f t="shared" si="18"/>
        <v>0</v>
      </c>
    </row>
    <row r="76" spans="1:62">
      <c r="A76" s="181"/>
      <c r="B76" s="89">
        <v>66</v>
      </c>
      <c r="C76" s="71"/>
      <c r="D76" s="71"/>
      <c r="E76" s="74"/>
      <c r="F76" s="74"/>
      <c r="G76" s="71">
        <f t="shared" ref="G76:H106" si="23">C76+E76</f>
        <v>0</v>
      </c>
      <c r="H76" s="71">
        <f t="shared" si="23"/>
        <v>0</v>
      </c>
      <c r="I76" s="71"/>
      <c r="J76" s="71"/>
      <c r="K76" s="74"/>
      <c r="L76" s="74"/>
      <c r="M76" s="71">
        <f t="shared" ref="M76:M106" si="2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19"/>
        <v>0</v>
      </c>
      <c r="T76" s="71">
        <f t="shared" si="20"/>
        <v>0</v>
      </c>
      <c r="U76" s="91">
        <v>0</v>
      </c>
      <c r="V76" s="71"/>
      <c r="W76" s="71"/>
      <c r="X76" s="71"/>
      <c r="Y76" s="71">
        <f t="shared" si="21"/>
        <v>0</v>
      </c>
      <c r="Z76" s="71">
        <f t="shared" si="22"/>
        <v>0</v>
      </c>
      <c r="AA76" s="71"/>
      <c r="AB76" s="71"/>
      <c r="AC76" s="74"/>
      <c r="AD76" s="74"/>
      <c r="AE76" s="71">
        <f t="shared" ref="AE76:AE106" si="25">AA76+AC76</f>
        <v>0</v>
      </c>
      <c r="AF76" s="71">
        <f t="shared" si="8"/>
        <v>0</v>
      </c>
      <c r="AG76" s="71"/>
      <c r="AH76" s="71"/>
      <c r="AI76" s="74"/>
      <c r="AJ76" s="74"/>
      <c r="AK76" s="71">
        <f t="shared" ref="AK76:AK106" si="26">AG76+AI76</f>
        <v>0</v>
      </c>
      <c r="AL76" s="71">
        <f t="shared" ref="AL76:AL106" si="27">AH76+AJ76</f>
        <v>0</v>
      </c>
      <c r="AM76" s="71"/>
      <c r="AN76" s="71"/>
      <c r="AO76" s="74"/>
      <c r="AP76" s="74"/>
      <c r="AQ76" s="71">
        <f t="shared" ref="AQ76:AQ106" si="28">AM76+AO76</f>
        <v>0</v>
      </c>
      <c r="AR76" s="71">
        <f t="shared" ref="AR76:AR106" si="29">AN76+AP76</f>
        <v>0</v>
      </c>
      <c r="AS76" s="71"/>
      <c r="AT76" s="71"/>
      <c r="AU76" s="74"/>
      <c r="AV76" s="74"/>
      <c r="AW76" s="71">
        <f t="shared" ref="AW76:AW106" si="30">AS76+AU76</f>
        <v>0</v>
      </c>
      <c r="AX76" s="71">
        <f t="shared" ref="AX76:AX106" si="31">AT76+AV76</f>
        <v>0</v>
      </c>
      <c r="AY76" s="71"/>
      <c r="AZ76" s="71"/>
      <c r="BA76" s="74"/>
      <c r="BB76" s="74"/>
      <c r="BC76" s="71">
        <f t="shared" ref="BC76:BC106" si="32">AY76+BA76</f>
        <v>0</v>
      </c>
      <c r="BD76" s="71">
        <f t="shared" ref="BD76:BD106" si="33">AZ76+BB76</f>
        <v>0</v>
      </c>
      <c r="BE76" s="71"/>
      <c r="BF76" s="71"/>
      <c r="BG76" s="74"/>
      <c r="BH76" s="74"/>
      <c r="BI76" s="71">
        <f t="shared" ref="BI76:BI106" si="34">BE76+BG76</f>
        <v>0</v>
      </c>
      <c r="BJ76" s="71">
        <f t="shared" ref="BJ76:BJ106" si="35">BF76+BH76</f>
        <v>0</v>
      </c>
    </row>
    <row r="77" spans="1:62">
      <c r="A77" s="181"/>
      <c r="B77" s="89">
        <v>67</v>
      </c>
      <c r="C77" s="71"/>
      <c r="D77" s="71"/>
      <c r="E77" s="74"/>
      <c r="F77" s="74"/>
      <c r="G77" s="71">
        <f t="shared" si="23"/>
        <v>0</v>
      </c>
      <c r="H77" s="71">
        <f t="shared" si="23"/>
        <v>0</v>
      </c>
      <c r="I77" s="71"/>
      <c r="J77" s="71"/>
      <c r="K77" s="74"/>
      <c r="L77" s="74"/>
      <c r="M77" s="71">
        <f t="shared" si="24"/>
        <v>0</v>
      </c>
      <c r="N77" s="71">
        <f t="shared" ref="N77:N106" si="36">J77+L77</f>
        <v>0</v>
      </c>
      <c r="O77" s="91"/>
      <c r="P77" s="71"/>
      <c r="Q77" s="74"/>
      <c r="R77" s="74"/>
      <c r="S77" s="71">
        <f t="shared" si="19"/>
        <v>0</v>
      </c>
      <c r="T77" s="71">
        <f t="shared" si="20"/>
        <v>0</v>
      </c>
      <c r="U77" s="91">
        <v>0</v>
      </c>
      <c r="V77" s="71"/>
      <c r="W77" s="71"/>
      <c r="X77" s="71"/>
      <c r="Y77" s="71">
        <f t="shared" si="21"/>
        <v>0</v>
      </c>
      <c r="Z77" s="71">
        <f t="shared" si="22"/>
        <v>0</v>
      </c>
      <c r="AA77" s="71"/>
      <c r="AB77" s="71"/>
      <c r="AC77" s="74"/>
      <c r="AD77" s="74"/>
      <c r="AE77" s="71">
        <f t="shared" si="25"/>
        <v>0</v>
      </c>
      <c r="AF77" s="71">
        <f t="shared" ref="AF77:AF106" si="37">AB77+AD77</f>
        <v>0</v>
      </c>
      <c r="AG77" s="71"/>
      <c r="AH77" s="71"/>
      <c r="AI77" s="74"/>
      <c r="AJ77" s="74"/>
      <c r="AK77" s="71">
        <f t="shared" si="26"/>
        <v>0</v>
      </c>
      <c r="AL77" s="71">
        <f t="shared" si="27"/>
        <v>0</v>
      </c>
      <c r="AM77" s="71"/>
      <c r="AN77" s="71"/>
      <c r="AO77" s="74"/>
      <c r="AP77" s="74"/>
      <c r="AQ77" s="71">
        <f t="shared" si="28"/>
        <v>0</v>
      </c>
      <c r="AR77" s="71">
        <f t="shared" si="29"/>
        <v>0</v>
      </c>
      <c r="AS77" s="71"/>
      <c r="AT77" s="71"/>
      <c r="AU77" s="74"/>
      <c r="AV77" s="74"/>
      <c r="AW77" s="71">
        <f t="shared" si="30"/>
        <v>0</v>
      </c>
      <c r="AX77" s="71">
        <f t="shared" si="31"/>
        <v>0</v>
      </c>
      <c r="AY77" s="71"/>
      <c r="AZ77" s="71"/>
      <c r="BA77" s="74"/>
      <c r="BB77" s="74"/>
      <c r="BC77" s="71">
        <f t="shared" si="32"/>
        <v>0</v>
      </c>
      <c r="BD77" s="71">
        <f t="shared" si="33"/>
        <v>0</v>
      </c>
      <c r="BE77" s="71"/>
      <c r="BF77" s="71"/>
      <c r="BG77" s="74"/>
      <c r="BH77" s="74"/>
      <c r="BI77" s="71">
        <f t="shared" si="34"/>
        <v>0</v>
      </c>
      <c r="BJ77" s="71">
        <f t="shared" si="35"/>
        <v>0</v>
      </c>
    </row>
    <row r="78" spans="1:62">
      <c r="A78" s="181"/>
      <c r="B78" s="89">
        <v>68</v>
      </c>
      <c r="C78" s="71"/>
      <c r="D78" s="71"/>
      <c r="E78" s="74"/>
      <c r="F78" s="74"/>
      <c r="G78" s="71">
        <f t="shared" si="23"/>
        <v>0</v>
      </c>
      <c r="H78" s="71">
        <f t="shared" si="23"/>
        <v>0</v>
      </c>
      <c r="I78" s="71"/>
      <c r="J78" s="71"/>
      <c r="K78" s="74"/>
      <c r="L78" s="74"/>
      <c r="M78" s="71">
        <f t="shared" si="24"/>
        <v>0</v>
      </c>
      <c r="N78" s="71">
        <f t="shared" si="36"/>
        <v>0</v>
      </c>
      <c r="O78" s="91"/>
      <c r="P78" s="71"/>
      <c r="Q78" s="74"/>
      <c r="R78" s="74"/>
      <c r="S78" s="71">
        <f t="shared" si="19"/>
        <v>0</v>
      </c>
      <c r="T78" s="71">
        <f t="shared" si="20"/>
        <v>0</v>
      </c>
      <c r="U78" s="91">
        <v>0</v>
      </c>
      <c r="V78" s="71"/>
      <c r="W78" s="71"/>
      <c r="X78" s="71"/>
      <c r="Y78" s="71">
        <f t="shared" si="21"/>
        <v>0</v>
      </c>
      <c r="Z78" s="71">
        <f t="shared" si="22"/>
        <v>0</v>
      </c>
      <c r="AA78" s="71"/>
      <c r="AB78" s="71"/>
      <c r="AC78" s="74"/>
      <c r="AD78" s="74"/>
      <c r="AE78" s="71">
        <f t="shared" si="25"/>
        <v>0</v>
      </c>
      <c r="AF78" s="71">
        <f t="shared" si="37"/>
        <v>0</v>
      </c>
      <c r="AG78" s="71"/>
      <c r="AH78" s="71"/>
      <c r="AI78" s="74"/>
      <c r="AJ78" s="74"/>
      <c r="AK78" s="71">
        <f t="shared" si="26"/>
        <v>0</v>
      </c>
      <c r="AL78" s="71">
        <f t="shared" si="27"/>
        <v>0</v>
      </c>
      <c r="AM78" s="71"/>
      <c r="AN78" s="71"/>
      <c r="AO78" s="74"/>
      <c r="AP78" s="74"/>
      <c r="AQ78" s="71">
        <f t="shared" si="28"/>
        <v>0</v>
      </c>
      <c r="AR78" s="71">
        <f t="shared" si="29"/>
        <v>0</v>
      </c>
      <c r="AS78" s="71"/>
      <c r="AT78" s="71"/>
      <c r="AU78" s="74"/>
      <c r="AV78" s="74"/>
      <c r="AW78" s="71">
        <f t="shared" si="30"/>
        <v>0</v>
      </c>
      <c r="AX78" s="71">
        <f t="shared" si="31"/>
        <v>0</v>
      </c>
      <c r="AY78" s="71"/>
      <c r="AZ78" s="71"/>
      <c r="BA78" s="74"/>
      <c r="BB78" s="74"/>
      <c r="BC78" s="71">
        <f t="shared" si="32"/>
        <v>0</v>
      </c>
      <c r="BD78" s="71">
        <f t="shared" si="33"/>
        <v>0</v>
      </c>
      <c r="BE78" s="71"/>
      <c r="BF78" s="71"/>
      <c r="BG78" s="74"/>
      <c r="BH78" s="74"/>
      <c r="BI78" s="71">
        <f t="shared" si="34"/>
        <v>0</v>
      </c>
      <c r="BJ78" s="71">
        <f t="shared" si="35"/>
        <v>0</v>
      </c>
    </row>
    <row r="79" spans="1:62">
      <c r="A79" s="184" t="s">
        <v>153</v>
      </c>
      <c r="B79" s="89">
        <v>69</v>
      </c>
      <c r="C79" s="71"/>
      <c r="D79" s="71"/>
      <c r="E79" s="74"/>
      <c r="F79" s="74"/>
      <c r="G79" s="71">
        <f t="shared" si="23"/>
        <v>0</v>
      </c>
      <c r="H79" s="71">
        <f t="shared" si="23"/>
        <v>0</v>
      </c>
      <c r="I79" s="71"/>
      <c r="J79" s="71"/>
      <c r="K79" s="74"/>
      <c r="L79" s="74"/>
      <c r="M79" s="71">
        <f t="shared" si="24"/>
        <v>0</v>
      </c>
      <c r="N79" s="71">
        <f t="shared" si="36"/>
        <v>0</v>
      </c>
      <c r="O79" s="91"/>
      <c r="P79" s="71"/>
      <c r="Q79" s="74"/>
      <c r="R79" s="74"/>
      <c r="S79" s="71">
        <f t="shared" si="19"/>
        <v>0</v>
      </c>
      <c r="T79" s="71">
        <f t="shared" si="20"/>
        <v>0</v>
      </c>
      <c r="U79" s="91">
        <v>0</v>
      </c>
      <c r="V79" s="71"/>
      <c r="W79" s="71"/>
      <c r="X79" s="71"/>
      <c r="Y79" s="71">
        <f t="shared" si="21"/>
        <v>0</v>
      </c>
      <c r="Z79" s="71">
        <f t="shared" si="22"/>
        <v>0</v>
      </c>
      <c r="AA79" s="71"/>
      <c r="AB79" s="71"/>
      <c r="AC79" s="74"/>
      <c r="AD79" s="74"/>
      <c r="AE79" s="71">
        <f t="shared" si="25"/>
        <v>0</v>
      </c>
      <c r="AF79" s="71">
        <f t="shared" si="37"/>
        <v>0</v>
      </c>
      <c r="AG79" s="71"/>
      <c r="AH79" s="71"/>
      <c r="AI79" s="74"/>
      <c r="AJ79" s="74"/>
      <c r="AK79" s="71">
        <f t="shared" si="26"/>
        <v>0</v>
      </c>
      <c r="AL79" s="71">
        <f t="shared" si="27"/>
        <v>0</v>
      </c>
      <c r="AM79" s="71"/>
      <c r="AN79" s="71"/>
      <c r="AO79" s="74"/>
      <c r="AP79" s="74"/>
      <c r="AQ79" s="71">
        <f t="shared" si="28"/>
        <v>0</v>
      </c>
      <c r="AR79" s="71">
        <f t="shared" si="29"/>
        <v>0</v>
      </c>
      <c r="AS79" s="71"/>
      <c r="AT79" s="71"/>
      <c r="AU79" s="74"/>
      <c r="AV79" s="74"/>
      <c r="AW79" s="71">
        <f t="shared" si="30"/>
        <v>0</v>
      </c>
      <c r="AX79" s="71">
        <f t="shared" si="31"/>
        <v>0</v>
      </c>
      <c r="AY79" s="71"/>
      <c r="AZ79" s="71"/>
      <c r="BA79" s="74"/>
      <c r="BB79" s="74"/>
      <c r="BC79" s="71">
        <f t="shared" si="32"/>
        <v>0</v>
      </c>
      <c r="BD79" s="71">
        <f t="shared" si="33"/>
        <v>0</v>
      </c>
      <c r="BE79" s="71"/>
      <c r="BF79" s="71"/>
      <c r="BG79" s="74"/>
      <c r="BH79" s="74"/>
      <c r="BI79" s="71">
        <f t="shared" si="34"/>
        <v>0</v>
      </c>
      <c r="BJ79" s="71">
        <f t="shared" si="35"/>
        <v>0</v>
      </c>
    </row>
    <row r="80" spans="1:62">
      <c r="A80" s="181"/>
      <c r="B80" s="89">
        <v>70</v>
      </c>
      <c r="C80" s="71"/>
      <c r="D80" s="71"/>
      <c r="E80" s="74"/>
      <c r="F80" s="74"/>
      <c r="G80" s="71">
        <f t="shared" si="23"/>
        <v>0</v>
      </c>
      <c r="H80" s="71">
        <f t="shared" si="23"/>
        <v>0</v>
      </c>
      <c r="I80" s="71"/>
      <c r="J80" s="71"/>
      <c r="K80" s="74"/>
      <c r="L80" s="74"/>
      <c r="M80" s="71">
        <f t="shared" si="24"/>
        <v>0</v>
      </c>
      <c r="N80" s="71">
        <f t="shared" si="36"/>
        <v>0</v>
      </c>
      <c r="O80" s="91"/>
      <c r="P80" s="71"/>
      <c r="Q80" s="74"/>
      <c r="R80" s="74"/>
      <c r="S80" s="71">
        <f t="shared" si="19"/>
        <v>0</v>
      </c>
      <c r="T80" s="71">
        <f t="shared" si="20"/>
        <v>0</v>
      </c>
      <c r="U80" s="91">
        <v>0</v>
      </c>
      <c r="V80" s="71"/>
      <c r="W80" s="71"/>
      <c r="X80" s="71"/>
      <c r="Y80" s="71">
        <f t="shared" si="21"/>
        <v>0</v>
      </c>
      <c r="Z80" s="71">
        <f t="shared" si="22"/>
        <v>0</v>
      </c>
      <c r="AA80" s="71"/>
      <c r="AB80" s="71"/>
      <c r="AC80" s="74"/>
      <c r="AD80" s="74"/>
      <c r="AE80" s="71">
        <f t="shared" si="25"/>
        <v>0</v>
      </c>
      <c r="AF80" s="71">
        <f t="shared" si="37"/>
        <v>0</v>
      </c>
      <c r="AG80" s="71"/>
      <c r="AH80" s="71"/>
      <c r="AI80" s="74"/>
      <c r="AJ80" s="74"/>
      <c r="AK80" s="71">
        <f t="shared" si="26"/>
        <v>0</v>
      </c>
      <c r="AL80" s="71">
        <f t="shared" si="27"/>
        <v>0</v>
      </c>
      <c r="AM80" s="71"/>
      <c r="AN80" s="71"/>
      <c r="AO80" s="74"/>
      <c r="AP80" s="74"/>
      <c r="AQ80" s="71">
        <f t="shared" si="28"/>
        <v>0</v>
      </c>
      <c r="AR80" s="71">
        <f t="shared" si="29"/>
        <v>0</v>
      </c>
      <c r="AS80" s="71"/>
      <c r="AT80" s="71"/>
      <c r="AU80" s="74"/>
      <c r="AV80" s="74"/>
      <c r="AW80" s="71">
        <f t="shared" si="30"/>
        <v>0</v>
      </c>
      <c r="AX80" s="71">
        <f t="shared" si="31"/>
        <v>0</v>
      </c>
      <c r="AY80" s="71"/>
      <c r="AZ80" s="71"/>
      <c r="BA80" s="74"/>
      <c r="BB80" s="74"/>
      <c r="BC80" s="71">
        <f t="shared" si="32"/>
        <v>0</v>
      </c>
      <c r="BD80" s="71">
        <f t="shared" si="33"/>
        <v>0</v>
      </c>
      <c r="BE80" s="71"/>
      <c r="BF80" s="71"/>
      <c r="BG80" s="74"/>
      <c r="BH80" s="74"/>
      <c r="BI80" s="71">
        <f t="shared" si="34"/>
        <v>0</v>
      </c>
      <c r="BJ80" s="71">
        <f t="shared" si="35"/>
        <v>0</v>
      </c>
    </row>
    <row r="81" spans="1:62">
      <c r="A81" s="181"/>
      <c r="B81" s="89">
        <v>71</v>
      </c>
      <c r="C81" s="71"/>
      <c r="D81" s="71"/>
      <c r="E81" s="74"/>
      <c r="F81" s="74"/>
      <c r="G81" s="71">
        <f t="shared" si="23"/>
        <v>0</v>
      </c>
      <c r="H81" s="71">
        <f t="shared" si="23"/>
        <v>0</v>
      </c>
      <c r="I81" s="71"/>
      <c r="J81" s="71"/>
      <c r="K81" s="74"/>
      <c r="L81" s="74"/>
      <c r="M81" s="71">
        <f t="shared" si="24"/>
        <v>0</v>
      </c>
      <c r="N81" s="71">
        <f t="shared" si="36"/>
        <v>0</v>
      </c>
      <c r="O81" s="91"/>
      <c r="P81" s="71"/>
      <c r="Q81" s="74"/>
      <c r="R81" s="74"/>
      <c r="S81" s="71">
        <f t="shared" si="19"/>
        <v>0</v>
      </c>
      <c r="T81" s="71">
        <f t="shared" si="20"/>
        <v>0</v>
      </c>
      <c r="U81" s="91">
        <v>0</v>
      </c>
      <c r="V81" s="71"/>
      <c r="W81" s="71"/>
      <c r="X81" s="71"/>
      <c r="Y81" s="71">
        <f t="shared" si="21"/>
        <v>0</v>
      </c>
      <c r="Z81" s="71">
        <f t="shared" si="22"/>
        <v>0</v>
      </c>
      <c r="AA81" s="71"/>
      <c r="AB81" s="71"/>
      <c r="AC81" s="74"/>
      <c r="AD81" s="74"/>
      <c r="AE81" s="71">
        <f t="shared" si="25"/>
        <v>0</v>
      </c>
      <c r="AF81" s="71">
        <f t="shared" si="37"/>
        <v>0</v>
      </c>
      <c r="AG81" s="71"/>
      <c r="AH81" s="71"/>
      <c r="AI81" s="74"/>
      <c r="AJ81" s="74"/>
      <c r="AK81" s="71">
        <f t="shared" si="26"/>
        <v>0</v>
      </c>
      <c r="AL81" s="71">
        <f t="shared" si="27"/>
        <v>0</v>
      </c>
      <c r="AM81" s="71"/>
      <c r="AN81" s="71"/>
      <c r="AO81" s="74"/>
      <c r="AP81" s="74"/>
      <c r="AQ81" s="71">
        <f t="shared" si="28"/>
        <v>0</v>
      </c>
      <c r="AR81" s="71">
        <f t="shared" si="29"/>
        <v>0</v>
      </c>
      <c r="AS81" s="71"/>
      <c r="AT81" s="71"/>
      <c r="AU81" s="74"/>
      <c r="AV81" s="74"/>
      <c r="AW81" s="71">
        <f t="shared" si="30"/>
        <v>0</v>
      </c>
      <c r="AX81" s="71">
        <f t="shared" si="31"/>
        <v>0</v>
      </c>
      <c r="AY81" s="71"/>
      <c r="AZ81" s="71"/>
      <c r="BA81" s="74"/>
      <c r="BB81" s="74"/>
      <c r="BC81" s="71">
        <f t="shared" si="32"/>
        <v>0</v>
      </c>
      <c r="BD81" s="71">
        <f t="shared" si="33"/>
        <v>0</v>
      </c>
      <c r="BE81" s="71"/>
      <c r="BF81" s="71"/>
      <c r="BG81" s="74"/>
      <c r="BH81" s="74"/>
      <c r="BI81" s="71">
        <f t="shared" si="34"/>
        <v>0</v>
      </c>
      <c r="BJ81" s="71">
        <f t="shared" si="35"/>
        <v>0</v>
      </c>
    </row>
    <row r="82" spans="1:62">
      <c r="A82" s="181"/>
      <c r="B82" s="89">
        <v>72</v>
      </c>
      <c r="C82" s="71"/>
      <c r="D82" s="71"/>
      <c r="E82" s="74"/>
      <c r="F82" s="74"/>
      <c r="G82" s="71">
        <f t="shared" si="23"/>
        <v>0</v>
      </c>
      <c r="H82" s="71">
        <f t="shared" si="23"/>
        <v>0</v>
      </c>
      <c r="I82" s="71"/>
      <c r="J82" s="71"/>
      <c r="K82" s="74"/>
      <c r="L82" s="74"/>
      <c r="M82" s="71">
        <f t="shared" si="24"/>
        <v>0</v>
      </c>
      <c r="N82" s="71">
        <f t="shared" si="36"/>
        <v>0</v>
      </c>
      <c r="O82" s="91"/>
      <c r="P82" s="71"/>
      <c r="Q82" s="74"/>
      <c r="R82" s="74"/>
      <c r="S82" s="71">
        <f t="shared" si="19"/>
        <v>0</v>
      </c>
      <c r="T82" s="71">
        <f t="shared" si="20"/>
        <v>0</v>
      </c>
      <c r="U82" s="91">
        <v>0</v>
      </c>
      <c r="V82" s="71"/>
      <c r="W82" s="71"/>
      <c r="X82" s="71"/>
      <c r="Y82" s="71">
        <f t="shared" si="21"/>
        <v>0</v>
      </c>
      <c r="Z82" s="71">
        <f t="shared" si="22"/>
        <v>0</v>
      </c>
      <c r="AA82" s="71"/>
      <c r="AB82" s="71"/>
      <c r="AC82" s="74"/>
      <c r="AD82" s="74"/>
      <c r="AE82" s="71">
        <f t="shared" si="25"/>
        <v>0</v>
      </c>
      <c r="AF82" s="71">
        <f t="shared" si="37"/>
        <v>0</v>
      </c>
      <c r="AG82" s="71"/>
      <c r="AH82" s="71"/>
      <c r="AI82" s="74"/>
      <c r="AJ82" s="74"/>
      <c r="AK82" s="71">
        <f t="shared" si="26"/>
        <v>0</v>
      </c>
      <c r="AL82" s="71">
        <f t="shared" si="27"/>
        <v>0</v>
      </c>
      <c r="AM82" s="71"/>
      <c r="AN82" s="71"/>
      <c r="AO82" s="74"/>
      <c r="AP82" s="74"/>
      <c r="AQ82" s="71">
        <f t="shared" si="28"/>
        <v>0</v>
      </c>
      <c r="AR82" s="71">
        <f t="shared" si="29"/>
        <v>0</v>
      </c>
      <c r="AS82" s="71"/>
      <c r="AT82" s="71"/>
      <c r="AU82" s="74"/>
      <c r="AV82" s="74"/>
      <c r="AW82" s="71">
        <f t="shared" si="30"/>
        <v>0</v>
      </c>
      <c r="AX82" s="71">
        <f t="shared" si="31"/>
        <v>0</v>
      </c>
      <c r="AY82" s="71"/>
      <c r="AZ82" s="71"/>
      <c r="BA82" s="74"/>
      <c r="BB82" s="74"/>
      <c r="BC82" s="71">
        <f t="shared" si="32"/>
        <v>0</v>
      </c>
      <c r="BD82" s="71">
        <f t="shared" si="33"/>
        <v>0</v>
      </c>
      <c r="BE82" s="71"/>
      <c r="BF82" s="71"/>
      <c r="BG82" s="74"/>
      <c r="BH82" s="74"/>
      <c r="BI82" s="71">
        <f t="shared" si="34"/>
        <v>0</v>
      </c>
      <c r="BJ82" s="71">
        <f t="shared" si="35"/>
        <v>0</v>
      </c>
    </row>
    <row r="83" spans="1:62">
      <c r="A83" s="184" t="s">
        <v>154</v>
      </c>
      <c r="B83" s="89">
        <v>73</v>
      </c>
      <c r="C83" s="71"/>
      <c r="D83" s="71"/>
      <c r="E83" s="74"/>
      <c r="F83" s="74"/>
      <c r="G83" s="71">
        <f t="shared" si="23"/>
        <v>0</v>
      </c>
      <c r="H83" s="71">
        <f t="shared" si="23"/>
        <v>0</v>
      </c>
      <c r="I83" s="71"/>
      <c r="J83" s="71"/>
      <c r="K83" s="74"/>
      <c r="L83" s="74"/>
      <c r="M83" s="71">
        <f t="shared" si="24"/>
        <v>0</v>
      </c>
      <c r="N83" s="71">
        <f t="shared" si="36"/>
        <v>0</v>
      </c>
      <c r="O83" s="91"/>
      <c r="P83" s="71"/>
      <c r="Q83" s="74"/>
      <c r="R83" s="74"/>
      <c r="S83" s="71">
        <f t="shared" si="19"/>
        <v>0</v>
      </c>
      <c r="T83" s="71">
        <f t="shared" si="20"/>
        <v>0</v>
      </c>
      <c r="U83" s="91">
        <v>0</v>
      </c>
      <c r="V83" s="71"/>
      <c r="W83" s="71"/>
      <c r="X83" s="71"/>
      <c r="Y83" s="71">
        <f t="shared" si="21"/>
        <v>0</v>
      </c>
      <c r="Z83" s="71">
        <f t="shared" si="22"/>
        <v>0</v>
      </c>
      <c r="AA83" s="71"/>
      <c r="AB83" s="71"/>
      <c r="AC83" s="74"/>
      <c r="AD83" s="74"/>
      <c r="AE83" s="71">
        <f t="shared" si="25"/>
        <v>0</v>
      </c>
      <c r="AF83" s="71">
        <f t="shared" si="37"/>
        <v>0</v>
      </c>
      <c r="AG83" s="71"/>
      <c r="AH83" s="71"/>
      <c r="AI83" s="74"/>
      <c r="AJ83" s="74"/>
      <c r="AK83" s="71">
        <f t="shared" si="26"/>
        <v>0</v>
      </c>
      <c r="AL83" s="71">
        <f t="shared" si="27"/>
        <v>0</v>
      </c>
      <c r="AM83" s="71"/>
      <c r="AN83" s="71"/>
      <c r="AO83" s="74"/>
      <c r="AP83" s="74"/>
      <c r="AQ83" s="71">
        <f t="shared" si="28"/>
        <v>0</v>
      </c>
      <c r="AR83" s="71">
        <f t="shared" si="29"/>
        <v>0</v>
      </c>
      <c r="AS83" s="71"/>
      <c r="AT83" s="71"/>
      <c r="AU83" s="74"/>
      <c r="AV83" s="74"/>
      <c r="AW83" s="71">
        <f t="shared" si="30"/>
        <v>0</v>
      </c>
      <c r="AX83" s="71">
        <f t="shared" si="31"/>
        <v>0</v>
      </c>
      <c r="AY83" s="71"/>
      <c r="AZ83" s="71"/>
      <c r="BA83" s="74"/>
      <c r="BB83" s="74"/>
      <c r="BC83" s="71">
        <f t="shared" si="32"/>
        <v>0</v>
      </c>
      <c r="BD83" s="71">
        <f t="shared" si="33"/>
        <v>0</v>
      </c>
      <c r="BE83" s="71"/>
      <c r="BF83" s="71"/>
      <c r="BG83" s="74"/>
      <c r="BH83" s="74"/>
      <c r="BI83" s="71">
        <f t="shared" si="34"/>
        <v>0</v>
      </c>
      <c r="BJ83" s="71">
        <f t="shared" si="35"/>
        <v>0</v>
      </c>
    </row>
    <row r="84" spans="1:62">
      <c r="A84" s="181"/>
      <c r="B84" s="89">
        <v>74</v>
      </c>
      <c r="C84" s="71"/>
      <c r="D84" s="71"/>
      <c r="E84" s="74"/>
      <c r="F84" s="74"/>
      <c r="G84" s="71">
        <f t="shared" si="23"/>
        <v>0</v>
      </c>
      <c r="H84" s="71">
        <f t="shared" si="23"/>
        <v>0</v>
      </c>
      <c r="I84" s="71"/>
      <c r="J84" s="71"/>
      <c r="K84" s="74"/>
      <c r="L84" s="74"/>
      <c r="M84" s="71">
        <f t="shared" si="24"/>
        <v>0</v>
      </c>
      <c r="N84" s="71">
        <f t="shared" si="36"/>
        <v>0</v>
      </c>
      <c r="O84" s="91"/>
      <c r="P84" s="71"/>
      <c r="Q84" s="74"/>
      <c r="R84" s="74"/>
      <c r="S84" s="71">
        <f t="shared" si="19"/>
        <v>0</v>
      </c>
      <c r="T84" s="71">
        <f t="shared" si="20"/>
        <v>0</v>
      </c>
      <c r="U84" s="91">
        <v>0</v>
      </c>
      <c r="V84" s="71"/>
      <c r="W84" s="71"/>
      <c r="X84" s="71"/>
      <c r="Y84" s="71">
        <f t="shared" si="21"/>
        <v>0</v>
      </c>
      <c r="Z84" s="71">
        <f t="shared" si="22"/>
        <v>0</v>
      </c>
      <c r="AA84" s="71"/>
      <c r="AB84" s="71"/>
      <c r="AC84" s="74"/>
      <c r="AD84" s="74"/>
      <c r="AE84" s="71">
        <f t="shared" si="25"/>
        <v>0</v>
      </c>
      <c r="AF84" s="71">
        <f t="shared" si="37"/>
        <v>0</v>
      </c>
      <c r="AG84" s="71"/>
      <c r="AH84" s="71"/>
      <c r="AI84" s="74"/>
      <c r="AJ84" s="74"/>
      <c r="AK84" s="71">
        <f t="shared" si="26"/>
        <v>0</v>
      </c>
      <c r="AL84" s="71">
        <f t="shared" si="27"/>
        <v>0</v>
      </c>
      <c r="AM84" s="71"/>
      <c r="AN84" s="71"/>
      <c r="AO84" s="74"/>
      <c r="AP84" s="74"/>
      <c r="AQ84" s="71">
        <f t="shared" si="28"/>
        <v>0</v>
      </c>
      <c r="AR84" s="71">
        <f t="shared" si="29"/>
        <v>0</v>
      </c>
      <c r="AS84" s="71"/>
      <c r="AT84" s="71"/>
      <c r="AU84" s="74"/>
      <c r="AV84" s="74"/>
      <c r="AW84" s="71">
        <f t="shared" si="30"/>
        <v>0</v>
      </c>
      <c r="AX84" s="71">
        <f t="shared" si="31"/>
        <v>0</v>
      </c>
      <c r="AY84" s="71"/>
      <c r="AZ84" s="71"/>
      <c r="BA84" s="74"/>
      <c r="BB84" s="74"/>
      <c r="BC84" s="71">
        <f t="shared" si="32"/>
        <v>0</v>
      </c>
      <c r="BD84" s="71">
        <f t="shared" si="33"/>
        <v>0</v>
      </c>
      <c r="BE84" s="71"/>
      <c r="BF84" s="71"/>
      <c r="BG84" s="74"/>
      <c r="BH84" s="74"/>
      <c r="BI84" s="71">
        <f t="shared" si="34"/>
        <v>0</v>
      </c>
      <c r="BJ84" s="71">
        <f t="shared" si="35"/>
        <v>0</v>
      </c>
    </row>
    <row r="85" spans="1:62">
      <c r="A85" s="181"/>
      <c r="B85" s="89">
        <v>75</v>
      </c>
      <c r="C85" s="71"/>
      <c r="D85" s="71"/>
      <c r="E85" s="74"/>
      <c r="F85" s="74"/>
      <c r="G85" s="71">
        <f t="shared" si="23"/>
        <v>0</v>
      </c>
      <c r="H85" s="71">
        <f t="shared" si="23"/>
        <v>0</v>
      </c>
      <c r="I85" s="71"/>
      <c r="J85" s="71"/>
      <c r="K85" s="74"/>
      <c r="L85" s="74"/>
      <c r="M85" s="71">
        <f t="shared" si="24"/>
        <v>0</v>
      </c>
      <c r="N85" s="71">
        <f t="shared" si="36"/>
        <v>0</v>
      </c>
      <c r="O85" s="91"/>
      <c r="P85" s="71"/>
      <c r="Q85" s="74"/>
      <c r="R85" s="74"/>
      <c r="S85" s="71">
        <f t="shared" si="19"/>
        <v>0</v>
      </c>
      <c r="T85" s="71">
        <f t="shared" si="20"/>
        <v>0</v>
      </c>
      <c r="U85" s="91">
        <v>0</v>
      </c>
      <c r="V85" s="71"/>
      <c r="W85" s="71"/>
      <c r="X85" s="71"/>
      <c r="Y85" s="71">
        <f t="shared" si="21"/>
        <v>0</v>
      </c>
      <c r="Z85" s="71">
        <f t="shared" si="22"/>
        <v>0</v>
      </c>
      <c r="AA85" s="71"/>
      <c r="AB85" s="71"/>
      <c r="AC85" s="74"/>
      <c r="AD85" s="74"/>
      <c r="AE85" s="71">
        <f t="shared" si="25"/>
        <v>0</v>
      </c>
      <c r="AF85" s="71">
        <f t="shared" si="37"/>
        <v>0</v>
      </c>
      <c r="AG85" s="71"/>
      <c r="AH85" s="71"/>
      <c r="AI85" s="74"/>
      <c r="AJ85" s="74"/>
      <c r="AK85" s="71">
        <f t="shared" si="26"/>
        <v>0</v>
      </c>
      <c r="AL85" s="71">
        <f t="shared" si="27"/>
        <v>0</v>
      </c>
      <c r="AM85" s="71"/>
      <c r="AN85" s="71"/>
      <c r="AO85" s="74"/>
      <c r="AP85" s="74"/>
      <c r="AQ85" s="71">
        <f t="shared" si="28"/>
        <v>0</v>
      </c>
      <c r="AR85" s="71">
        <f t="shared" si="29"/>
        <v>0</v>
      </c>
      <c r="AS85" s="71"/>
      <c r="AT85" s="71"/>
      <c r="AU85" s="74"/>
      <c r="AV85" s="74"/>
      <c r="AW85" s="71">
        <f t="shared" si="30"/>
        <v>0</v>
      </c>
      <c r="AX85" s="71">
        <f t="shared" si="31"/>
        <v>0</v>
      </c>
      <c r="AY85" s="71"/>
      <c r="AZ85" s="71"/>
      <c r="BA85" s="74"/>
      <c r="BB85" s="74"/>
      <c r="BC85" s="71">
        <f t="shared" si="32"/>
        <v>0</v>
      </c>
      <c r="BD85" s="71">
        <f t="shared" si="33"/>
        <v>0</v>
      </c>
      <c r="BE85" s="71"/>
      <c r="BF85" s="71"/>
      <c r="BG85" s="74"/>
      <c r="BH85" s="74"/>
      <c r="BI85" s="71">
        <f t="shared" si="34"/>
        <v>0</v>
      </c>
      <c r="BJ85" s="71">
        <f t="shared" si="35"/>
        <v>0</v>
      </c>
    </row>
    <row r="86" spans="1:62">
      <c r="A86" s="181"/>
      <c r="B86" s="89">
        <v>76</v>
      </c>
      <c r="C86" s="71"/>
      <c r="D86" s="71"/>
      <c r="E86" s="74"/>
      <c r="F86" s="74"/>
      <c r="G86" s="71">
        <f t="shared" si="23"/>
        <v>0</v>
      </c>
      <c r="H86" s="71">
        <f t="shared" si="23"/>
        <v>0</v>
      </c>
      <c r="I86" s="71"/>
      <c r="J86" s="71"/>
      <c r="K86" s="74"/>
      <c r="L86" s="74"/>
      <c r="M86" s="71">
        <f t="shared" si="24"/>
        <v>0</v>
      </c>
      <c r="N86" s="71">
        <f t="shared" si="36"/>
        <v>0</v>
      </c>
      <c r="O86" s="91"/>
      <c r="P86" s="71"/>
      <c r="Q86" s="74"/>
      <c r="R86" s="74"/>
      <c r="S86" s="71">
        <f t="shared" si="19"/>
        <v>0</v>
      </c>
      <c r="T86" s="71">
        <f t="shared" si="20"/>
        <v>0</v>
      </c>
      <c r="U86" s="91">
        <v>0</v>
      </c>
      <c r="V86" s="71"/>
      <c r="W86" s="71"/>
      <c r="X86" s="71"/>
      <c r="Y86" s="71">
        <f t="shared" si="21"/>
        <v>0</v>
      </c>
      <c r="Z86" s="71">
        <f t="shared" si="22"/>
        <v>0</v>
      </c>
      <c r="AA86" s="71"/>
      <c r="AB86" s="71"/>
      <c r="AC86" s="74"/>
      <c r="AD86" s="74"/>
      <c r="AE86" s="71">
        <f t="shared" si="25"/>
        <v>0</v>
      </c>
      <c r="AF86" s="71">
        <f t="shared" si="37"/>
        <v>0</v>
      </c>
      <c r="AG86" s="71"/>
      <c r="AH86" s="71"/>
      <c r="AI86" s="74"/>
      <c r="AJ86" s="74"/>
      <c r="AK86" s="71">
        <f t="shared" si="26"/>
        <v>0</v>
      </c>
      <c r="AL86" s="71">
        <f t="shared" si="27"/>
        <v>0</v>
      </c>
      <c r="AM86" s="71"/>
      <c r="AN86" s="71"/>
      <c r="AO86" s="74"/>
      <c r="AP86" s="74"/>
      <c r="AQ86" s="71">
        <f t="shared" si="28"/>
        <v>0</v>
      </c>
      <c r="AR86" s="71">
        <f t="shared" si="29"/>
        <v>0</v>
      </c>
      <c r="AS86" s="71"/>
      <c r="AT86" s="71"/>
      <c r="AU86" s="74"/>
      <c r="AV86" s="74"/>
      <c r="AW86" s="71">
        <f t="shared" si="30"/>
        <v>0</v>
      </c>
      <c r="AX86" s="71">
        <f t="shared" si="31"/>
        <v>0</v>
      </c>
      <c r="AY86" s="71"/>
      <c r="AZ86" s="71"/>
      <c r="BA86" s="74"/>
      <c r="BB86" s="74"/>
      <c r="BC86" s="71">
        <f t="shared" si="32"/>
        <v>0</v>
      </c>
      <c r="BD86" s="71">
        <f t="shared" si="33"/>
        <v>0</v>
      </c>
      <c r="BE86" s="71"/>
      <c r="BF86" s="71"/>
      <c r="BG86" s="74"/>
      <c r="BH86" s="74"/>
      <c r="BI86" s="71">
        <f t="shared" si="34"/>
        <v>0</v>
      </c>
      <c r="BJ86" s="71">
        <f t="shared" si="35"/>
        <v>0</v>
      </c>
    </row>
    <row r="87" spans="1:62">
      <c r="A87" s="184" t="s">
        <v>155</v>
      </c>
      <c r="B87" s="89">
        <v>77</v>
      </c>
      <c r="C87" s="71"/>
      <c r="D87" s="71"/>
      <c r="E87" s="74"/>
      <c r="F87" s="74"/>
      <c r="G87" s="71">
        <f t="shared" si="23"/>
        <v>0</v>
      </c>
      <c r="H87" s="71">
        <f t="shared" si="23"/>
        <v>0</v>
      </c>
      <c r="I87" s="71"/>
      <c r="J87" s="71"/>
      <c r="K87" s="74"/>
      <c r="L87" s="74"/>
      <c r="M87" s="71">
        <f t="shared" si="24"/>
        <v>0</v>
      </c>
      <c r="N87" s="71">
        <f t="shared" si="36"/>
        <v>0</v>
      </c>
      <c r="O87" s="91"/>
      <c r="P87" s="71"/>
      <c r="Q87" s="74"/>
      <c r="R87" s="74"/>
      <c r="S87" s="71">
        <f t="shared" si="19"/>
        <v>0</v>
      </c>
      <c r="T87" s="71">
        <f t="shared" si="20"/>
        <v>0</v>
      </c>
      <c r="U87" s="91">
        <v>0</v>
      </c>
      <c r="V87" s="71"/>
      <c r="W87" s="71"/>
      <c r="X87" s="71"/>
      <c r="Y87" s="71">
        <f t="shared" si="21"/>
        <v>0</v>
      </c>
      <c r="Z87" s="71">
        <f t="shared" si="22"/>
        <v>0</v>
      </c>
      <c r="AA87" s="71"/>
      <c r="AB87" s="71"/>
      <c r="AC87" s="74"/>
      <c r="AD87" s="74"/>
      <c r="AE87" s="71">
        <f t="shared" si="25"/>
        <v>0</v>
      </c>
      <c r="AF87" s="71">
        <f t="shared" si="37"/>
        <v>0</v>
      </c>
      <c r="AG87" s="71"/>
      <c r="AH87" s="71"/>
      <c r="AI87" s="74"/>
      <c r="AJ87" s="74"/>
      <c r="AK87" s="71">
        <f t="shared" si="26"/>
        <v>0</v>
      </c>
      <c r="AL87" s="71">
        <f t="shared" si="27"/>
        <v>0</v>
      </c>
      <c r="AM87" s="71"/>
      <c r="AN87" s="71"/>
      <c r="AO87" s="74"/>
      <c r="AP87" s="74"/>
      <c r="AQ87" s="71">
        <f t="shared" si="28"/>
        <v>0</v>
      </c>
      <c r="AR87" s="71">
        <f t="shared" si="29"/>
        <v>0</v>
      </c>
      <c r="AS87" s="71"/>
      <c r="AT87" s="71"/>
      <c r="AU87" s="74"/>
      <c r="AV87" s="74"/>
      <c r="AW87" s="71">
        <f t="shared" si="30"/>
        <v>0</v>
      </c>
      <c r="AX87" s="71">
        <f t="shared" si="31"/>
        <v>0</v>
      </c>
      <c r="AY87" s="71"/>
      <c r="AZ87" s="71"/>
      <c r="BA87" s="74"/>
      <c r="BB87" s="74"/>
      <c r="BC87" s="71">
        <f t="shared" si="32"/>
        <v>0</v>
      </c>
      <c r="BD87" s="71">
        <f t="shared" si="33"/>
        <v>0</v>
      </c>
      <c r="BE87" s="71"/>
      <c r="BF87" s="71"/>
      <c r="BG87" s="74"/>
      <c r="BH87" s="74"/>
      <c r="BI87" s="71">
        <f t="shared" si="34"/>
        <v>0</v>
      </c>
      <c r="BJ87" s="71">
        <f t="shared" si="35"/>
        <v>0</v>
      </c>
    </row>
    <row r="88" spans="1:62">
      <c r="A88" s="181"/>
      <c r="B88" s="89">
        <v>78</v>
      </c>
      <c r="C88" s="71"/>
      <c r="D88" s="71"/>
      <c r="E88" s="74"/>
      <c r="F88" s="74"/>
      <c r="G88" s="71">
        <f t="shared" si="23"/>
        <v>0</v>
      </c>
      <c r="H88" s="71">
        <f t="shared" si="23"/>
        <v>0</v>
      </c>
      <c r="I88" s="71"/>
      <c r="J88" s="71"/>
      <c r="K88" s="74"/>
      <c r="L88" s="74"/>
      <c r="M88" s="71">
        <f t="shared" si="24"/>
        <v>0</v>
      </c>
      <c r="N88" s="71">
        <f t="shared" si="36"/>
        <v>0</v>
      </c>
      <c r="O88" s="91"/>
      <c r="P88" s="71"/>
      <c r="Q88" s="74"/>
      <c r="R88" s="74"/>
      <c r="S88" s="71">
        <f t="shared" si="19"/>
        <v>0</v>
      </c>
      <c r="T88" s="71">
        <f t="shared" si="20"/>
        <v>0</v>
      </c>
      <c r="U88" s="91">
        <v>0</v>
      </c>
      <c r="V88" s="71"/>
      <c r="W88" s="71"/>
      <c r="X88" s="71"/>
      <c r="Y88" s="71">
        <f t="shared" si="21"/>
        <v>0</v>
      </c>
      <c r="Z88" s="71">
        <f t="shared" si="22"/>
        <v>0</v>
      </c>
      <c r="AA88" s="71"/>
      <c r="AB88" s="71"/>
      <c r="AC88" s="74"/>
      <c r="AD88" s="74"/>
      <c r="AE88" s="71">
        <f t="shared" si="25"/>
        <v>0</v>
      </c>
      <c r="AF88" s="71">
        <f t="shared" si="37"/>
        <v>0</v>
      </c>
      <c r="AG88" s="71"/>
      <c r="AH88" s="71"/>
      <c r="AI88" s="74"/>
      <c r="AJ88" s="74"/>
      <c r="AK88" s="71">
        <f t="shared" si="26"/>
        <v>0</v>
      </c>
      <c r="AL88" s="71">
        <f t="shared" si="27"/>
        <v>0</v>
      </c>
      <c r="AM88" s="71"/>
      <c r="AN88" s="71"/>
      <c r="AO88" s="74"/>
      <c r="AP88" s="74"/>
      <c r="AQ88" s="71">
        <f t="shared" si="28"/>
        <v>0</v>
      </c>
      <c r="AR88" s="71">
        <f t="shared" si="29"/>
        <v>0</v>
      </c>
      <c r="AS88" s="71"/>
      <c r="AT88" s="71"/>
      <c r="AU88" s="74"/>
      <c r="AV88" s="74"/>
      <c r="AW88" s="71">
        <f t="shared" si="30"/>
        <v>0</v>
      </c>
      <c r="AX88" s="71">
        <f t="shared" si="31"/>
        <v>0</v>
      </c>
      <c r="AY88" s="71"/>
      <c r="AZ88" s="71"/>
      <c r="BA88" s="74"/>
      <c r="BB88" s="74"/>
      <c r="BC88" s="71">
        <f t="shared" si="32"/>
        <v>0</v>
      </c>
      <c r="BD88" s="71">
        <f t="shared" si="33"/>
        <v>0</v>
      </c>
      <c r="BE88" s="71"/>
      <c r="BF88" s="71"/>
      <c r="BG88" s="74"/>
      <c r="BH88" s="74"/>
      <c r="BI88" s="71">
        <f t="shared" si="34"/>
        <v>0</v>
      </c>
      <c r="BJ88" s="71">
        <f t="shared" si="35"/>
        <v>0</v>
      </c>
    </row>
    <row r="89" spans="1:62">
      <c r="A89" s="181"/>
      <c r="B89" s="89">
        <v>79</v>
      </c>
      <c r="C89" s="71"/>
      <c r="D89" s="71"/>
      <c r="E89" s="74"/>
      <c r="F89" s="74"/>
      <c r="G89" s="71">
        <f t="shared" si="23"/>
        <v>0</v>
      </c>
      <c r="H89" s="71">
        <f t="shared" si="23"/>
        <v>0</v>
      </c>
      <c r="I89" s="71"/>
      <c r="J89" s="71"/>
      <c r="K89" s="74"/>
      <c r="L89" s="74"/>
      <c r="M89" s="71">
        <f t="shared" si="24"/>
        <v>0</v>
      </c>
      <c r="N89" s="71">
        <f t="shared" si="36"/>
        <v>0</v>
      </c>
      <c r="O89" s="91"/>
      <c r="P89" s="71"/>
      <c r="Q89" s="74"/>
      <c r="R89" s="74"/>
      <c r="S89" s="71">
        <f t="shared" si="19"/>
        <v>0</v>
      </c>
      <c r="T89" s="71">
        <f t="shared" si="20"/>
        <v>0</v>
      </c>
      <c r="U89" s="91">
        <v>0</v>
      </c>
      <c r="V89" s="71"/>
      <c r="W89" s="71"/>
      <c r="X89" s="71"/>
      <c r="Y89" s="71">
        <f t="shared" si="21"/>
        <v>0</v>
      </c>
      <c r="Z89" s="71">
        <f t="shared" si="22"/>
        <v>0</v>
      </c>
      <c r="AA89" s="71"/>
      <c r="AB89" s="71"/>
      <c r="AC89" s="74"/>
      <c r="AD89" s="74"/>
      <c r="AE89" s="71">
        <f t="shared" si="25"/>
        <v>0</v>
      </c>
      <c r="AF89" s="71">
        <f t="shared" si="37"/>
        <v>0</v>
      </c>
      <c r="AG89" s="71"/>
      <c r="AH89" s="71"/>
      <c r="AI89" s="74"/>
      <c r="AJ89" s="74"/>
      <c r="AK89" s="71">
        <f t="shared" si="26"/>
        <v>0</v>
      </c>
      <c r="AL89" s="71">
        <f t="shared" si="27"/>
        <v>0</v>
      </c>
      <c r="AM89" s="71"/>
      <c r="AN89" s="71"/>
      <c r="AO89" s="74"/>
      <c r="AP89" s="74"/>
      <c r="AQ89" s="71">
        <f t="shared" si="28"/>
        <v>0</v>
      </c>
      <c r="AR89" s="71">
        <f t="shared" si="29"/>
        <v>0</v>
      </c>
      <c r="AS89" s="71"/>
      <c r="AT89" s="71"/>
      <c r="AU89" s="74"/>
      <c r="AV89" s="74"/>
      <c r="AW89" s="71">
        <f t="shared" si="30"/>
        <v>0</v>
      </c>
      <c r="AX89" s="71">
        <f t="shared" si="31"/>
        <v>0</v>
      </c>
      <c r="AY89" s="71"/>
      <c r="AZ89" s="71"/>
      <c r="BA89" s="74"/>
      <c r="BB89" s="74"/>
      <c r="BC89" s="71">
        <f t="shared" si="32"/>
        <v>0</v>
      </c>
      <c r="BD89" s="71">
        <f t="shared" si="33"/>
        <v>0</v>
      </c>
      <c r="BE89" s="71"/>
      <c r="BF89" s="71"/>
      <c r="BG89" s="74"/>
      <c r="BH89" s="74"/>
      <c r="BI89" s="71">
        <f t="shared" si="34"/>
        <v>0</v>
      </c>
      <c r="BJ89" s="71">
        <f t="shared" si="35"/>
        <v>0</v>
      </c>
    </row>
    <row r="90" spans="1:62">
      <c r="A90" s="181"/>
      <c r="B90" s="89">
        <v>80</v>
      </c>
      <c r="C90" s="71"/>
      <c r="D90" s="71"/>
      <c r="E90" s="74"/>
      <c r="F90" s="74"/>
      <c r="G90" s="71">
        <f t="shared" si="23"/>
        <v>0</v>
      </c>
      <c r="H90" s="71">
        <f t="shared" si="23"/>
        <v>0</v>
      </c>
      <c r="I90" s="71"/>
      <c r="J90" s="71"/>
      <c r="K90" s="74"/>
      <c r="L90" s="74"/>
      <c r="M90" s="71">
        <f t="shared" si="24"/>
        <v>0</v>
      </c>
      <c r="N90" s="71">
        <f t="shared" si="36"/>
        <v>0</v>
      </c>
      <c r="O90" s="91"/>
      <c r="P90" s="71"/>
      <c r="Q90" s="74"/>
      <c r="R90" s="74"/>
      <c r="S90" s="71">
        <f t="shared" si="19"/>
        <v>0</v>
      </c>
      <c r="T90" s="71">
        <f t="shared" si="20"/>
        <v>0</v>
      </c>
      <c r="U90" s="91">
        <v>0</v>
      </c>
      <c r="V90" s="71"/>
      <c r="W90" s="71"/>
      <c r="X90" s="71"/>
      <c r="Y90" s="71">
        <f t="shared" si="21"/>
        <v>0</v>
      </c>
      <c r="Z90" s="71">
        <f t="shared" si="22"/>
        <v>0</v>
      </c>
      <c r="AA90" s="71"/>
      <c r="AB90" s="71"/>
      <c r="AC90" s="74"/>
      <c r="AD90" s="74"/>
      <c r="AE90" s="71">
        <f t="shared" si="25"/>
        <v>0</v>
      </c>
      <c r="AF90" s="71">
        <f t="shared" si="37"/>
        <v>0</v>
      </c>
      <c r="AG90" s="71"/>
      <c r="AH90" s="71"/>
      <c r="AI90" s="74"/>
      <c r="AJ90" s="74"/>
      <c r="AK90" s="71">
        <f t="shared" si="26"/>
        <v>0</v>
      </c>
      <c r="AL90" s="71">
        <f t="shared" si="27"/>
        <v>0</v>
      </c>
      <c r="AM90" s="71"/>
      <c r="AN90" s="71"/>
      <c r="AO90" s="74"/>
      <c r="AP90" s="74"/>
      <c r="AQ90" s="71">
        <f t="shared" si="28"/>
        <v>0</v>
      </c>
      <c r="AR90" s="71">
        <f t="shared" si="29"/>
        <v>0</v>
      </c>
      <c r="AS90" s="71"/>
      <c r="AT90" s="71"/>
      <c r="AU90" s="74"/>
      <c r="AV90" s="74"/>
      <c r="AW90" s="71">
        <f t="shared" si="30"/>
        <v>0</v>
      </c>
      <c r="AX90" s="71">
        <f t="shared" si="31"/>
        <v>0</v>
      </c>
      <c r="AY90" s="71"/>
      <c r="AZ90" s="71"/>
      <c r="BA90" s="74"/>
      <c r="BB90" s="74"/>
      <c r="BC90" s="71">
        <f t="shared" si="32"/>
        <v>0</v>
      </c>
      <c r="BD90" s="71">
        <f t="shared" si="33"/>
        <v>0</v>
      </c>
      <c r="BE90" s="71"/>
      <c r="BF90" s="71"/>
      <c r="BG90" s="74"/>
      <c r="BH90" s="74"/>
      <c r="BI90" s="71">
        <f t="shared" si="34"/>
        <v>0</v>
      </c>
      <c r="BJ90" s="71">
        <f t="shared" si="35"/>
        <v>0</v>
      </c>
    </row>
    <row r="91" spans="1:62">
      <c r="A91" s="184" t="s">
        <v>156</v>
      </c>
      <c r="B91" s="89">
        <v>81</v>
      </c>
      <c r="C91" s="71"/>
      <c r="D91" s="71"/>
      <c r="E91" s="74"/>
      <c r="F91" s="74"/>
      <c r="G91" s="71">
        <f t="shared" si="23"/>
        <v>0</v>
      </c>
      <c r="H91" s="71">
        <f t="shared" si="23"/>
        <v>0</v>
      </c>
      <c r="I91" s="71"/>
      <c r="J91" s="71"/>
      <c r="K91" s="74"/>
      <c r="L91" s="74"/>
      <c r="M91" s="71">
        <f t="shared" si="24"/>
        <v>0</v>
      </c>
      <c r="N91" s="71">
        <f t="shared" si="36"/>
        <v>0</v>
      </c>
      <c r="O91" s="91"/>
      <c r="P91" s="71"/>
      <c r="Q91" s="74"/>
      <c r="R91" s="74"/>
      <c r="S91" s="71">
        <f t="shared" si="19"/>
        <v>0</v>
      </c>
      <c r="T91" s="71">
        <f t="shared" si="20"/>
        <v>0</v>
      </c>
      <c r="U91" s="91">
        <v>0</v>
      </c>
      <c r="V91" s="71"/>
      <c r="W91" s="71"/>
      <c r="X91" s="71"/>
      <c r="Y91" s="71">
        <f t="shared" si="21"/>
        <v>0</v>
      </c>
      <c r="Z91" s="71">
        <f t="shared" si="22"/>
        <v>0</v>
      </c>
      <c r="AA91" s="71"/>
      <c r="AB91" s="71"/>
      <c r="AC91" s="74"/>
      <c r="AD91" s="74"/>
      <c r="AE91" s="71">
        <f t="shared" si="25"/>
        <v>0</v>
      </c>
      <c r="AF91" s="71">
        <f t="shared" si="37"/>
        <v>0</v>
      </c>
      <c r="AG91" s="71"/>
      <c r="AH91" s="71"/>
      <c r="AI91" s="74"/>
      <c r="AJ91" s="74"/>
      <c r="AK91" s="71">
        <f t="shared" si="26"/>
        <v>0</v>
      </c>
      <c r="AL91" s="71">
        <f t="shared" si="27"/>
        <v>0</v>
      </c>
      <c r="AM91" s="71"/>
      <c r="AN91" s="71"/>
      <c r="AO91" s="74"/>
      <c r="AP91" s="74"/>
      <c r="AQ91" s="71">
        <f t="shared" si="28"/>
        <v>0</v>
      </c>
      <c r="AR91" s="71">
        <f t="shared" si="29"/>
        <v>0</v>
      </c>
      <c r="AS91" s="71"/>
      <c r="AT91" s="71"/>
      <c r="AU91" s="74"/>
      <c r="AV91" s="74"/>
      <c r="AW91" s="71">
        <f t="shared" si="30"/>
        <v>0</v>
      </c>
      <c r="AX91" s="71">
        <f t="shared" si="31"/>
        <v>0</v>
      </c>
      <c r="AY91" s="71"/>
      <c r="AZ91" s="71"/>
      <c r="BA91" s="74"/>
      <c r="BB91" s="74"/>
      <c r="BC91" s="71">
        <f t="shared" si="32"/>
        <v>0</v>
      </c>
      <c r="BD91" s="71">
        <f t="shared" si="33"/>
        <v>0</v>
      </c>
      <c r="BE91" s="71"/>
      <c r="BF91" s="71"/>
      <c r="BG91" s="74"/>
      <c r="BH91" s="74"/>
      <c r="BI91" s="71">
        <f t="shared" si="34"/>
        <v>0</v>
      </c>
      <c r="BJ91" s="71">
        <f t="shared" si="35"/>
        <v>0</v>
      </c>
    </row>
    <row r="92" spans="1:62">
      <c r="A92" s="181"/>
      <c r="B92" s="89">
        <v>82</v>
      </c>
      <c r="C92" s="71"/>
      <c r="D92" s="71"/>
      <c r="E92" s="74"/>
      <c r="F92" s="74"/>
      <c r="G92" s="71">
        <f t="shared" si="23"/>
        <v>0</v>
      </c>
      <c r="H92" s="71">
        <f t="shared" si="23"/>
        <v>0</v>
      </c>
      <c r="I92" s="71"/>
      <c r="J92" s="71"/>
      <c r="K92" s="74"/>
      <c r="L92" s="74"/>
      <c r="M92" s="71">
        <f t="shared" si="24"/>
        <v>0</v>
      </c>
      <c r="N92" s="71">
        <f t="shared" si="36"/>
        <v>0</v>
      </c>
      <c r="O92" s="91"/>
      <c r="P92" s="71"/>
      <c r="Q92" s="74"/>
      <c r="R92" s="74"/>
      <c r="S92" s="71">
        <f t="shared" si="19"/>
        <v>0</v>
      </c>
      <c r="T92" s="71">
        <f t="shared" si="20"/>
        <v>0</v>
      </c>
      <c r="U92" s="91">
        <v>0</v>
      </c>
      <c r="V92" s="71"/>
      <c r="W92" s="71"/>
      <c r="X92" s="71"/>
      <c r="Y92" s="71">
        <f t="shared" si="21"/>
        <v>0</v>
      </c>
      <c r="Z92" s="71">
        <f t="shared" si="22"/>
        <v>0</v>
      </c>
      <c r="AA92" s="71"/>
      <c r="AB92" s="71"/>
      <c r="AC92" s="74"/>
      <c r="AD92" s="74"/>
      <c r="AE92" s="71">
        <f t="shared" si="25"/>
        <v>0</v>
      </c>
      <c r="AF92" s="71">
        <f t="shared" si="37"/>
        <v>0</v>
      </c>
      <c r="AG92" s="71"/>
      <c r="AH92" s="71"/>
      <c r="AI92" s="74"/>
      <c r="AJ92" s="74"/>
      <c r="AK92" s="71">
        <f t="shared" si="26"/>
        <v>0</v>
      </c>
      <c r="AL92" s="71">
        <f t="shared" si="27"/>
        <v>0</v>
      </c>
      <c r="AM92" s="71"/>
      <c r="AN92" s="71"/>
      <c r="AO92" s="74"/>
      <c r="AP92" s="74"/>
      <c r="AQ92" s="71">
        <f t="shared" si="28"/>
        <v>0</v>
      </c>
      <c r="AR92" s="71">
        <f t="shared" si="29"/>
        <v>0</v>
      </c>
      <c r="AS92" s="71"/>
      <c r="AT92" s="71"/>
      <c r="AU92" s="74"/>
      <c r="AV92" s="74"/>
      <c r="AW92" s="71">
        <f t="shared" si="30"/>
        <v>0</v>
      </c>
      <c r="AX92" s="71">
        <f t="shared" si="31"/>
        <v>0</v>
      </c>
      <c r="AY92" s="71"/>
      <c r="AZ92" s="71"/>
      <c r="BA92" s="74"/>
      <c r="BB92" s="74"/>
      <c r="BC92" s="71">
        <f t="shared" si="32"/>
        <v>0</v>
      </c>
      <c r="BD92" s="71">
        <f t="shared" si="33"/>
        <v>0</v>
      </c>
      <c r="BE92" s="71"/>
      <c r="BF92" s="71"/>
      <c r="BG92" s="74"/>
      <c r="BH92" s="74"/>
      <c r="BI92" s="71">
        <f t="shared" si="34"/>
        <v>0</v>
      </c>
      <c r="BJ92" s="71">
        <f t="shared" si="35"/>
        <v>0</v>
      </c>
    </row>
    <row r="93" spans="1:62">
      <c r="A93" s="181"/>
      <c r="B93" s="89">
        <v>83</v>
      </c>
      <c r="C93" s="71"/>
      <c r="D93" s="71"/>
      <c r="E93" s="74"/>
      <c r="F93" s="74"/>
      <c r="G93" s="71">
        <f t="shared" si="23"/>
        <v>0</v>
      </c>
      <c r="H93" s="71">
        <f t="shared" si="23"/>
        <v>0</v>
      </c>
      <c r="I93" s="71"/>
      <c r="J93" s="71"/>
      <c r="K93" s="74"/>
      <c r="L93" s="74"/>
      <c r="M93" s="71">
        <f t="shared" si="24"/>
        <v>0</v>
      </c>
      <c r="N93" s="71">
        <f t="shared" si="36"/>
        <v>0</v>
      </c>
      <c r="O93" s="91"/>
      <c r="P93" s="71"/>
      <c r="Q93" s="74"/>
      <c r="R93" s="74"/>
      <c r="S93" s="71">
        <f t="shared" si="19"/>
        <v>0</v>
      </c>
      <c r="T93" s="71">
        <f t="shared" si="20"/>
        <v>0</v>
      </c>
      <c r="U93" s="91">
        <v>0</v>
      </c>
      <c r="V93" s="71"/>
      <c r="W93" s="71"/>
      <c r="X93" s="71"/>
      <c r="Y93" s="71">
        <f t="shared" si="21"/>
        <v>0</v>
      </c>
      <c r="Z93" s="71">
        <f t="shared" si="22"/>
        <v>0</v>
      </c>
      <c r="AA93" s="71"/>
      <c r="AB93" s="71"/>
      <c r="AC93" s="74"/>
      <c r="AD93" s="74"/>
      <c r="AE93" s="71">
        <f t="shared" si="25"/>
        <v>0</v>
      </c>
      <c r="AF93" s="71">
        <f t="shared" si="37"/>
        <v>0</v>
      </c>
      <c r="AG93" s="71"/>
      <c r="AH93" s="71"/>
      <c r="AI93" s="74"/>
      <c r="AJ93" s="74"/>
      <c r="AK93" s="71">
        <f t="shared" si="26"/>
        <v>0</v>
      </c>
      <c r="AL93" s="71">
        <f t="shared" si="27"/>
        <v>0</v>
      </c>
      <c r="AM93" s="71"/>
      <c r="AN93" s="71"/>
      <c r="AO93" s="74"/>
      <c r="AP93" s="74"/>
      <c r="AQ93" s="71">
        <f t="shared" si="28"/>
        <v>0</v>
      </c>
      <c r="AR93" s="71">
        <f t="shared" si="29"/>
        <v>0</v>
      </c>
      <c r="AS93" s="71"/>
      <c r="AT93" s="71"/>
      <c r="AU93" s="74"/>
      <c r="AV93" s="74"/>
      <c r="AW93" s="71">
        <f t="shared" si="30"/>
        <v>0</v>
      </c>
      <c r="AX93" s="71">
        <f t="shared" si="31"/>
        <v>0</v>
      </c>
      <c r="AY93" s="71"/>
      <c r="AZ93" s="71"/>
      <c r="BA93" s="74"/>
      <c r="BB93" s="74"/>
      <c r="BC93" s="71">
        <f t="shared" si="32"/>
        <v>0</v>
      </c>
      <c r="BD93" s="71">
        <f t="shared" si="33"/>
        <v>0</v>
      </c>
      <c r="BE93" s="71"/>
      <c r="BF93" s="71"/>
      <c r="BG93" s="74"/>
      <c r="BH93" s="74"/>
      <c r="BI93" s="71">
        <f t="shared" si="34"/>
        <v>0</v>
      </c>
      <c r="BJ93" s="71">
        <f t="shared" si="35"/>
        <v>0</v>
      </c>
    </row>
    <row r="94" spans="1:62">
      <c r="A94" s="181"/>
      <c r="B94" s="89">
        <v>84</v>
      </c>
      <c r="C94" s="71"/>
      <c r="D94" s="71"/>
      <c r="E94" s="74"/>
      <c r="F94" s="74"/>
      <c r="G94" s="71">
        <f t="shared" si="23"/>
        <v>0</v>
      </c>
      <c r="H94" s="71">
        <f t="shared" si="23"/>
        <v>0</v>
      </c>
      <c r="I94" s="71"/>
      <c r="J94" s="71"/>
      <c r="K94" s="74"/>
      <c r="L94" s="74"/>
      <c r="M94" s="71">
        <f t="shared" si="24"/>
        <v>0</v>
      </c>
      <c r="N94" s="71">
        <f t="shared" si="36"/>
        <v>0</v>
      </c>
      <c r="O94" s="91"/>
      <c r="P94" s="71"/>
      <c r="Q94" s="74"/>
      <c r="R94" s="74"/>
      <c r="S94" s="71">
        <f t="shared" si="19"/>
        <v>0</v>
      </c>
      <c r="T94" s="71">
        <f t="shared" si="20"/>
        <v>0</v>
      </c>
      <c r="U94" s="91">
        <v>0</v>
      </c>
      <c r="V94" s="71"/>
      <c r="W94" s="71"/>
      <c r="X94" s="71"/>
      <c r="Y94" s="71">
        <f t="shared" si="21"/>
        <v>0</v>
      </c>
      <c r="Z94" s="71">
        <f t="shared" si="22"/>
        <v>0</v>
      </c>
      <c r="AA94" s="71"/>
      <c r="AB94" s="71"/>
      <c r="AC94" s="74"/>
      <c r="AD94" s="74"/>
      <c r="AE94" s="71">
        <f t="shared" si="25"/>
        <v>0</v>
      </c>
      <c r="AF94" s="71">
        <f t="shared" si="37"/>
        <v>0</v>
      </c>
      <c r="AG94" s="71"/>
      <c r="AH94" s="71"/>
      <c r="AI94" s="74"/>
      <c r="AJ94" s="74"/>
      <c r="AK94" s="71">
        <f t="shared" si="26"/>
        <v>0</v>
      </c>
      <c r="AL94" s="71">
        <f t="shared" si="27"/>
        <v>0</v>
      </c>
      <c r="AM94" s="71"/>
      <c r="AN94" s="71"/>
      <c r="AO94" s="74"/>
      <c r="AP94" s="74"/>
      <c r="AQ94" s="71">
        <f t="shared" si="28"/>
        <v>0</v>
      </c>
      <c r="AR94" s="71">
        <f t="shared" si="29"/>
        <v>0</v>
      </c>
      <c r="AS94" s="71"/>
      <c r="AT94" s="71"/>
      <c r="AU94" s="74"/>
      <c r="AV94" s="74"/>
      <c r="AW94" s="71">
        <f t="shared" si="30"/>
        <v>0</v>
      </c>
      <c r="AX94" s="71">
        <f t="shared" si="31"/>
        <v>0</v>
      </c>
      <c r="AY94" s="71"/>
      <c r="AZ94" s="71"/>
      <c r="BA94" s="74"/>
      <c r="BB94" s="74"/>
      <c r="BC94" s="71">
        <f t="shared" si="32"/>
        <v>0</v>
      </c>
      <c r="BD94" s="71">
        <f t="shared" si="33"/>
        <v>0</v>
      </c>
      <c r="BE94" s="71"/>
      <c r="BF94" s="71"/>
      <c r="BG94" s="74"/>
      <c r="BH94" s="74"/>
      <c r="BI94" s="71">
        <f t="shared" si="34"/>
        <v>0</v>
      </c>
      <c r="BJ94" s="71">
        <f t="shared" si="35"/>
        <v>0</v>
      </c>
    </row>
    <row r="95" spans="1:62">
      <c r="A95" s="184" t="s">
        <v>157</v>
      </c>
      <c r="B95" s="89">
        <v>85</v>
      </c>
      <c r="C95" s="71"/>
      <c r="D95" s="71"/>
      <c r="E95" s="74"/>
      <c r="F95" s="74"/>
      <c r="G95" s="71">
        <f t="shared" si="23"/>
        <v>0</v>
      </c>
      <c r="H95" s="71">
        <f t="shared" si="23"/>
        <v>0</v>
      </c>
      <c r="I95" s="71"/>
      <c r="J95" s="71"/>
      <c r="K95" s="74"/>
      <c r="L95" s="74"/>
      <c r="M95" s="71">
        <f t="shared" si="24"/>
        <v>0</v>
      </c>
      <c r="N95" s="71">
        <f t="shared" si="36"/>
        <v>0</v>
      </c>
      <c r="O95" s="91"/>
      <c r="P95" s="71"/>
      <c r="Q95" s="74"/>
      <c r="R95" s="74"/>
      <c r="S95" s="71">
        <f t="shared" si="19"/>
        <v>0</v>
      </c>
      <c r="T95" s="71">
        <f t="shared" si="20"/>
        <v>0</v>
      </c>
      <c r="U95" s="91">
        <v>0</v>
      </c>
      <c r="V95" s="71"/>
      <c r="W95" s="71"/>
      <c r="X95" s="71"/>
      <c r="Y95" s="71">
        <f t="shared" si="21"/>
        <v>0</v>
      </c>
      <c r="Z95" s="71">
        <f t="shared" si="22"/>
        <v>0</v>
      </c>
      <c r="AA95" s="71"/>
      <c r="AB95" s="71"/>
      <c r="AC95" s="74"/>
      <c r="AD95" s="74"/>
      <c r="AE95" s="71">
        <f t="shared" si="25"/>
        <v>0</v>
      </c>
      <c r="AF95" s="71">
        <f t="shared" si="37"/>
        <v>0</v>
      </c>
      <c r="AG95" s="71"/>
      <c r="AH95" s="71"/>
      <c r="AI95" s="74"/>
      <c r="AJ95" s="74"/>
      <c r="AK95" s="71">
        <f t="shared" si="26"/>
        <v>0</v>
      </c>
      <c r="AL95" s="71">
        <f t="shared" si="27"/>
        <v>0</v>
      </c>
      <c r="AM95" s="71"/>
      <c r="AN95" s="71"/>
      <c r="AO95" s="74"/>
      <c r="AP95" s="74"/>
      <c r="AQ95" s="71">
        <f t="shared" si="28"/>
        <v>0</v>
      </c>
      <c r="AR95" s="71">
        <f t="shared" si="29"/>
        <v>0</v>
      </c>
      <c r="AS95" s="71"/>
      <c r="AT95" s="71"/>
      <c r="AU95" s="74"/>
      <c r="AV95" s="74"/>
      <c r="AW95" s="71">
        <f t="shared" si="30"/>
        <v>0</v>
      </c>
      <c r="AX95" s="71">
        <f t="shared" si="31"/>
        <v>0</v>
      </c>
      <c r="AY95" s="71"/>
      <c r="AZ95" s="71"/>
      <c r="BA95" s="74"/>
      <c r="BB95" s="74"/>
      <c r="BC95" s="71">
        <f t="shared" si="32"/>
        <v>0</v>
      </c>
      <c r="BD95" s="71">
        <f t="shared" si="33"/>
        <v>0</v>
      </c>
      <c r="BE95" s="71"/>
      <c r="BF95" s="71"/>
      <c r="BG95" s="74"/>
      <c r="BH95" s="74"/>
      <c r="BI95" s="71">
        <f t="shared" si="34"/>
        <v>0</v>
      </c>
      <c r="BJ95" s="71">
        <f t="shared" si="35"/>
        <v>0</v>
      </c>
    </row>
    <row r="96" spans="1:62">
      <c r="A96" s="181"/>
      <c r="B96" s="89">
        <v>86</v>
      </c>
      <c r="C96" s="71"/>
      <c r="D96" s="71"/>
      <c r="E96" s="74"/>
      <c r="F96" s="74"/>
      <c r="G96" s="71">
        <f t="shared" si="23"/>
        <v>0</v>
      </c>
      <c r="H96" s="71">
        <f t="shared" si="23"/>
        <v>0</v>
      </c>
      <c r="I96" s="71"/>
      <c r="J96" s="71"/>
      <c r="K96" s="74"/>
      <c r="L96" s="74"/>
      <c r="M96" s="71">
        <f t="shared" si="24"/>
        <v>0</v>
      </c>
      <c r="N96" s="71">
        <f t="shared" si="36"/>
        <v>0</v>
      </c>
      <c r="O96" s="91"/>
      <c r="P96" s="71"/>
      <c r="Q96" s="74"/>
      <c r="R96" s="74"/>
      <c r="S96" s="71">
        <f t="shared" si="19"/>
        <v>0</v>
      </c>
      <c r="T96" s="71">
        <f t="shared" si="20"/>
        <v>0</v>
      </c>
      <c r="U96" s="91">
        <v>0</v>
      </c>
      <c r="V96" s="71"/>
      <c r="W96" s="71"/>
      <c r="X96" s="71"/>
      <c r="Y96" s="71">
        <f t="shared" si="21"/>
        <v>0</v>
      </c>
      <c r="Z96" s="71">
        <f t="shared" si="22"/>
        <v>0</v>
      </c>
      <c r="AA96" s="71"/>
      <c r="AB96" s="71"/>
      <c r="AC96" s="74"/>
      <c r="AD96" s="74"/>
      <c r="AE96" s="71">
        <f t="shared" si="25"/>
        <v>0</v>
      </c>
      <c r="AF96" s="71">
        <f t="shared" si="37"/>
        <v>0</v>
      </c>
      <c r="AG96" s="71"/>
      <c r="AH96" s="71"/>
      <c r="AI96" s="74"/>
      <c r="AJ96" s="74"/>
      <c r="AK96" s="71">
        <f t="shared" si="26"/>
        <v>0</v>
      </c>
      <c r="AL96" s="71">
        <f t="shared" si="27"/>
        <v>0</v>
      </c>
      <c r="AM96" s="71"/>
      <c r="AN96" s="71"/>
      <c r="AO96" s="74"/>
      <c r="AP96" s="74"/>
      <c r="AQ96" s="71">
        <f t="shared" si="28"/>
        <v>0</v>
      </c>
      <c r="AR96" s="71">
        <f t="shared" si="29"/>
        <v>0</v>
      </c>
      <c r="AS96" s="71"/>
      <c r="AT96" s="71"/>
      <c r="AU96" s="74"/>
      <c r="AV96" s="74"/>
      <c r="AW96" s="71">
        <f t="shared" si="30"/>
        <v>0</v>
      </c>
      <c r="AX96" s="71">
        <f t="shared" si="31"/>
        <v>0</v>
      </c>
      <c r="AY96" s="71"/>
      <c r="AZ96" s="71"/>
      <c r="BA96" s="74"/>
      <c r="BB96" s="74"/>
      <c r="BC96" s="71">
        <f t="shared" si="32"/>
        <v>0</v>
      </c>
      <c r="BD96" s="71">
        <f t="shared" si="33"/>
        <v>0</v>
      </c>
      <c r="BE96" s="71"/>
      <c r="BF96" s="71"/>
      <c r="BG96" s="74"/>
      <c r="BH96" s="74"/>
      <c r="BI96" s="71">
        <f t="shared" si="34"/>
        <v>0</v>
      </c>
      <c r="BJ96" s="71">
        <f t="shared" si="35"/>
        <v>0</v>
      </c>
    </row>
    <row r="97" spans="1:62">
      <c r="A97" s="181"/>
      <c r="B97" s="89">
        <v>87</v>
      </c>
      <c r="C97" s="71"/>
      <c r="D97" s="71"/>
      <c r="E97" s="74"/>
      <c r="F97" s="74"/>
      <c r="G97" s="71">
        <f t="shared" si="23"/>
        <v>0</v>
      </c>
      <c r="H97" s="71">
        <f t="shared" si="23"/>
        <v>0</v>
      </c>
      <c r="I97" s="71"/>
      <c r="J97" s="71"/>
      <c r="K97" s="74"/>
      <c r="L97" s="74"/>
      <c r="M97" s="71">
        <f t="shared" si="24"/>
        <v>0</v>
      </c>
      <c r="N97" s="71">
        <f t="shared" si="36"/>
        <v>0</v>
      </c>
      <c r="O97" s="91"/>
      <c r="P97" s="71"/>
      <c r="Q97" s="74"/>
      <c r="R97" s="74"/>
      <c r="S97" s="71">
        <f t="shared" si="19"/>
        <v>0</v>
      </c>
      <c r="T97" s="71">
        <f t="shared" si="20"/>
        <v>0</v>
      </c>
      <c r="U97" s="91">
        <v>0</v>
      </c>
      <c r="V97" s="71"/>
      <c r="W97" s="71"/>
      <c r="X97" s="71"/>
      <c r="Y97" s="71">
        <f t="shared" si="21"/>
        <v>0</v>
      </c>
      <c r="Z97" s="71">
        <f t="shared" si="22"/>
        <v>0</v>
      </c>
      <c r="AA97" s="71"/>
      <c r="AB97" s="71"/>
      <c r="AC97" s="74"/>
      <c r="AD97" s="74"/>
      <c r="AE97" s="71">
        <f t="shared" si="25"/>
        <v>0</v>
      </c>
      <c r="AF97" s="71">
        <f t="shared" si="37"/>
        <v>0</v>
      </c>
      <c r="AG97" s="71"/>
      <c r="AH97" s="71"/>
      <c r="AI97" s="74"/>
      <c r="AJ97" s="74"/>
      <c r="AK97" s="71">
        <f t="shared" si="26"/>
        <v>0</v>
      </c>
      <c r="AL97" s="71">
        <f t="shared" si="27"/>
        <v>0</v>
      </c>
      <c r="AM97" s="71"/>
      <c r="AN97" s="71"/>
      <c r="AO97" s="74"/>
      <c r="AP97" s="74"/>
      <c r="AQ97" s="71">
        <f t="shared" si="28"/>
        <v>0</v>
      </c>
      <c r="AR97" s="71">
        <f t="shared" si="29"/>
        <v>0</v>
      </c>
      <c r="AS97" s="71"/>
      <c r="AT97" s="71"/>
      <c r="AU97" s="74"/>
      <c r="AV97" s="74"/>
      <c r="AW97" s="71">
        <f t="shared" si="30"/>
        <v>0</v>
      </c>
      <c r="AX97" s="71">
        <f t="shared" si="31"/>
        <v>0</v>
      </c>
      <c r="AY97" s="71"/>
      <c r="AZ97" s="71"/>
      <c r="BA97" s="74"/>
      <c r="BB97" s="74"/>
      <c r="BC97" s="71">
        <f t="shared" si="32"/>
        <v>0</v>
      </c>
      <c r="BD97" s="71">
        <f t="shared" si="33"/>
        <v>0</v>
      </c>
      <c r="BE97" s="71"/>
      <c r="BF97" s="71"/>
      <c r="BG97" s="74"/>
      <c r="BH97" s="74"/>
      <c r="BI97" s="71">
        <f t="shared" si="34"/>
        <v>0</v>
      </c>
      <c r="BJ97" s="71">
        <f t="shared" si="35"/>
        <v>0</v>
      </c>
    </row>
    <row r="98" spans="1:62">
      <c r="A98" s="181"/>
      <c r="B98" s="89">
        <v>88</v>
      </c>
      <c r="C98" s="71"/>
      <c r="D98" s="71"/>
      <c r="E98" s="74"/>
      <c r="F98" s="74"/>
      <c r="G98" s="71">
        <f t="shared" si="23"/>
        <v>0</v>
      </c>
      <c r="H98" s="71">
        <f t="shared" si="23"/>
        <v>0</v>
      </c>
      <c r="I98" s="71"/>
      <c r="J98" s="71"/>
      <c r="K98" s="74"/>
      <c r="L98" s="74"/>
      <c r="M98" s="71">
        <f t="shared" si="24"/>
        <v>0</v>
      </c>
      <c r="N98" s="71">
        <f t="shared" si="36"/>
        <v>0</v>
      </c>
      <c r="O98" s="91"/>
      <c r="P98" s="71"/>
      <c r="Q98" s="74"/>
      <c r="R98" s="74"/>
      <c r="S98" s="71">
        <f t="shared" si="19"/>
        <v>0</v>
      </c>
      <c r="T98" s="71">
        <f t="shared" si="20"/>
        <v>0</v>
      </c>
      <c r="U98" s="91">
        <v>0</v>
      </c>
      <c r="V98" s="71"/>
      <c r="W98" s="71"/>
      <c r="X98" s="71"/>
      <c r="Y98" s="71">
        <f t="shared" si="21"/>
        <v>0</v>
      </c>
      <c r="Z98" s="71">
        <f t="shared" si="22"/>
        <v>0</v>
      </c>
      <c r="AA98" s="71"/>
      <c r="AB98" s="71"/>
      <c r="AC98" s="74"/>
      <c r="AD98" s="74"/>
      <c r="AE98" s="71">
        <f t="shared" si="25"/>
        <v>0</v>
      </c>
      <c r="AF98" s="71">
        <f t="shared" si="37"/>
        <v>0</v>
      </c>
      <c r="AG98" s="71"/>
      <c r="AH98" s="71"/>
      <c r="AI98" s="74"/>
      <c r="AJ98" s="74"/>
      <c r="AK98" s="71">
        <f t="shared" si="26"/>
        <v>0</v>
      </c>
      <c r="AL98" s="71">
        <f t="shared" si="27"/>
        <v>0</v>
      </c>
      <c r="AM98" s="71"/>
      <c r="AN98" s="71"/>
      <c r="AO98" s="74"/>
      <c r="AP98" s="74"/>
      <c r="AQ98" s="71">
        <f t="shared" si="28"/>
        <v>0</v>
      </c>
      <c r="AR98" s="71">
        <f t="shared" si="29"/>
        <v>0</v>
      </c>
      <c r="AS98" s="71"/>
      <c r="AT98" s="71"/>
      <c r="AU98" s="74"/>
      <c r="AV98" s="74"/>
      <c r="AW98" s="71">
        <f t="shared" si="30"/>
        <v>0</v>
      </c>
      <c r="AX98" s="71">
        <f t="shared" si="31"/>
        <v>0</v>
      </c>
      <c r="AY98" s="71"/>
      <c r="AZ98" s="71"/>
      <c r="BA98" s="74"/>
      <c r="BB98" s="74"/>
      <c r="BC98" s="71">
        <f t="shared" si="32"/>
        <v>0</v>
      </c>
      <c r="BD98" s="71">
        <f t="shared" si="33"/>
        <v>0</v>
      </c>
      <c r="BE98" s="71"/>
      <c r="BF98" s="71"/>
      <c r="BG98" s="74"/>
      <c r="BH98" s="74"/>
      <c r="BI98" s="71">
        <f t="shared" si="34"/>
        <v>0</v>
      </c>
      <c r="BJ98" s="71">
        <f t="shared" si="35"/>
        <v>0</v>
      </c>
    </row>
    <row r="99" spans="1:62">
      <c r="A99" s="184" t="s">
        <v>158</v>
      </c>
      <c r="B99" s="89">
        <v>89</v>
      </c>
      <c r="C99" s="71"/>
      <c r="D99" s="71"/>
      <c r="E99" s="74"/>
      <c r="F99" s="74"/>
      <c r="G99" s="71">
        <f t="shared" si="23"/>
        <v>0</v>
      </c>
      <c r="H99" s="71">
        <f t="shared" si="23"/>
        <v>0</v>
      </c>
      <c r="I99" s="71"/>
      <c r="J99" s="71"/>
      <c r="K99" s="74"/>
      <c r="L99" s="74"/>
      <c r="M99" s="71">
        <f t="shared" si="24"/>
        <v>0</v>
      </c>
      <c r="N99" s="71">
        <f t="shared" si="36"/>
        <v>0</v>
      </c>
      <c r="O99" s="91"/>
      <c r="P99" s="71"/>
      <c r="Q99" s="74"/>
      <c r="R99" s="74"/>
      <c r="S99" s="71">
        <f t="shared" si="19"/>
        <v>0</v>
      </c>
      <c r="T99" s="71">
        <f t="shared" si="20"/>
        <v>0</v>
      </c>
      <c r="U99" s="91">
        <v>0</v>
      </c>
      <c r="V99" s="71"/>
      <c r="W99" s="71"/>
      <c r="X99" s="71"/>
      <c r="Y99" s="71">
        <f t="shared" si="21"/>
        <v>0</v>
      </c>
      <c r="Z99" s="71">
        <f t="shared" si="22"/>
        <v>0</v>
      </c>
      <c r="AA99" s="71"/>
      <c r="AB99" s="71"/>
      <c r="AC99" s="74"/>
      <c r="AD99" s="74"/>
      <c r="AE99" s="71">
        <f t="shared" si="25"/>
        <v>0</v>
      </c>
      <c r="AF99" s="71">
        <f t="shared" si="37"/>
        <v>0</v>
      </c>
      <c r="AG99" s="71"/>
      <c r="AH99" s="71"/>
      <c r="AI99" s="74"/>
      <c r="AJ99" s="74"/>
      <c r="AK99" s="71">
        <f t="shared" si="26"/>
        <v>0</v>
      </c>
      <c r="AL99" s="71">
        <f t="shared" si="27"/>
        <v>0</v>
      </c>
      <c r="AM99" s="71"/>
      <c r="AN99" s="71"/>
      <c r="AO99" s="74"/>
      <c r="AP99" s="74"/>
      <c r="AQ99" s="71">
        <f t="shared" si="28"/>
        <v>0</v>
      </c>
      <c r="AR99" s="71">
        <f t="shared" si="29"/>
        <v>0</v>
      </c>
      <c r="AS99" s="71"/>
      <c r="AT99" s="71"/>
      <c r="AU99" s="74"/>
      <c r="AV99" s="74"/>
      <c r="AW99" s="71">
        <f t="shared" si="30"/>
        <v>0</v>
      </c>
      <c r="AX99" s="71">
        <f t="shared" si="31"/>
        <v>0</v>
      </c>
      <c r="AY99" s="71"/>
      <c r="AZ99" s="71"/>
      <c r="BA99" s="74"/>
      <c r="BB99" s="74"/>
      <c r="BC99" s="71">
        <f t="shared" si="32"/>
        <v>0</v>
      </c>
      <c r="BD99" s="71">
        <f t="shared" si="33"/>
        <v>0</v>
      </c>
      <c r="BE99" s="71"/>
      <c r="BF99" s="71"/>
      <c r="BG99" s="74"/>
      <c r="BH99" s="74"/>
      <c r="BI99" s="71">
        <f t="shared" si="34"/>
        <v>0</v>
      </c>
      <c r="BJ99" s="71">
        <f t="shared" si="35"/>
        <v>0</v>
      </c>
    </row>
    <row r="100" spans="1:62">
      <c r="A100" s="181"/>
      <c r="B100" s="89">
        <v>90</v>
      </c>
      <c r="C100" s="71"/>
      <c r="D100" s="71"/>
      <c r="E100" s="74"/>
      <c r="F100" s="74"/>
      <c r="G100" s="71">
        <f t="shared" si="23"/>
        <v>0</v>
      </c>
      <c r="H100" s="71">
        <f t="shared" si="23"/>
        <v>0</v>
      </c>
      <c r="I100" s="71"/>
      <c r="J100" s="71"/>
      <c r="K100" s="74"/>
      <c r="L100" s="74"/>
      <c r="M100" s="71">
        <f t="shared" si="24"/>
        <v>0</v>
      </c>
      <c r="N100" s="71">
        <f t="shared" si="36"/>
        <v>0</v>
      </c>
      <c r="O100" s="91"/>
      <c r="P100" s="71"/>
      <c r="Q100" s="74"/>
      <c r="R100" s="74"/>
      <c r="S100" s="71">
        <f t="shared" si="19"/>
        <v>0</v>
      </c>
      <c r="T100" s="71">
        <f t="shared" si="20"/>
        <v>0</v>
      </c>
      <c r="U100" s="91">
        <v>0</v>
      </c>
      <c r="V100" s="71"/>
      <c r="W100" s="71"/>
      <c r="X100" s="71"/>
      <c r="Y100" s="71">
        <f t="shared" si="21"/>
        <v>0</v>
      </c>
      <c r="Z100" s="71">
        <f t="shared" si="22"/>
        <v>0</v>
      </c>
      <c r="AA100" s="71"/>
      <c r="AB100" s="71"/>
      <c r="AC100" s="74"/>
      <c r="AD100" s="74"/>
      <c r="AE100" s="71">
        <f t="shared" si="25"/>
        <v>0</v>
      </c>
      <c r="AF100" s="71">
        <f t="shared" si="37"/>
        <v>0</v>
      </c>
      <c r="AG100" s="71"/>
      <c r="AH100" s="71"/>
      <c r="AI100" s="74"/>
      <c r="AJ100" s="74"/>
      <c r="AK100" s="71">
        <f t="shared" si="26"/>
        <v>0</v>
      </c>
      <c r="AL100" s="71">
        <f t="shared" si="27"/>
        <v>0</v>
      </c>
      <c r="AM100" s="71"/>
      <c r="AN100" s="71"/>
      <c r="AO100" s="74"/>
      <c r="AP100" s="74"/>
      <c r="AQ100" s="71">
        <f t="shared" si="28"/>
        <v>0</v>
      </c>
      <c r="AR100" s="71">
        <f t="shared" si="29"/>
        <v>0</v>
      </c>
      <c r="AS100" s="71"/>
      <c r="AT100" s="71"/>
      <c r="AU100" s="74"/>
      <c r="AV100" s="74"/>
      <c r="AW100" s="71">
        <f t="shared" si="30"/>
        <v>0</v>
      </c>
      <c r="AX100" s="71">
        <f t="shared" si="31"/>
        <v>0</v>
      </c>
      <c r="AY100" s="71"/>
      <c r="AZ100" s="71"/>
      <c r="BA100" s="74"/>
      <c r="BB100" s="74"/>
      <c r="BC100" s="71">
        <f t="shared" si="32"/>
        <v>0</v>
      </c>
      <c r="BD100" s="71">
        <f t="shared" si="33"/>
        <v>0</v>
      </c>
      <c r="BE100" s="71"/>
      <c r="BF100" s="71"/>
      <c r="BG100" s="74"/>
      <c r="BH100" s="74"/>
      <c r="BI100" s="71">
        <f t="shared" si="34"/>
        <v>0</v>
      </c>
      <c r="BJ100" s="71">
        <f t="shared" si="35"/>
        <v>0</v>
      </c>
    </row>
    <row r="101" spans="1:62">
      <c r="A101" s="181"/>
      <c r="B101" s="89">
        <v>91</v>
      </c>
      <c r="C101" s="71"/>
      <c r="D101" s="71"/>
      <c r="E101" s="74"/>
      <c r="F101" s="74"/>
      <c r="G101" s="71">
        <f t="shared" si="23"/>
        <v>0</v>
      </c>
      <c r="H101" s="71">
        <f t="shared" si="23"/>
        <v>0</v>
      </c>
      <c r="I101" s="71"/>
      <c r="J101" s="71"/>
      <c r="K101" s="74"/>
      <c r="L101" s="74"/>
      <c r="M101" s="71">
        <f t="shared" si="24"/>
        <v>0</v>
      </c>
      <c r="N101" s="71">
        <f t="shared" si="36"/>
        <v>0</v>
      </c>
      <c r="O101" s="91"/>
      <c r="P101" s="71"/>
      <c r="Q101" s="74"/>
      <c r="R101" s="74"/>
      <c r="S101" s="71">
        <f t="shared" si="19"/>
        <v>0</v>
      </c>
      <c r="T101" s="71">
        <f t="shared" si="20"/>
        <v>0</v>
      </c>
      <c r="U101" s="91">
        <v>0</v>
      </c>
      <c r="V101" s="71"/>
      <c r="W101" s="71"/>
      <c r="X101" s="71"/>
      <c r="Y101" s="71">
        <f t="shared" si="21"/>
        <v>0</v>
      </c>
      <c r="Z101" s="71">
        <f t="shared" si="22"/>
        <v>0</v>
      </c>
      <c r="AA101" s="71"/>
      <c r="AB101" s="71"/>
      <c r="AC101" s="74"/>
      <c r="AD101" s="74"/>
      <c r="AE101" s="71">
        <f t="shared" si="25"/>
        <v>0</v>
      </c>
      <c r="AF101" s="71">
        <f t="shared" si="37"/>
        <v>0</v>
      </c>
      <c r="AG101" s="71"/>
      <c r="AH101" s="71"/>
      <c r="AI101" s="74"/>
      <c r="AJ101" s="74"/>
      <c r="AK101" s="71">
        <f t="shared" si="26"/>
        <v>0</v>
      </c>
      <c r="AL101" s="71">
        <f t="shared" si="27"/>
        <v>0</v>
      </c>
      <c r="AM101" s="71"/>
      <c r="AN101" s="71"/>
      <c r="AO101" s="74"/>
      <c r="AP101" s="74"/>
      <c r="AQ101" s="71">
        <f t="shared" si="28"/>
        <v>0</v>
      </c>
      <c r="AR101" s="71">
        <f t="shared" si="29"/>
        <v>0</v>
      </c>
      <c r="AS101" s="71"/>
      <c r="AT101" s="71"/>
      <c r="AU101" s="74"/>
      <c r="AV101" s="74"/>
      <c r="AW101" s="71">
        <f t="shared" si="30"/>
        <v>0</v>
      </c>
      <c r="AX101" s="71">
        <f t="shared" si="31"/>
        <v>0</v>
      </c>
      <c r="AY101" s="71"/>
      <c r="AZ101" s="71"/>
      <c r="BA101" s="74"/>
      <c r="BB101" s="74"/>
      <c r="BC101" s="71">
        <f t="shared" si="32"/>
        <v>0</v>
      </c>
      <c r="BD101" s="71">
        <f t="shared" si="33"/>
        <v>0</v>
      </c>
      <c r="BE101" s="71"/>
      <c r="BF101" s="71"/>
      <c r="BG101" s="74"/>
      <c r="BH101" s="74"/>
      <c r="BI101" s="71">
        <f t="shared" si="34"/>
        <v>0</v>
      </c>
      <c r="BJ101" s="71">
        <f t="shared" si="35"/>
        <v>0</v>
      </c>
    </row>
    <row r="102" spans="1:62">
      <c r="A102" s="181"/>
      <c r="B102" s="89">
        <v>92</v>
      </c>
      <c r="C102" s="71"/>
      <c r="D102" s="71"/>
      <c r="E102" s="74"/>
      <c r="F102" s="74"/>
      <c r="G102" s="71">
        <f t="shared" si="23"/>
        <v>0</v>
      </c>
      <c r="H102" s="71">
        <f t="shared" si="23"/>
        <v>0</v>
      </c>
      <c r="I102" s="71"/>
      <c r="J102" s="71"/>
      <c r="K102" s="74"/>
      <c r="L102" s="74"/>
      <c r="M102" s="71">
        <f t="shared" si="24"/>
        <v>0</v>
      </c>
      <c r="N102" s="71">
        <f t="shared" si="36"/>
        <v>0</v>
      </c>
      <c r="O102" s="91"/>
      <c r="P102" s="71"/>
      <c r="Q102" s="74"/>
      <c r="R102" s="74"/>
      <c r="S102" s="71">
        <f t="shared" si="19"/>
        <v>0</v>
      </c>
      <c r="T102" s="71">
        <f t="shared" si="20"/>
        <v>0</v>
      </c>
      <c r="U102" s="91">
        <v>0</v>
      </c>
      <c r="V102" s="71"/>
      <c r="W102" s="71"/>
      <c r="X102" s="71"/>
      <c r="Y102" s="71">
        <f t="shared" si="21"/>
        <v>0</v>
      </c>
      <c r="Z102" s="71">
        <f t="shared" si="22"/>
        <v>0</v>
      </c>
      <c r="AA102" s="71"/>
      <c r="AB102" s="71"/>
      <c r="AC102" s="74"/>
      <c r="AD102" s="74"/>
      <c r="AE102" s="71">
        <f t="shared" si="25"/>
        <v>0</v>
      </c>
      <c r="AF102" s="71">
        <f t="shared" si="37"/>
        <v>0</v>
      </c>
      <c r="AG102" s="71"/>
      <c r="AH102" s="71"/>
      <c r="AI102" s="74"/>
      <c r="AJ102" s="74"/>
      <c r="AK102" s="71">
        <f t="shared" si="26"/>
        <v>0</v>
      </c>
      <c r="AL102" s="71">
        <f t="shared" si="27"/>
        <v>0</v>
      </c>
      <c r="AM102" s="71"/>
      <c r="AN102" s="71"/>
      <c r="AO102" s="74"/>
      <c r="AP102" s="74"/>
      <c r="AQ102" s="71">
        <f t="shared" si="28"/>
        <v>0</v>
      </c>
      <c r="AR102" s="71">
        <f t="shared" si="29"/>
        <v>0</v>
      </c>
      <c r="AS102" s="71"/>
      <c r="AT102" s="71"/>
      <c r="AU102" s="74"/>
      <c r="AV102" s="74"/>
      <c r="AW102" s="71">
        <f t="shared" si="30"/>
        <v>0</v>
      </c>
      <c r="AX102" s="71">
        <f t="shared" si="31"/>
        <v>0</v>
      </c>
      <c r="AY102" s="71"/>
      <c r="AZ102" s="71"/>
      <c r="BA102" s="74"/>
      <c r="BB102" s="74"/>
      <c r="BC102" s="71">
        <f t="shared" si="32"/>
        <v>0</v>
      </c>
      <c r="BD102" s="71">
        <f t="shared" si="33"/>
        <v>0</v>
      </c>
      <c r="BE102" s="71"/>
      <c r="BF102" s="71"/>
      <c r="BG102" s="74"/>
      <c r="BH102" s="74"/>
      <c r="BI102" s="71">
        <f t="shared" si="34"/>
        <v>0</v>
      </c>
      <c r="BJ102" s="71">
        <f t="shared" si="35"/>
        <v>0</v>
      </c>
    </row>
    <row r="103" spans="1:6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23"/>
        <v>0</v>
      </c>
      <c r="H103" s="71">
        <f t="shared" si="23"/>
        <v>0</v>
      </c>
      <c r="I103" s="71"/>
      <c r="J103" s="71"/>
      <c r="K103" s="74"/>
      <c r="L103" s="74"/>
      <c r="M103" s="71">
        <f t="shared" si="24"/>
        <v>0</v>
      </c>
      <c r="N103" s="71">
        <f t="shared" si="36"/>
        <v>0</v>
      </c>
      <c r="O103" s="91"/>
      <c r="P103" s="71"/>
      <c r="Q103" s="74"/>
      <c r="R103" s="74"/>
      <c r="S103" s="71">
        <f t="shared" si="19"/>
        <v>0</v>
      </c>
      <c r="T103" s="71">
        <f t="shared" si="20"/>
        <v>0</v>
      </c>
      <c r="U103" s="91">
        <v>0</v>
      </c>
      <c r="V103" s="71"/>
      <c r="W103" s="71"/>
      <c r="X103" s="71"/>
      <c r="Y103" s="71">
        <f t="shared" si="21"/>
        <v>0</v>
      </c>
      <c r="Z103" s="71">
        <f t="shared" si="22"/>
        <v>0</v>
      </c>
      <c r="AA103" s="71"/>
      <c r="AB103" s="71"/>
      <c r="AC103" s="74"/>
      <c r="AD103" s="74"/>
      <c r="AE103" s="71">
        <f t="shared" si="25"/>
        <v>0</v>
      </c>
      <c r="AF103" s="71">
        <f t="shared" si="37"/>
        <v>0</v>
      </c>
      <c r="AG103" s="71"/>
      <c r="AH103" s="71"/>
      <c r="AI103" s="74"/>
      <c r="AJ103" s="74"/>
      <c r="AK103" s="71">
        <f t="shared" si="26"/>
        <v>0</v>
      </c>
      <c r="AL103" s="71">
        <f t="shared" si="27"/>
        <v>0</v>
      </c>
      <c r="AM103" s="71"/>
      <c r="AN103" s="71"/>
      <c r="AO103" s="74"/>
      <c r="AP103" s="74"/>
      <c r="AQ103" s="71">
        <f t="shared" si="28"/>
        <v>0</v>
      </c>
      <c r="AR103" s="71">
        <f t="shared" si="29"/>
        <v>0</v>
      </c>
      <c r="AS103" s="71"/>
      <c r="AT103" s="71"/>
      <c r="AU103" s="74"/>
      <c r="AV103" s="74"/>
      <c r="AW103" s="71">
        <f t="shared" si="30"/>
        <v>0</v>
      </c>
      <c r="AX103" s="71">
        <f t="shared" si="31"/>
        <v>0</v>
      </c>
      <c r="AY103" s="71"/>
      <c r="AZ103" s="71"/>
      <c r="BA103" s="74"/>
      <c r="BB103" s="74"/>
      <c r="BC103" s="71">
        <f t="shared" si="32"/>
        <v>0</v>
      </c>
      <c r="BD103" s="71">
        <f t="shared" si="33"/>
        <v>0</v>
      </c>
      <c r="BE103" s="71"/>
      <c r="BF103" s="71"/>
      <c r="BG103" s="74"/>
      <c r="BH103" s="74"/>
      <c r="BI103" s="71">
        <f t="shared" si="34"/>
        <v>0</v>
      </c>
      <c r="BJ103" s="71">
        <f t="shared" si="35"/>
        <v>0</v>
      </c>
    </row>
    <row r="104" spans="1:62">
      <c r="A104" s="181"/>
      <c r="B104" s="89">
        <v>94</v>
      </c>
      <c r="C104" s="71"/>
      <c r="D104" s="71"/>
      <c r="E104" s="74"/>
      <c r="F104" s="74"/>
      <c r="G104" s="71">
        <f t="shared" si="23"/>
        <v>0</v>
      </c>
      <c r="H104" s="71">
        <f t="shared" si="23"/>
        <v>0</v>
      </c>
      <c r="I104" s="71"/>
      <c r="J104" s="71"/>
      <c r="K104" s="74"/>
      <c r="L104" s="74"/>
      <c r="M104" s="71">
        <f t="shared" si="24"/>
        <v>0</v>
      </c>
      <c r="N104" s="71">
        <f t="shared" si="36"/>
        <v>0</v>
      </c>
      <c r="O104" s="91"/>
      <c r="P104" s="71"/>
      <c r="Q104" s="74"/>
      <c r="R104" s="74"/>
      <c r="S104" s="71">
        <f t="shared" si="19"/>
        <v>0</v>
      </c>
      <c r="T104" s="71">
        <f t="shared" si="20"/>
        <v>0</v>
      </c>
      <c r="U104" s="91">
        <v>0</v>
      </c>
      <c r="V104" s="71"/>
      <c r="W104" s="71"/>
      <c r="X104" s="71"/>
      <c r="Y104" s="71">
        <f t="shared" si="21"/>
        <v>0</v>
      </c>
      <c r="Z104" s="71">
        <f t="shared" si="22"/>
        <v>0</v>
      </c>
      <c r="AA104" s="71"/>
      <c r="AB104" s="71"/>
      <c r="AC104" s="74"/>
      <c r="AD104" s="74"/>
      <c r="AE104" s="71">
        <f t="shared" si="25"/>
        <v>0</v>
      </c>
      <c r="AF104" s="71">
        <f t="shared" si="37"/>
        <v>0</v>
      </c>
      <c r="AG104" s="71"/>
      <c r="AH104" s="71"/>
      <c r="AI104" s="74"/>
      <c r="AJ104" s="74"/>
      <c r="AK104" s="71">
        <f t="shared" si="26"/>
        <v>0</v>
      </c>
      <c r="AL104" s="71">
        <f t="shared" si="27"/>
        <v>0</v>
      </c>
      <c r="AM104" s="71"/>
      <c r="AN104" s="71"/>
      <c r="AO104" s="74"/>
      <c r="AP104" s="74"/>
      <c r="AQ104" s="71">
        <f t="shared" si="28"/>
        <v>0</v>
      </c>
      <c r="AR104" s="71">
        <f t="shared" si="29"/>
        <v>0</v>
      </c>
      <c r="AS104" s="71"/>
      <c r="AT104" s="71"/>
      <c r="AU104" s="74"/>
      <c r="AV104" s="74"/>
      <c r="AW104" s="71">
        <f t="shared" si="30"/>
        <v>0</v>
      </c>
      <c r="AX104" s="71">
        <f t="shared" si="31"/>
        <v>0</v>
      </c>
      <c r="AY104" s="71"/>
      <c r="AZ104" s="71"/>
      <c r="BA104" s="74"/>
      <c r="BB104" s="74"/>
      <c r="BC104" s="71">
        <f t="shared" si="32"/>
        <v>0</v>
      </c>
      <c r="BD104" s="71">
        <f t="shared" si="33"/>
        <v>0</v>
      </c>
      <c r="BE104" s="71"/>
      <c r="BF104" s="71"/>
      <c r="BG104" s="74"/>
      <c r="BH104" s="74"/>
      <c r="BI104" s="71">
        <f t="shared" si="34"/>
        <v>0</v>
      </c>
      <c r="BJ104" s="71">
        <f t="shared" si="35"/>
        <v>0</v>
      </c>
    </row>
    <row r="105" spans="1:62">
      <c r="A105" s="181"/>
      <c r="B105" s="89">
        <v>95</v>
      </c>
      <c r="C105" s="71"/>
      <c r="D105" s="71"/>
      <c r="E105" s="74"/>
      <c r="F105" s="74"/>
      <c r="G105" s="71">
        <f t="shared" si="23"/>
        <v>0</v>
      </c>
      <c r="H105" s="71">
        <f t="shared" si="23"/>
        <v>0</v>
      </c>
      <c r="I105" s="71"/>
      <c r="J105" s="71"/>
      <c r="K105" s="74"/>
      <c r="L105" s="74"/>
      <c r="M105" s="71">
        <f t="shared" si="24"/>
        <v>0</v>
      </c>
      <c r="N105" s="71">
        <f t="shared" si="36"/>
        <v>0</v>
      </c>
      <c r="O105" s="91"/>
      <c r="P105" s="71"/>
      <c r="Q105" s="74"/>
      <c r="R105" s="74"/>
      <c r="S105" s="71">
        <f t="shared" si="19"/>
        <v>0</v>
      </c>
      <c r="T105" s="71">
        <f t="shared" si="20"/>
        <v>0</v>
      </c>
      <c r="U105" s="91">
        <v>0</v>
      </c>
      <c r="V105" s="71"/>
      <c r="W105" s="71"/>
      <c r="X105" s="71"/>
      <c r="Y105" s="71">
        <f t="shared" si="21"/>
        <v>0</v>
      </c>
      <c r="Z105" s="71">
        <f t="shared" si="22"/>
        <v>0</v>
      </c>
      <c r="AA105" s="71"/>
      <c r="AB105" s="71"/>
      <c r="AC105" s="74"/>
      <c r="AD105" s="74"/>
      <c r="AE105" s="71">
        <f t="shared" si="25"/>
        <v>0</v>
      </c>
      <c r="AF105" s="71">
        <f t="shared" si="37"/>
        <v>0</v>
      </c>
      <c r="AG105" s="71"/>
      <c r="AH105" s="71"/>
      <c r="AI105" s="74"/>
      <c r="AJ105" s="74"/>
      <c r="AK105" s="71">
        <f t="shared" si="26"/>
        <v>0</v>
      </c>
      <c r="AL105" s="71">
        <f t="shared" si="27"/>
        <v>0</v>
      </c>
      <c r="AM105" s="71"/>
      <c r="AN105" s="71"/>
      <c r="AO105" s="74"/>
      <c r="AP105" s="74"/>
      <c r="AQ105" s="71">
        <f t="shared" si="28"/>
        <v>0</v>
      </c>
      <c r="AR105" s="71">
        <f t="shared" si="29"/>
        <v>0</v>
      </c>
      <c r="AS105" s="71"/>
      <c r="AT105" s="71"/>
      <c r="AU105" s="74"/>
      <c r="AV105" s="74"/>
      <c r="AW105" s="71">
        <f t="shared" si="30"/>
        <v>0</v>
      </c>
      <c r="AX105" s="71">
        <f t="shared" si="31"/>
        <v>0</v>
      </c>
      <c r="AY105" s="71"/>
      <c r="AZ105" s="71"/>
      <c r="BA105" s="74"/>
      <c r="BB105" s="74"/>
      <c r="BC105" s="71">
        <f t="shared" si="32"/>
        <v>0</v>
      </c>
      <c r="BD105" s="71">
        <f t="shared" si="33"/>
        <v>0</v>
      </c>
      <c r="BE105" s="71"/>
      <c r="BF105" s="71"/>
      <c r="BG105" s="74"/>
      <c r="BH105" s="74"/>
      <c r="BI105" s="71">
        <f t="shared" si="34"/>
        <v>0</v>
      </c>
      <c r="BJ105" s="71">
        <f t="shared" si="35"/>
        <v>0</v>
      </c>
    </row>
    <row r="106" spans="1:62" ht="15.75" thickBot="1">
      <c r="A106" s="185"/>
      <c r="B106" s="156">
        <v>96</v>
      </c>
      <c r="C106" s="71"/>
      <c r="D106" s="71"/>
      <c r="E106" s="74"/>
      <c r="F106" s="74"/>
      <c r="G106" s="71">
        <f t="shared" si="23"/>
        <v>0</v>
      </c>
      <c r="H106" s="71">
        <f t="shared" si="23"/>
        <v>0</v>
      </c>
      <c r="I106" s="71"/>
      <c r="J106" s="71"/>
      <c r="K106" s="74"/>
      <c r="L106" s="74"/>
      <c r="M106" s="71">
        <f t="shared" si="24"/>
        <v>0</v>
      </c>
      <c r="N106" s="71">
        <f t="shared" si="36"/>
        <v>0</v>
      </c>
      <c r="O106" s="91"/>
      <c r="P106" s="71"/>
      <c r="Q106" s="74"/>
      <c r="R106" s="74"/>
      <c r="S106" s="71">
        <f t="shared" si="19"/>
        <v>0</v>
      </c>
      <c r="T106" s="71">
        <f t="shared" si="20"/>
        <v>0</v>
      </c>
      <c r="U106" s="91">
        <v>0</v>
      </c>
      <c r="V106" s="71"/>
      <c r="W106" s="71"/>
      <c r="X106" s="71"/>
      <c r="Y106" s="71">
        <f t="shared" si="21"/>
        <v>0</v>
      </c>
      <c r="Z106" s="71">
        <f t="shared" si="22"/>
        <v>0</v>
      </c>
      <c r="AA106" s="71"/>
      <c r="AB106" s="71"/>
      <c r="AC106" s="74"/>
      <c r="AD106" s="74"/>
      <c r="AE106" s="71">
        <f t="shared" si="25"/>
        <v>0</v>
      </c>
      <c r="AF106" s="71">
        <f t="shared" si="37"/>
        <v>0</v>
      </c>
      <c r="AG106" s="71"/>
      <c r="AH106" s="71"/>
      <c r="AI106" s="74"/>
      <c r="AJ106" s="74"/>
      <c r="AK106" s="71">
        <f t="shared" si="26"/>
        <v>0</v>
      </c>
      <c r="AL106" s="71">
        <f t="shared" si="27"/>
        <v>0</v>
      </c>
      <c r="AM106" s="71"/>
      <c r="AN106" s="71"/>
      <c r="AO106" s="74"/>
      <c r="AP106" s="74"/>
      <c r="AQ106" s="71">
        <f t="shared" si="28"/>
        <v>0</v>
      </c>
      <c r="AR106" s="71">
        <f t="shared" si="29"/>
        <v>0</v>
      </c>
      <c r="AS106" s="71"/>
      <c r="AT106" s="71"/>
      <c r="AU106" s="74"/>
      <c r="AV106" s="74"/>
      <c r="AW106" s="71">
        <f t="shared" si="30"/>
        <v>0</v>
      </c>
      <c r="AX106" s="71">
        <f t="shared" si="31"/>
        <v>0</v>
      </c>
      <c r="AY106" s="71"/>
      <c r="AZ106" s="71"/>
      <c r="BA106" s="74"/>
      <c r="BB106" s="74"/>
      <c r="BC106" s="71">
        <f t="shared" si="32"/>
        <v>0</v>
      </c>
      <c r="BD106" s="71">
        <f t="shared" si="33"/>
        <v>0</v>
      </c>
      <c r="BE106" s="71"/>
      <c r="BF106" s="71"/>
      <c r="BG106" s="74"/>
      <c r="BH106" s="74"/>
      <c r="BI106" s="71">
        <f t="shared" si="34"/>
        <v>0</v>
      </c>
      <c r="BJ106" s="71">
        <f t="shared" si="35"/>
        <v>0</v>
      </c>
    </row>
    <row r="107" spans="1:62">
      <c r="A107" s="186" t="s">
        <v>129</v>
      </c>
      <c r="B107" s="187"/>
      <c r="C107" s="166">
        <f t="shared" ref="C107:H107" si="38">MAX(C11:C106)</f>
        <v>0</v>
      </c>
      <c r="D107" s="166">
        <f t="shared" si="38"/>
        <v>0</v>
      </c>
      <c r="E107" s="166">
        <f t="shared" si="38"/>
        <v>0</v>
      </c>
      <c r="F107" s="166">
        <f t="shared" si="38"/>
        <v>0</v>
      </c>
      <c r="G107" s="166">
        <f t="shared" si="38"/>
        <v>0</v>
      </c>
      <c r="H107" s="166">
        <f t="shared" si="38"/>
        <v>0</v>
      </c>
      <c r="I107" s="166">
        <f t="shared" ref="I107:Z107" si="39">MAX(I11:I106)</f>
        <v>0</v>
      </c>
      <c r="J107" s="166">
        <f t="shared" si="39"/>
        <v>0</v>
      </c>
      <c r="K107" s="166">
        <f t="shared" si="39"/>
        <v>0</v>
      </c>
      <c r="L107" s="166">
        <f t="shared" si="39"/>
        <v>0</v>
      </c>
      <c r="M107" s="166">
        <f t="shared" si="39"/>
        <v>0</v>
      </c>
      <c r="N107" s="166">
        <f t="shared" si="39"/>
        <v>0</v>
      </c>
      <c r="O107" s="166">
        <f t="shared" si="39"/>
        <v>0</v>
      </c>
      <c r="P107" s="166">
        <f t="shared" si="39"/>
        <v>0</v>
      </c>
      <c r="Q107" s="166">
        <f t="shared" si="39"/>
        <v>0</v>
      </c>
      <c r="R107" s="166">
        <f t="shared" si="39"/>
        <v>0</v>
      </c>
      <c r="S107" s="166">
        <f t="shared" si="39"/>
        <v>0</v>
      </c>
      <c r="T107" s="166">
        <f t="shared" si="39"/>
        <v>0</v>
      </c>
      <c r="U107" s="166">
        <f t="shared" si="39"/>
        <v>4.74</v>
      </c>
      <c r="V107" s="166">
        <f t="shared" si="39"/>
        <v>0</v>
      </c>
      <c r="W107" s="166">
        <f t="shared" si="39"/>
        <v>0</v>
      </c>
      <c r="X107" s="166">
        <f t="shared" si="39"/>
        <v>0</v>
      </c>
      <c r="Y107" s="166">
        <f t="shared" si="39"/>
        <v>4.74</v>
      </c>
      <c r="Z107" s="166">
        <f t="shared" si="39"/>
        <v>0</v>
      </c>
      <c r="AA107" s="166">
        <f t="shared" ref="AA107:AF107" si="40">MAX(AA11:AA106)</f>
        <v>0</v>
      </c>
      <c r="AB107" s="166">
        <f t="shared" si="40"/>
        <v>0</v>
      </c>
      <c r="AC107" s="166">
        <f t="shared" si="40"/>
        <v>0</v>
      </c>
      <c r="AD107" s="166">
        <f t="shared" si="40"/>
        <v>0</v>
      </c>
      <c r="AE107" s="166">
        <f t="shared" si="40"/>
        <v>0</v>
      </c>
      <c r="AF107" s="166">
        <f t="shared" si="40"/>
        <v>0</v>
      </c>
      <c r="AG107" s="166">
        <f t="shared" ref="AG107:AR107" si="41">MAX(AG11:AG106)</f>
        <v>0</v>
      </c>
      <c r="AH107" s="166">
        <f t="shared" si="41"/>
        <v>0</v>
      </c>
      <c r="AI107" s="166">
        <f t="shared" si="41"/>
        <v>0</v>
      </c>
      <c r="AJ107" s="166">
        <f t="shared" si="41"/>
        <v>0</v>
      </c>
      <c r="AK107" s="166">
        <f t="shared" si="41"/>
        <v>0</v>
      </c>
      <c r="AL107" s="166">
        <f t="shared" si="41"/>
        <v>0</v>
      </c>
      <c r="AM107" s="166">
        <f t="shared" si="41"/>
        <v>0</v>
      </c>
      <c r="AN107" s="166">
        <f t="shared" si="41"/>
        <v>0</v>
      </c>
      <c r="AO107" s="166">
        <f t="shared" si="41"/>
        <v>0</v>
      </c>
      <c r="AP107" s="166">
        <f t="shared" si="41"/>
        <v>0</v>
      </c>
      <c r="AQ107" s="166">
        <f t="shared" si="41"/>
        <v>0</v>
      </c>
      <c r="AR107" s="166">
        <f t="shared" si="41"/>
        <v>0</v>
      </c>
      <c r="AS107" s="166">
        <f t="shared" ref="AS107:BJ107" si="42">MAX(AS11:AS106)</f>
        <v>0</v>
      </c>
      <c r="AT107" s="166">
        <f t="shared" si="42"/>
        <v>0</v>
      </c>
      <c r="AU107" s="166">
        <f t="shared" si="42"/>
        <v>0</v>
      </c>
      <c r="AV107" s="166">
        <f t="shared" si="42"/>
        <v>0</v>
      </c>
      <c r="AW107" s="166">
        <f t="shared" si="42"/>
        <v>0</v>
      </c>
      <c r="AX107" s="166">
        <f t="shared" si="42"/>
        <v>0</v>
      </c>
      <c r="AY107" s="166">
        <f t="shared" si="42"/>
        <v>0</v>
      </c>
      <c r="AZ107" s="166">
        <f t="shared" si="42"/>
        <v>0</v>
      </c>
      <c r="BA107" s="166">
        <f t="shared" si="42"/>
        <v>0</v>
      </c>
      <c r="BB107" s="166">
        <f t="shared" si="42"/>
        <v>0</v>
      </c>
      <c r="BC107" s="166">
        <f t="shared" si="42"/>
        <v>0</v>
      </c>
      <c r="BD107" s="166">
        <f t="shared" si="42"/>
        <v>0</v>
      </c>
      <c r="BE107" s="166">
        <f t="shared" si="42"/>
        <v>0</v>
      </c>
      <c r="BF107" s="166">
        <f t="shared" si="42"/>
        <v>0</v>
      </c>
      <c r="BG107" s="166">
        <f t="shared" si="42"/>
        <v>0</v>
      </c>
      <c r="BH107" s="166">
        <f t="shared" si="42"/>
        <v>0</v>
      </c>
      <c r="BI107" s="166">
        <f t="shared" si="42"/>
        <v>0</v>
      </c>
      <c r="BJ107" s="166">
        <f t="shared" si="42"/>
        <v>0</v>
      </c>
    </row>
    <row r="108" spans="1:62">
      <c r="A108" s="188" t="s">
        <v>130</v>
      </c>
      <c r="B108" s="118"/>
      <c r="C108" s="166">
        <f t="shared" ref="C108:H108" si="43">MIN(C11:C106)</f>
        <v>0</v>
      </c>
      <c r="D108" s="166">
        <f t="shared" si="43"/>
        <v>0</v>
      </c>
      <c r="E108" s="166">
        <f t="shared" si="43"/>
        <v>0</v>
      </c>
      <c r="F108" s="166">
        <f t="shared" si="43"/>
        <v>0</v>
      </c>
      <c r="G108" s="166">
        <f t="shared" si="43"/>
        <v>0</v>
      </c>
      <c r="H108" s="166">
        <f t="shared" si="43"/>
        <v>0</v>
      </c>
      <c r="I108" s="166">
        <f t="shared" ref="I108:N108" si="44">MIN(I11:I106)</f>
        <v>0</v>
      </c>
      <c r="J108" s="166">
        <f t="shared" si="44"/>
        <v>0</v>
      </c>
      <c r="K108" s="166">
        <f t="shared" si="44"/>
        <v>0</v>
      </c>
      <c r="L108" s="166">
        <f t="shared" si="44"/>
        <v>0</v>
      </c>
      <c r="M108" s="166">
        <f t="shared" si="44"/>
        <v>0</v>
      </c>
      <c r="N108" s="166">
        <f t="shared" si="44"/>
        <v>0</v>
      </c>
      <c r="O108" s="166">
        <f t="shared" ref="O108:AF108" si="45">MIN(O11:O106)</f>
        <v>0</v>
      </c>
      <c r="P108" s="166">
        <f t="shared" si="45"/>
        <v>0</v>
      </c>
      <c r="Q108" s="166">
        <f t="shared" si="45"/>
        <v>0</v>
      </c>
      <c r="R108" s="166">
        <f t="shared" si="45"/>
        <v>0</v>
      </c>
      <c r="S108" s="166">
        <f t="shared" si="45"/>
        <v>0</v>
      </c>
      <c r="T108" s="166">
        <f t="shared" si="45"/>
        <v>0</v>
      </c>
      <c r="U108" s="166">
        <f t="shared" si="45"/>
        <v>0</v>
      </c>
      <c r="V108" s="166">
        <f t="shared" si="45"/>
        <v>0</v>
      </c>
      <c r="W108" s="166">
        <f t="shared" si="45"/>
        <v>0</v>
      </c>
      <c r="X108" s="166">
        <f t="shared" si="45"/>
        <v>0</v>
      </c>
      <c r="Y108" s="166">
        <f t="shared" si="45"/>
        <v>0</v>
      </c>
      <c r="Z108" s="166">
        <f t="shared" si="45"/>
        <v>0</v>
      </c>
      <c r="AA108" s="166">
        <f t="shared" si="45"/>
        <v>0</v>
      </c>
      <c r="AB108" s="166">
        <f t="shared" si="45"/>
        <v>0</v>
      </c>
      <c r="AC108" s="166">
        <f t="shared" si="45"/>
        <v>0</v>
      </c>
      <c r="AD108" s="166">
        <f t="shared" si="45"/>
        <v>0</v>
      </c>
      <c r="AE108" s="166">
        <f t="shared" si="45"/>
        <v>0</v>
      </c>
      <c r="AF108" s="166">
        <f t="shared" si="45"/>
        <v>0</v>
      </c>
      <c r="AG108" s="166">
        <f t="shared" ref="AG108:AR108" si="46">MIN(AG11:AG106)</f>
        <v>0</v>
      </c>
      <c r="AH108" s="166">
        <f t="shared" si="46"/>
        <v>0</v>
      </c>
      <c r="AI108" s="166">
        <f t="shared" si="46"/>
        <v>0</v>
      </c>
      <c r="AJ108" s="166">
        <f t="shared" si="46"/>
        <v>0</v>
      </c>
      <c r="AK108" s="166">
        <f t="shared" si="46"/>
        <v>0</v>
      </c>
      <c r="AL108" s="166">
        <f t="shared" si="46"/>
        <v>0</v>
      </c>
      <c r="AM108" s="166">
        <f t="shared" si="46"/>
        <v>0</v>
      </c>
      <c r="AN108" s="166">
        <f t="shared" si="46"/>
        <v>0</v>
      </c>
      <c r="AO108" s="166">
        <f t="shared" si="46"/>
        <v>0</v>
      </c>
      <c r="AP108" s="166">
        <f t="shared" si="46"/>
        <v>0</v>
      </c>
      <c r="AQ108" s="166">
        <f t="shared" si="46"/>
        <v>0</v>
      </c>
      <c r="AR108" s="166">
        <f t="shared" si="46"/>
        <v>0</v>
      </c>
      <c r="AS108" s="166">
        <f t="shared" ref="AS108:BJ108" si="47">MIN(AS11:AS106)</f>
        <v>0</v>
      </c>
      <c r="AT108" s="166">
        <f t="shared" si="47"/>
        <v>0</v>
      </c>
      <c r="AU108" s="166">
        <f t="shared" si="47"/>
        <v>0</v>
      </c>
      <c r="AV108" s="166">
        <f t="shared" si="47"/>
        <v>0</v>
      </c>
      <c r="AW108" s="166">
        <f t="shared" si="47"/>
        <v>0</v>
      </c>
      <c r="AX108" s="166">
        <f t="shared" si="47"/>
        <v>0</v>
      </c>
      <c r="AY108" s="166">
        <f t="shared" si="47"/>
        <v>0</v>
      </c>
      <c r="AZ108" s="166">
        <f t="shared" si="47"/>
        <v>0</v>
      </c>
      <c r="BA108" s="166">
        <f t="shared" si="47"/>
        <v>0</v>
      </c>
      <c r="BB108" s="166">
        <f t="shared" si="47"/>
        <v>0</v>
      </c>
      <c r="BC108" s="166">
        <f t="shared" si="47"/>
        <v>0</v>
      </c>
      <c r="BD108" s="166">
        <f t="shared" si="47"/>
        <v>0</v>
      </c>
      <c r="BE108" s="166">
        <f t="shared" si="47"/>
        <v>0</v>
      </c>
      <c r="BF108" s="166">
        <f t="shared" si="47"/>
        <v>0</v>
      </c>
      <c r="BG108" s="166">
        <f t="shared" si="47"/>
        <v>0</v>
      </c>
      <c r="BH108" s="166">
        <f t="shared" si="47"/>
        <v>0</v>
      </c>
      <c r="BI108" s="166">
        <f t="shared" si="47"/>
        <v>0</v>
      </c>
      <c r="BJ108" s="166">
        <f t="shared" si="47"/>
        <v>0</v>
      </c>
    </row>
    <row r="109" spans="1:62" ht="15.75" thickBot="1">
      <c r="A109" s="189" t="s">
        <v>160</v>
      </c>
      <c r="B109" s="190"/>
      <c r="C109" s="166" t="e">
        <f t="shared" ref="C109:H109" si="48">AVERAGE(C11:C106)</f>
        <v>#DIV/0!</v>
      </c>
      <c r="D109" s="166" t="e">
        <f t="shared" si="48"/>
        <v>#DIV/0!</v>
      </c>
      <c r="E109" s="166" t="e">
        <f t="shared" si="48"/>
        <v>#DIV/0!</v>
      </c>
      <c r="F109" s="166" t="e">
        <f t="shared" si="48"/>
        <v>#DIV/0!</v>
      </c>
      <c r="G109" s="166">
        <f t="shared" si="48"/>
        <v>0</v>
      </c>
      <c r="H109" s="166">
        <f t="shared" si="48"/>
        <v>0</v>
      </c>
      <c r="I109" s="166" t="e">
        <f t="shared" ref="I109:N109" si="49">AVERAGE(I11:I106)</f>
        <v>#DIV/0!</v>
      </c>
      <c r="J109" s="166" t="e">
        <f t="shared" si="49"/>
        <v>#DIV/0!</v>
      </c>
      <c r="K109" s="166" t="e">
        <f t="shared" si="49"/>
        <v>#DIV/0!</v>
      </c>
      <c r="L109" s="166" t="e">
        <f t="shared" si="49"/>
        <v>#DIV/0!</v>
      </c>
      <c r="M109" s="166">
        <f t="shared" si="49"/>
        <v>0</v>
      </c>
      <c r="N109" s="166">
        <f t="shared" si="49"/>
        <v>0</v>
      </c>
      <c r="O109" s="166" t="e">
        <f t="shared" ref="O109:AF109" si="50">AVERAGE(O11:O106)</f>
        <v>#DIV/0!</v>
      </c>
      <c r="P109" s="166" t="e">
        <f t="shared" si="50"/>
        <v>#DIV/0!</v>
      </c>
      <c r="Q109" s="166" t="e">
        <f t="shared" si="50"/>
        <v>#DIV/0!</v>
      </c>
      <c r="R109" s="166" t="e">
        <f t="shared" si="50"/>
        <v>#DIV/0!</v>
      </c>
      <c r="S109" s="166">
        <f t="shared" si="50"/>
        <v>0</v>
      </c>
      <c r="T109" s="166">
        <f t="shared" si="50"/>
        <v>0</v>
      </c>
      <c r="U109" s="166">
        <f t="shared" si="50"/>
        <v>0.20093749999999999</v>
      </c>
      <c r="V109" s="166" t="e">
        <f t="shared" si="50"/>
        <v>#DIV/0!</v>
      </c>
      <c r="W109" s="166" t="e">
        <f t="shared" si="50"/>
        <v>#DIV/0!</v>
      </c>
      <c r="X109" s="166" t="e">
        <f t="shared" si="50"/>
        <v>#DIV/0!</v>
      </c>
      <c r="Y109" s="166">
        <f t="shared" si="50"/>
        <v>0.20093749999999999</v>
      </c>
      <c r="Z109" s="166">
        <f t="shared" si="50"/>
        <v>0</v>
      </c>
      <c r="AA109" s="166" t="e">
        <f t="shared" si="50"/>
        <v>#DIV/0!</v>
      </c>
      <c r="AB109" s="166" t="e">
        <f t="shared" si="50"/>
        <v>#DIV/0!</v>
      </c>
      <c r="AC109" s="166" t="e">
        <f t="shared" si="50"/>
        <v>#DIV/0!</v>
      </c>
      <c r="AD109" s="166" t="e">
        <f t="shared" si="50"/>
        <v>#DIV/0!</v>
      </c>
      <c r="AE109" s="166">
        <f t="shared" si="50"/>
        <v>0</v>
      </c>
      <c r="AF109" s="166">
        <f t="shared" si="50"/>
        <v>0</v>
      </c>
      <c r="AG109" s="166" t="e">
        <f t="shared" ref="AG109:AR109" si="51">AVERAGE(AG11:AG106)</f>
        <v>#DIV/0!</v>
      </c>
      <c r="AH109" s="166" t="e">
        <f t="shared" si="51"/>
        <v>#DIV/0!</v>
      </c>
      <c r="AI109" s="166" t="e">
        <f t="shared" si="51"/>
        <v>#DIV/0!</v>
      </c>
      <c r="AJ109" s="166" t="e">
        <f t="shared" si="51"/>
        <v>#DIV/0!</v>
      </c>
      <c r="AK109" s="166">
        <f t="shared" si="51"/>
        <v>0</v>
      </c>
      <c r="AL109" s="166">
        <f t="shared" si="51"/>
        <v>0</v>
      </c>
      <c r="AM109" s="166" t="e">
        <f t="shared" si="51"/>
        <v>#DIV/0!</v>
      </c>
      <c r="AN109" s="166" t="e">
        <f t="shared" si="51"/>
        <v>#DIV/0!</v>
      </c>
      <c r="AO109" s="166" t="e">
        <f t="shared" si="51"/>
        <v>#DIV/0!</v>
      </c>
      <c r="AP109" s="166" t="e">
        <f t="shared" si="51"/>
        <v>#DIV/0!</v>
      </c>
      <c r="AQ109" s="166">
        <f t="shared" si="51"/>
        <v>0</v>
      </c>
      <c r="AR109" s="166">
        <f t="shared" si="51"/>
        <v>0</v>
      </c>
      <c r="AS109" s="166" t="e">
        <f t="shared" ref="AS109:BJ109" si="52">AVERAGE(AS11:AS106)</f>
        <v>#DIV/0!</v>
      </c>
      <c r="AT109" s="166" t="e">
        <f t="shared" si="52"/>
        <v>#DIV/0!</v>
      </c>
      <c r="AU109" s="166" t="e">
        <f t="shared" si="52"/>
        <v>#DIV/0!</v>
      </c>
      <c r="AV109" s="166" t="e">
        <f t="shared" si="52"/>
        <v>#DIV/0!</v>
      </c>
      <c r="AW109" s="166">
        <f t="shared" si="52"/>
        <v>0</v>
      </c>
      <c r="AX109" s="166">
        <f t="shared" si="52"/>
        <v>0</v>
      </c>
      <c r="AY109" s="166" t="e">
        <f t="shared" si="52"/>
        <v>#DIV/0!</v>
      </c>
      <c r="AZ109" s="166" t="e">
        <f t="shared" si="52"/>
        <v>#DIV/0!</v>
      </c>
      <c r="BA109" s="166" t="e">
        <f t="shared" si="52"/>
        <v>#DIV/0!</v>
      </c>
      <c r="BB109" s="166" t="e">
        <f t="shared" si="52"/>
        <v>#DIV/0!</v>
      </c>
      <c r="BC109" s="166">
        <f t="shared" si="52"/>
        <v>0</v>
      </c>
      <c r="BD109" s="166">
        <f t="shared" si="52"/>
        <v>0</v>
      </c>
      <c r="BE109" s="166" t="e">
        <f t="shared" si="52"/>
        <v>#DIV/0!</v>
      </c>
      <c r="BF109" s="166" t="e">
        <f t="shared" si="52"/>
        <v>#DIV/0!</v>
      </c>
      <c r="BG109" s="166" t="e">
        <f t="shared" si="52"/>
        <v>#DIV/0!</v>
      </c>
      <c r="BH109" s="166" t="e">
        <f t="shared" si="52"/>
        <v>#DIV/0!</v>
      </c>
      <c r="BI109" s="166">
        <f t="shared" si="52"/>
        <v>0</v>
      </c>
      <c r="BJ109" s="166">
        <f t="shared" si="52"/>
        <v>0</v>
      </c>
    </row>
    <row r="110" spans="1:62">
      <c r="AB110" s="191"/>
      <c r="AC110" s="192"/>
    </row>
    <row r="111" spans="1:62" ht="15.75" thickBot="1"/>
    <row r="112" spans="1:62">
      <c r="I112" s="491" t="s">
        <v>136</v>
      </c>
      <c r="J112" s="492"/>
      <c r="K112" s="492"/>
      <c r="L112" s="492"/>
      <c r="M112" s="492"/>
      <c r="N112" s="492"/>
      <c r="O112" s="492"/>
      <c r="P112" s="492"/>
      <c r="Q112" s="492"/>
      <c r="R112" s="492"/>
      <c r="S112" s="492"/>
      <c r="T112" s="493"/>
      <c r="U112" s="120"/>
      <c r="V112" s="120"/>
    </row>
    <row r="113" spans="9:22">
      <c r="I113" s="488" t="s">
        <v>179</v>
      </c>
      <c r="J113" s="488"/>
      <c r="K113" s="560"/>
      <c r="L113" s="560"/>
      <c r="M113" s="490" t="s">
        <v>180</v>
      </c>
      <c r="N113" s="490"/>
      <c r="O113" s="490"/>
      <c r="P113" s="490"/>
      <c r="Q113" s="490"/>
      <c r="R113" s="490"/>
      <c r="S113" s="490"/>
      <c r="T113" s="490"/>
      <c r="U113" s="121"/>
      <c r="V113" s="121"/>
    </row>
  </sheetData>
  <mergeCells count="46"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  <mergeCell ref="AG9:AH9"/>
    <mergeCell ref="AI9:AJ9"/>
    <mergeCell ref="AK9:AL9"/>
    <mergeCell ref="AG8:AL8"/>
    <mergeCell ref="AM8:AR8"/>
    <mergeCell ref="AM9:AN9"/>
    <mergeCell ref="AO9:AP9"/>
    <mergeCell ref="AQ9:AR9"/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98"/>
  <sheetViews>
    <sheetView workbookViewId="0">
      <selection activeCell="O22" sqref="O22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66" t="s">
        <v>240</v>
      </c>
      <c r="D1" s="566"/>
      <c r="E1" s="566" t="s">
        <v>241</v>
      </c>
      <c r="F1" s="566"/>
      <c r="G1" s="566" t="s">
        <v>242</v>
      </c>
      <c r="H1" s="566"/>
      <c r="I1" s="566" t="s">
        <v>248</v>
      </c>
      <c r="J1" s="566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535</v>
      </c>
      <c r="F3" s="194">
        <f>'OA&amp;GRIDCO'!HQ11</f>
        <v>535</v>
      </c>
      <c r="G3" s="197">
        <v>1180</v>
      </c>
      <c r="H3" s="163">
        <f>G3</f>
        <v>1180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505</v>
      </c>
      <c r="F4" s="194">
        <f>'OA&amp;GRIDCO'!HQ12</f>
        <v>505</v>
      </c>
      <c r="G4" s="197">
        <v>1180</v>
      </c>
      <c r="H4" s="163">
        <f t="shared" ref="H4:H67" si="0">G4</f>
        <v>1180</v>
      </c>
      <c r="I4" s="199">
        <v>365</v>
      </c>
      <c r="J4" s="148">
        <f t="shared" ref="J4:J67" si="1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475</v>
      </c>
      <c r="F5" s="194">
        <f>'OA&amp;GRIDCO'!HQ13</f>
        <v>475</v>
      </c>
      <c r="G5" s="197">
        <v>1180</v>
      </c>
      <c r="H5" s="163">
        <f t="shared" si="0"/>
        <v>1180</v>
      </c>
      <c r="I5" s="199">
        <v>365</v>
      </c>
      <c r="J5" s="148">
        <f t="shared" si="1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445</v>
      </c>
      <c r="F6" s="194">
        <f>'OA&amp;GRIDCO'!HQ14</f>
        <v>445</v>
      </c>
      <c r="G6" s="197">
        <v>1180</v>
      </c>
      <c r="H6" s="163">
        <f t="shared" si="0"/>
        <v>1180</v>
      </c>
      <c r="I6" s="199">
        <v>365</v>
      </c>
      <c r="J6" s="148">
        <f t="shared" si="1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415</v>
      </c>
      <c r="F7" s="194">
        <f>'OA&amp;GRIDCO'!HQ15</f>
        <v>415</v>
      </c>
      <c r="G7" s="197">
        <v>1180</v>
      </c>
      <c r="H7" s="163">
        <f t="shared" si="0"/>
        <v>1180</v>
      </c>
      <c r="I7" s="199">
        <v>365</v>
      </c>
      <c r="J7" s="148">
        <f t="shared" si="1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400</v>
      </c>
      <c r="F8" s="194">
        <f>'OA&amp;GRIDCO'!HQ16</f>
        <v>400</v>
      </c>
      <c r="G8" s="197">
        <v>1180</v>
      </c>
      <c r="H8" s="163">
        <f t="shared" si="0"/>
        <v>1180</v>
      </c>
      <c r="I8" s="199">
        <v>365</v>
      </c>
      <c r="J8" s="148">
        <f t="shared" si="1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400</v>
      </c>
      <c r="F9" s="194">
        <f>'OA&amp;GRIDCO'!HQ17</f>
        <v>400</v>
      </c>
      <c r="G9" s="197">
        <v>1180</v>
      </c>
      <c r="H9" s="163">
        <f t="shared" si="0"/>
        <v>1180</v>
      </c>
      <c r="I9" s="199">
        <v>365</v>
      </c>
      <c r="J9" s="148">
        <f t="shared" si="1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400</v>
      </c>
      <c r="F10" s="194">
        <f>'OA&amp;GRIDCO'!HQ18</f>
        <v>400</v>
      </c>
      <c r="G10" s="197">
        <v>1180</v>
      </c>
      <c r="H10" s="163">
        <f t="shared" si="0"/>
        <v>1180</v>
      </c>
      <c r="I10" s="199">
        <v>365</v>
      </c>
      <c r="J10" s="148">
        <f t="shared" si="1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400</v>
      </c>
      <c r="F11" s="194">
        <f>'OA&amp;GRIDCO'!HQ19</f>
        <v>400</v>
      </c>
      <c r="G11" s="197">
        <v>1180</v>
      </c>
      <c r="H11" s="163">
        <f t="shared" si="0"/>
        <v>1180</v>
      </c>
      <c r="I11" s="199">
        <v>365</v>
      </c>
      <c r="J11" s="148">
        <f t="shared" si="1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400</v>
      </c>
      <c r="F12" s="194">
        <f>'OA&amp;GRIDCO'!HQ20</f>
        <v>400</v>
      </c>
      <c r="G12" s="197">
        <v>1180</v>
      </c>
      <c r="H12" s="163">
        <f t="shared" si="0"/>
        <v>1180</v>
      </c>
      <c r="I12" s="199">
        <v>365</v>
      </c>
      <c r="J12" s="148">
        <f t="shared" si="1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400</v>
      </c>
      <c r="F13" s="194">
        <f>'OA&amp;GRIDCO'!HQ21</f>
        <v>400</v>
      </c>
      <c r="G13" s="197">
        <v>1180</v>
      </c>
      <c r="H13" s="163">
        <f t="shared" si="0"/>
        <v>1180</v>
      </c>
      <c r="I13" s="199">
        <v>365</v>
      </c>
      <c r="J13" s="148">
        <f t="shared" si="1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400</v>
      </c>
      <c r="F14" s="194">
        <f>'OA&amp;GRIDCO'!HQ22</f>
        <v>400</v>
      </c>
      <c r="G14" s="197">
        <v>1180</v>
      </c>
      <c r="H14" s="163">
        <f t="shared" si="0"/>
        <v>1180</v>
      </c>
      <c r="I14" s="199">
        <v>365</v>
      </c>
      <c r="J14" s="148">
        <f t="shared" si="1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400</v>
      </c>
      <c r="F15" s="194">
        <f>'OA&amp;GRIDCO'!HQ23</f>
        <v>400</v>
      </c>
      <c r="G15" s="197">
        <v>1180</v>
      </c>
      <c r="H15" s="163">
        <f t="shared" si="0"/>
        <v>1180</v>
      </c>
      <c r="I15" s="199">
        <v>365</v>
      </c>
      <c r="J15" s="148">
        <f t="shared" si="1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1180</v>
      </c>
      <c r="H16" s="163">
        <f t="shared" si="0"/>
        <v>1180</v>
      </c>
      <c r="I16" s="199">
        <v>365</v>
      </c>
      <c r="J16" s="148">
        <f t="shared" si="1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1180</v>
      </c>
      <c r="H17" s="163">
        <f t="shared" si="0"/>
        <v>1180</v>
      </c>
      <c r="I17" s="199">
        <v>365</v>
      </c>
      <c r="J17" s="148">
        <f t="shared" si="1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1180</v>
      </c>
      <c r="H18" s="163">
        <f t="shared" si="0"/>
        <v>1180</v>
      </c>
      <c r="I18" s="199">
        <v>365</v>
      </c>
      <c r="J18" s="148">
        <f t="shared" si="1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1180</v>
      </c>
      <c r="H19" s="163">
        <f t="shared" si="0"/>
        <v>1180</v>
      </c>
      <c r="I19" s="199">
        <v>365</v>
      </c>
      <c r="J19" s="148">
        <f t="shared" si="1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1180</v>
      </c>
      <c r="H20" s="163">
        <f t="shared" si="0"/>
        <v>1180</v>
      </c>
      <c r="I20" s="199">
        <v>365</v>
      </c>
      <c r="J20" s="148">
        <f t="shared" si="1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1180</v>
      </c>
      <c r="H21" s="163">
        <f t="shared" si="0"/>
        <v>1180</v>
      </c>
      <c r="I21" s="199">
        <v>365</v>
      </c>
      <c r="J21" s="148">
        <f t="shared" si="1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1180</v>
      </c>
      <c r="H22" s="163">
        <f t="shared" si="0"/>
        <v>1180</v>
      </c>
      <c r="I22" s="199">
        <v>365</v>
      </c>
      <c r="J22" s="148">
        <f t="shared" si="1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1180</v>
      </c>
      <c r="H23" s="163">
        <f t="shared" si="0"/>
        <v>1180</v>
      </c>
      <c r="I23" s="199">
        <v>365</v>
      </c>
      <c r="J23" s="148">
        <f t="shared" si="1"/>
        <v>365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1180</v>
      </c>
      <c r="H24" s="163">
        <f t="shared" si="0"/>
        <v>1180</v>
      </c>
      <c r="I24" s="199">
        <v>365</v>
      </c>
      <c r="J24" s="148">
        <f t="shared" si="1"/>
        <v>365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1180</v>
      </c>
      <c r="H25" s="163">
        <f t="shared" si="0"/>
        <v>1180</v>
      </c>
      <c r="I25" s="199">
        <v>365</v>
      </c>
      <c r="J25" s="148">
        <f t="shared" si="1"/>
        <v>365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1180</v>
      </c>
      <c r="H26" s="163">
        <f t="shared" si="0"/>
        <v>1180</v>
      </c>
      <c r="I26" s="199">
        <v>365</v>
      </c>
      <c r="J26" s="148">
        <f t="shared" si="1"/>
        <v>365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1180</v>
      </c>
      <c r="H27" s="163">
        <f t="shared" si="0"/>
        <v>1180</v>
      </c>
      <c r="I27" s="199">
        <v>365</v>
      </c>
      <c r="J27" s="148">
        <f t="shared" si="1"/>
        <v>365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1180</v>
      </c>
      <c r="H28" s="163">
        <f t="shared" si="0"/>
        <v>1180</v>
      </c>
      <c r="I28" s="199">
        <v>365</v>
      </c>
      <c r="J28" s="148">
        <f t="shared" si="1"/>
        <v>365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1180</v>
      </c>
      <c r="H29" s="163">
        <f t="shared" si="0"/>
        <v>1180</v>
      </c>
      <c r="I29" s="199">
        <v>365</v>
      </c>
      <c r="J29" s="148">
        <f t="shared" si="1"/>
        <v>365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1180</v>
      </c>
      <c r="H30" s="163">
        <f t="shared" si="0"/>
        <v>1180</v>
      </c>
      <c r="I30" s="199">
        <v>365</v>
      </c>
      <c r="J30" s="148">
        <f t="shared" si="1"/>
        <v>365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1180</v>
      </c>
      <c r="H31" s="163">
        <f t="shared" si="0"/>
        <v>1180</v>
      </c>
      <c r="I31" s="199">
        <v>365</v>
      </c>
      <c r="J31" s="148">
        <f t="shared" si="1"/>
        <v>365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1180</v>
      </c>
      <c r="H32" s="163">
        <f t="shared" si="0"/>
        <v>1180</v>
      </c>
      <c r="I32" s="199">
        <v>365</v>
      </c>
      <c r="J32" s="148">
        <f t="shared" si="1"/>
        <v>365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1180</v>
      </c>
      <c r="H33" s="163">
        <f t="shared" si="0"/>
        <v>1180</v>
      </c>
      <c r="I33" s="199">
        <v>365</v>
      </c>
      <c r="J33" s="148">
        <f t="shared" si="1"/>
        <v>365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1180</v>
      </c>
      <c r="H34" s="163">
        <f t="shared" si="0"/>
        <v>1180</v>
      </c>
      <c r="I34" s="199">
        <v>365</v>
      </c>
      <c r="J34" s="148">
        <f t="shared" si="1"/>
        <v>365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1180</v>
      </c>
      <c r="H35" s="163">
        <f t="shared" si="0"/>
        <v>1180</v>
      </c>
      <c r="I35" s="199">
        <v>365</v>
      </c>
      <c r="J35" s="148">
        <f t="shared" si="1"/>
        <v>365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1180</v>
      </c>
      <c r="H36" s="163">
        <f t="shared" si="0"/>
        <v>1180</v>
      </c>
      <c r="I36" s="199">
        <v>365</v>
      </c>
      <c r="J36" s="148">
        <f t="shared" si="1"/>
        <v>365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1180</v>
      </c>
      <c r="H37" s="163">
        <f t="shared" si="0"/>
        <v>1180</v>
      </c>
      <c r="I37" s="199">
        <v>365</v>
      </c>
      <c r="J37" s="148">
        <f t="shared" si="1"/>
        <v>365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247.40625</v>
      </c>
      <c r="E38" s="198">
        <v>400</v>
      </c>
      <c r="F38" s="194">
        <f>'OA&amp;GRIDCO'!HQ46</f>
        <v>400</v>
      </c>
      <c r="G38" s="197">
        <v>1180</v>
      </c>
      <c r="H38" s="163">
        <f t="shared" si="0"/>
        <v>1180</v>
      </c>
      <c r="I38" s="199">
        <v>365</v>
      </c>
      <c r="J38" s="148">
        <f t="shared" si="1"/>
        <v>365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247.40625</v>
      </c>
      <c r="E39" s="198">
        <v>400</v>
      </c>
      <c r="F39" s="194">
        <f>'OA&amp;GRIDCO'!HQ47</f>
        <v>400</v>
      </c>
      <c r="G39" s="197">
        <v>1180</v>
      </c>
      <c r="H39" s="163">
        <f t="shared" si="0"/>
        <v>1180</v>
      </c>
      <c r="I39" s="199">
        <v>365</v>
      </c>
      <c r="J39" s="148">
        <f t="shared" si="1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247.40625</v>
      </c>
      <c r="E40" s="198">
        <v>400</v>
      </c>
      <c r="F40" s="194">
        <f>'OA&amp;GRIDCO'!HQ48</f>
        <v>400</v>
      </c>
      <c r="G40" s="197">
        <v>1180</v>
      </c>
      <c r="H40" s="163">
        <f t="shared" si="0"/>
        <v>1180</v>
      </c>
      <c r="I40" s="199">
        <v>365</v>
      </c>
      <c r="J40" s="148">
        <f t="shared" si="1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247.40625</v>
      </c>
      <c r="E41" s="198">
        <v>400</v>
      </c>
      <c r="F41" s="194">
        <f>'OA&amp;GRIDCO'!HQ49</f>
        <v>400</v>
      </c>
      <c r="G41" s="197">
        <v>1180</v>
      </c>
      <c r="H41" s="163">
        <f t="shared" si="0"/>
        <v>1180</v>
      </c>
      <c r="I41" s="199">
        <v>365</v>
      </c>
      <c r="J41" s="148">
        <f t="shared" si="1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247.40625</v>
      </c>
      <c r="E42" s="198">
        <v>400</v>
      </c>
      <c r="F42" s="194">
        <f>'OA&amp;GRIDCO'!HQ50</f>
        <v>400</v>
      </c>
      <c r="G42" s="197">
        <v>1180</v>
      </c>
      <c r="H42" s="163">
        <f t="shared" si="0"/>
        <v>1180</v>
      </c>
      <c r="I42" s="199">
        <v>365</v>
      </c>
      <c r="J42" s="148">
        <f t="shared" si="1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247.40625</v>
      </c>
      <c r="E43" s="198">
        <v>400</v>
      </c>
      <c r="F43" s="194">
        <f>'OA&amp;GRIDCO'!HQ51</f>
        <v>400</v>
      </c>
      <c r="G43" s="197">
        <v>1180</v>
      </c>
      <c r="H43" s="163">
        <f t="shared" si="0"/>
        <v>1180</v>
      </c>
      <c r="I43" s="199">
        <v>365</v>
      </c>
      <c r="J43" s="148">
        <f t="shared" si="1"/>
        <v>365</v>
      </c>
      <c r="L43" s="269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247.40625</v>
      </c>
      <c r="E44" s="198">
        <v>400</v>
      </c>
      <c r="F44" s="194">
        <f>'OA&amp;GRIDCO'!HQ52</f>
        <v>400</v>
      </c>
      <c r="G44" s="197">
        <v>1180</v>
      </c>
      <c r="H44" s="163">
        <f t="shared" si="0"/>
        <v>1180</v>
      </c>
      <c r="I44" s="199">
        <v>365</v>
      </c>
      <c r="J44" s="148">
        <f t="shared" si="1"/>
        <v>365</v>
      </c>
      <c r="L44" s="269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247.40625</v>
      </c>
      <c r="E45" s="198">
        <v>400</v>
      </c>
      <c r="F45" s="194">
        <f>'OA&amp;GRIDCO'!HQ53</f>
        <v>400</v>
      </c>
      <c r="G45" s="197">
        <v>1180</v>
      </c>
      <c r="H45" s="163">
        <f t="shared" si="0"/>
        <v>1180</v>
      </c>
      <c r="I45" s="199">
        <v>365</v>
      </c>
      <c r="J45" s="148">
        <f t="shared" si="1"/>
        <v>365</v>
      </c>
      <c r="L45" s="269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247.40625</v>
      </c>
      <c r="E46" s="198">
        <v>400</v>
      </c>
      <c r="F46" s="194">
        <f>'OA&amp;GRIDCO'!HQ54</f>
        <v>400</v>
      </c>
      <c r="G46" s="197">
        <v>1180</v>
      </c>
      <c r="H46" s="163">
        <f t="shared" si="0"/>
        <v>1180</v>
      </c>
      <c r="I46" s="199">
        <v>365</v>
      </c>
      <c r="J46" s="148">
        <f t="shared" si="1"/>
        <v>365</v>
      </c>
      <c r="L46" s="269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247.40625</v>
      </c>
      <c r="E47" s="198">
        <v>400</v>
      </c>
      <c r="F47" s="194">
        <f>'OA&amp;GRIDCO'!HQ55</f>
        <v>400</v>
      </c>
      <c r="G47" s="197">
        <v>1180</v>
      </c>
      <c r="H47" s="163">
        <f t="shared" si="0"/>
        <v>1180</v>
      </c>
      <c r="I47" s="199">
        <v>365</v>
      </c>
      <c r="J47" s="148">
        <f t="shared" si="1"/>
        <v>365</v>
      </c>
      <c r="L47" s="269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247.40625</v>
      </c>
      <c r="E48" s="198">
        <v>400</v>
      </c>
      <c r="F48" s="194">
        <f>'OA&amp;GRIDCO'!HQ56</f>
        <v>400</v>
      </c>
      <c r="G48" s="197">
        <v>1180</v>
      </c>
      <c r="H48" s="163">
        <f t="shared" si="0"/>
        <v>1180</v>
      </c>
      <c r="I48" s="199">
        <v>365</v>
      </c>
      <c r="J48" s="148">
        <f t="shared" si="1"/>
        <v>365</v>
      </c>
      <c r="L48" s="269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247.40625</v>
      </c>
      <c r="E49" s="198">
        <v>400</v>
      </c>
      <c r="F49" s="194">
        <f>'OA&amp;GRIDCO'!HQ57</f>
        <v>400</v>
      </c>
      <c r="G49" s="197">
        <v>1180</v>
      </c>
      <c r="H49" s="163">
        <f t="shared" si="0"/>
        <v>1180</v>
      </c>
      <c r="I49" s="199">
        <v>365</v>
      </c>
      <c r="J49" s="148">
        <f t="shared" si="1"/>
        <v>365</v>
      </c>
      <c r="L49" s="269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247.40625</v>
      </c>
      <c r="E50" s="198">
        <v>400</v>
      </c>
      <c r="F50" s="194">
        <f>'OA&amp;GRIDCO'!HQ58</f>
        <v>400</v>
      </c>
      <c r="G50" s="197">
        <v>1180</v>
      </c>
      <c r="H50" s="163">
        <f t="shared" si="0"/>
        <v>1180</v>
      </c>
      <c r="I50" s="199">
        <v>365</v>
      </c>
      <c r="J50" s="148">
        <f t="shared" si="1"/>
        <v>365</v>
      </c>
      <c r="L50" s="269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247.40625</v>
      </c>
      <c r="E51" s="198">
        <v>400</v>
      </c>
      <c r="F51" s="194">
        <f>'OA&amp;GRIDCO'!HQ59</f>
        <v>400</v>
      </c>
      <c r="G51" s="197">
        <v>1180</v>
      </c>
      <c r="H51" s="163">
        <f t="shared" si="0"/>
        <v>1180</v>
      </c>
      <c r="I51" s="199">
        <v>365</v>
      </c>
      <c r="J51" s="148">
        <f t="shared" si="1"/>
        <v>365</v>
      </c>
      <c r="L51" s="269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247.40625</v>
      </c>
      <c r="E52" s="198">
        <v>400</v>
      </c>
      <c r="F52" s="194">
        <f>'OA&amp;GRIDCO'!HQ60</f>
        <v>400</v>
      </c>
      <c r="G52" s="197">
        <v>1180</v>
      </c>
      <c r="H52" s="163">
        <f t="shared" si="0"/>
        <v>1180</v>
      </c>
      <c r="I52" s="199">
        <v>365</v>
      </c>
      <c r="J52" s="148">
        <f t="shared" si="1"/>
        <v>365</v>
      </c>
      <c r="L52" s="269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247.40625</v>
      </c>
      <c r="E53" s="198">
        <v>400</v>
      </c>
      <c r="F53" s="194">
        <f>'OA&amp;GRIDCO'!HQ61</f>
        <v>400</v>
      </c>
      <c r="G53" s="197">
        <v>1180</v>
      </c>
      <c r="H53" s="163">
        <f t="shared" si="0"/>
        <v>1180</v>
      </c>
      <c r="I53" s="199">
        <v>365</v>
      </c>
      <c r="J53" s="148">
        <f t="shared" si="1"/>
        <v>365</v>
      </c>
      <c r="L53" s="269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247.40625</v>
      </c>
      <c r="E54" s="198">
        <v>400</v>
      </c>
      <c r="F54" s="194">
        <f>'OA&amp;GRIDCO'!HQ62</f>
        <v>370</v>
      </c>
      <c r="G54" s="197">
        <v>1180</v>
      </c>
      <c r="H54" s="163">
        <f t="shared" si="0"/>
        <v>1180</v>
      </c>
      <c r="I54" s="199">
        <v>365</v>
      </c>
      <c r="J54" s="148">
        <f t="shared" si="1"/>
        <v>365</v>
      </c>
      <c r="L54" s="269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247.40625</v>
      </c>
      <c r="E55" s="198">
        <v>400</v>
      </c>
      <c r="F55" s="194">
        <f>'OA&amp;GRIDCO'!HQ63</f>
        <v>340</v>
      </c>
      <c r="G55" s="197">
        <v>1180</v>
      </c>
      <c r="H55" s="163">
        <f t="shared" si="0"/>
        <v>1180</v>
      </c>
      <c r="I55" s="199">
        <v>365</v>
      </c>
      <c r="J55" s="148">
        <f t="shared" si="1"/>
        <v>365</v>
      </c>
      <c r="L55" s="269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247.40625</v>
      </c>
      <c r="E56" s="198">
        <v>400</v>
      </c>
      <c r="F56" s="194">
        <f>'OA&amp;GRIDCO'!HQ64</f>
        <v>310</v>
      </c>
      <c r="G56" s="197">
        <v>1180</v>
      </c>
      <c r="H56" s="163">
        <f t="shared" si="0"/>
        <v>1180</v>
      </c>
      <c r="I56" s="199">
        <v>365</v>
      </c>
      <c r="J56" s="148">
        <f t="shared" si="1"/>
        <v>365</v>
      </c>
      <c r="L56" s="269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247.40625</v>
      </c>
      <c r="E57" s="198">
        <v>400</v>
      </c>
      <c r="F57" s="194">
        <f>'OA&amp;GRIDCO'!HQ65</f>
        <v>280</v>
      </c>
      <c r="G57" s="197">
        <v>1180</v>
      </c>
      <c r="H57" s="163">
        <f t="shared" si="0"/>
        <v>1180</v>
      </c>
      <c r="I57" s="199">
        <v>365</v>
      </c>
      <c r="J57" s="148">
        <f t="shared" si="1"/>
        <v>365</v>
      </c>
      <c r="L57" s="269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247.40625</v>
      </c>
      <c r="E58" s="198">
        <v>400</v>
      </c>
      <c r="F58" s="194">
        <f>'OA&amp;GRIDCO'!HQ66</f>
        <v>280</v>
      </c>
      <c r="G58" s="197">
        <v>1180</v>
      </c>
      <c r="H58" s="163">
        <f t="shared" si="0"/>
        <v>1180</v>
      </c>
      <c r="I58" s="199">
        <v>365</v>
      </c>
      <c r="J58" s="148">
        <f t="shared" si="1"/>
        <v>365</v>
      </c>
      <c r="L58" s="269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247.40625</v>
      </c>
      <c r="E59" s="198">
        <v>400</v>
      </c>
      <c r="F59" s="194">
        <f>'OA&amp;GRIDCO'!HQ67</f>
        <v>280</v>
      </c>
      <c r="G59" s="197">
        <v>1180</v>
      </c>
      <c r="H59" s="163">
        <f t="shared" si="0"/>
        <v>1180</v>
      </c>
      <c r="I59" s="199">
        <v>365</v>
      </c>
      <c r="J59" s="148">
        <f t="shared" si="1"/>
        <v>365</v>
      </c>
      <c r="L59" s="269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247.40625</v>
      </c>
      <c r="E60" s="198">
        <v>400</v>
      </c>
      <c r="F60" s="194">
        <f>'OA&amp;GRIDCO'!HQ68</f>
        <v>280</v>
      </c>
      <c r="G60" s="197">
        <v>1180</v>
      </c>
      <c r="H60" s="163">
        <f t="shared" si="0"/>
        <v>1180</v>
      </c>
      <c r="I60" s="199">
        <v>365</v>
      </c>
      <c r="J60" s="148">
        <f t="shared" si="1"/>
        <v>365</v>
      </c>
      <c r="L60" s="269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247.40625</v>
      </c>
      <c r="E61" s="198">
        <v>400</v>
      </c>
      <c r="F61" s="194">
        <f>'OA&amp;GRIDCO'!HQ69</f>
        <v>280</v>
      </c>
      <c r="G61" s="197">
        <v>1180</v>
      </c>
      <c r="H61" s="163">
        <f t="shared" si="0"/>
        <v>1180</v>
      </c>
      <c r="I61" s="199">
        <v>365</v>
      </c>
      <c r="J61" s="148">
        <f t="shared" si="1"/>
        <v>365</v>
      </c>
      <c r="L61" s="269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247.40625</v>
      </c>
      <c r="E62" s="198">
        <v>400</v>
      </c>
      <c r="F62" s="194">
        <f>'OA&amp;GRIDCO'!HQ70</f>
        <v>280</v>
      </c>
      <c r="G62" s="197">
        <v>1180</v>
      </c>
      <c r="H62" s="163">
        <f t="shared" si="0"/>
        <v>1180</v>
      </c>
      <c r="I62" s="199">
        <v>365</v>
      </c>
      <c r="J62" s="148">
        <f t="shared" si="1"/>
        <v>365</v>
      </c>
      <c r="L62" s="269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247.40625</v>
      </c>
      <c r="E63" s="198">
        <v>400</v>
      </c>
      <c r="F63" s="194">
        <f>'OA&amp;GRIDCO'!HQ71</f>
        <v>280</v>
      </c>
      <c r="G63" s="197">
        <v>1180</v>
      </c>
      <c r="H63" s="163">
        <f t="shared" si="0"/>
        <v>1180</v>
      </c>
      <c r="I63" s="199">
        <v>365</v>
      </c>
      <c r="J63" s="148">
        <f t="shared" si="1"/>
        <v>365</v>
      </c>
      <c r="L63" s="269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247.40625</v>
      </c>
      <c r="E64" s="198">
        <v>400</v>
      </c>
      <c r="F64" s="194">
        <f>'OA&amp;GRIDCO'!HQ72</f>
        <v>280</v>
      </c>
      <c r="G64" s="197">
        <v>1180</v>
      </c>
      <c r="H64" s="163">
        <f t="shared" si="0"/>
        <v>1180</v>
      </c>
      <c r="I64" s="199">
        <v>365</v>
      </c>
      <c r="J64" s="148">
        <f t="shared" si="1"/>
        <v>365</v>
      </c>
      <c r="L64" s="269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247.40625</v>
      </c>
      <c r="E65" s="198">
        <v>400</v>
      </c>
      <c r="F65" s="194">
        <f>'OA&amp;GRIDCO'!HQ73</f>
        <v>310</v>
      </c>
      <c r="G65" s="197">
        <v>1180</v>
      </c>
      <c r="H65" s="163">
        <f t="shared" si="0"/>
        <v>1180</v>
      </c>
      <c r="I65" s="199">
        <v>365</v>
      </c>
      <c r="J65" s="148">
        <f t="shared" si="1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247.40625</v>
      </c>
      <c r="E66" s="198">
        <v>400</v>
      </c>
      <c r="F66" s="194">
        <f>'OA&amp;GRIDCO'!HQ74</f>
        <v>340</v>
      </c>
      <c r="G66" s="197">
        <v>1180</v>
      </c>
      <c r="H66" s="163">
        <f t="shared" si="0"/>
        <v>1180</v>
      </c>
      <c r="I66" s="199">
        <v>365</v>
      </c>
      <c r="J66" s="148">
        <f t="shared" si="1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247.40625</v>
      </c>
      <c r="E67" s="198">
        <v>400</v>
      </c>
      <c r="F67" s="194">
        <f>'OA&amp;GRIDCO'!HQ75</f>
        <v>370</v>
      </c>
      <c r="G67" s="197">
        <v>1180</v>
      </c>
      <c r="H67" s="163">
        <f t="shared" si="0"/>
        <v>1180</v>
      </c>
      <c r="I67" s="199">
        <v>365</v>
      </c>
      <c r="J67" s="148">
        <f t="shared" si="1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400</v>
      </c>
      <c r="G68" s="197">
        <v>1180</v>
      </c>
      <c r="H68" s="163">
        <f t="shared" ref="H68:H98" si="2">G68</f>
        <v>1180</v>
      </c>
      <c r="I68" s="199">
        <v>365</v>
      </c>
      <c r="J68" s="148">
        <f t="shared" ref="J68:J98" si="3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400</v>
      </c>
      <c r="G69" s="197">
        <v>1180</v>
      </c>
      <c r="H69" s="163">
        <f t="shared" si="2"/>
        <v>1180</v>
      </c>
      <c r="I69" s="199">
        <v>365</v>
      </c>
      <c r="J69" s="148">
        <f t="shared" si="3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400</v>
      </c>
      <c r="G70" s="197">
        <v>1180</v>
      </c>
      <c r="H70" s="163">
        <f t="shared" si="2"/>
        <v>1180</v>
      </c>
      <c r="I70" s="199">
        <v>365</v>
      </c>
      <c r="J70" s="148">
        <f t="shared" si="3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400</v>
      </c>
      <c r="G71" s="197">
        <v>1180</v>
      </c>
      <c r="H71" s="163">
        <f t="shared" si="2"/>
        <v>1180</v>
      </c>
      <c r="I71" s="199">
        <v>365</v>
      </c>
      <c r="J71" s="148">
        <f t="shared" si="3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400</v>
      </c>
      <c r="G72" s="197">
        <v>1180</v>
      </c>
      <c r="H72" s="163">
        <f t="shared" si="2"/>
        <v>1180</v>
      </c>
      <c r="I72" s="199">
        <v>365</v>
      </c>
      <c r="J72" s="148">
        <f t="shared" si="3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400</v>
      </c>
      <c r="G73" s="197">
        <v>1180</v>
      </c>
      <c r="H73" s="163">
        <f t="shared" si="2"/>
        <v>1180</v>
      </c>
      <c r="I73" s="199">
        <v>365</v>
      </c>
      <c r="J73" s="148">
        <f t="shared" si="3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430</v>
      </c>
      <c r="F74" s="194">
        <f>'OA&amp;GRIDCO'!HQ82</f>
        <v>430</v>
      </c>
      <c r="G74" s="197">
        <v>1180</v>
      </c>
      <c r="H74" s="163">
        <f t="shared" si="2"/>
        <v>1180</v>
      </c>
      <c r="I74" s="199">
        <v>365</v>
      </c>
      <c r="J74" s="148">
        <f t="shared" si="3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460</v>
      </c>
      <c r="F75" s="194">
        <f>'OA&amp;GRIDCO'!HQ83</f>
        <v>460</v>
      </c>
      <c r="G75" s="197">
        <v>1180</v>
      </c>
      <c r="H75" s="163">
        <f t="shared" si="2"/>
        <v>1180</v>
      </c>
      <c r="I75" s="199">
        <v>365</v>
      </c>
      <c r="J75" s="148">
        <f t="shared" si="3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490</v>
      </c>
      <c r="F76" s="194">
        <f>'OA&amp;GRIDCO'!HQ84</f>
        <v>490</v>
      </c>
      <c r="G76" s="197">
        <v>1180</v>
      </c>
      <c r="H76" s="163">
        <f t="shared" si="2"/>
        <v>1180</v>
      </c>
      <c r="I76" s="199">
        <v>365</v>
      </c>
      <c r="J76" s="148">
        <f t="shared" si="3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520</v>
      </c>
      <c r="F77" s="194">
        <f>'OA&amp;GRIDCO'!HQ85</f>
        <v>520</v>
      </c>
      <c r="G77" s="197">
        <v>1180</v>
      </c>
      <c r="H77" s="163">
        <f t="shared" si="2"/>
        <v>1180</v>
      </c>
      <c r="I77" s="199">
        <v>365</v>
      </c>
      <c r="J77" s="148">
        <f t="shared" si="3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550</v>
      </c>
      <c r="F78" s="194">
        <f>'OA&amp;GRIDCO'!HQ86</f>
        <v>550</v>
      </c>
      <c r="G78" s="197">
        <v>1180</v>
      </c>
      <c r="H78" s="163">
        <f t="shared" si="2"/>
        <v>1180</v>
      </c>
      <c r="I78" s="199">
        <v>365</v>
      </c>
      <c r="J78" s="148">
        <f t="shared" si="3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565</v>
      </c>
      <c r="F79" s="194">
        <f>'OA&amp;GRIDCO'!HQ87</f>
        <v>565</v>
      </c>
      <c r="G79" s="197">
        <v>1180</v>
      </c>
      <c r="H79" s="163">
        <f t="shared" si="2"/>
        <v>1180</v>
      </c>
      <c r="I79" s="199">
        <v>365</v>
      </c>
      <c r="J79" s="148">
        <f t="shared" si="3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565</v>
      </c>
      <c r="F80" s="194">
        <f>'OA&amp;GRIDCO'!HQ88</f>
        <v>565</v>
      </c>
      <c r="G80" s="197">
        <v>1180</v>
      </c>
      <c r="H80" s="163">
        <f t="shared" si="2"/>
        <v>1180</v>
      </c>
      <c r="I80" s="199">
        <v>365</v>
      </c>
      <c r="J80" s="148">
        <f t="shared" si="3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565</v>
      </c>
      <c r="F81" s="194">
        <f>'OA&amp;GRIDCO'!HQ89</f>
        <v>565</v>
      </c>
      <c r="G81" s="197">
        <v>1180</v>
      </c>
      <c r="H81" s="163">
        <f t="shared" si="2"/>
        <v>1180</v>
      </c>
      <c r="I81" s="199">
        <v>365</v>
      </c>
      <c r="J81" s="148">
        <f t="shared" si="3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565</v>
      </c>
      <c r="F82" s="194">
        <f>'OA&amp;GRIDCO'!HQ90</f>
        <v>565</v>
      </c>
      <c r="G82" s="197">
        <v>1180</v>
      </c>
      <c r="H82" s="163">
        <f t="shared" si="2"/>
        <v>1180</v>
      </c>
      <c r="I82" s="199">
        <v>365</v>
      </c>
      <c r="J82" s="148">
        <f t="shared" si="3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565</v>
      </c>
      <c r="F83" s="194">
        <f>'OA&amp;GRIDCO'!HQ91</f>
        <v>565</v>
      </c>
      <c r="G83" s="197">
        <v>1180</v>
      </c>
      <c r="H83" s="163">
        <f t="shared" si="2"/>
        <v>1180</v>
      </c>
      <c r="I83" s="199">
        <v>365</v>
      </c>
      <c r="J83" s="148">
        <f t="shared" si="3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565</v>
      </c>
      <c r="F84" s="194">
        <f>'OA&amp;GRIDCO'!HQ92</f>
        <v>565</v>
      </c>
      <c r="G84" s="197">
        <v>1180</v>
      </c>
      <c r="H84" s="163">
        <f t="shared" si="2"/>
        <v>1180</v>
      </c>
      <c r="I84" s="199">
        <v>365</v>
      </c>
      <c r="J84" s="148">
        <f t="shared" si="3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565</v>
      </c>
      <c r="F85" s="194">
        <f>'OA&amp;GRIDCO'!HQ93</f>
        <v>565</v>
      </c>
      <c r="G85" s="197">
        <v>1180</v>
      </c>
      <c r="H85" s="163">
        <f t="shared" si="2"/>
        <v>1180</v>
      </c>
      <c r="I85" s="199">
        <v>365</v>
      </c>
      <c r="J85" s="148">
        <f t="shared" si="3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565</v>
      </c>
      <c r="F86" s="194">
        <f>'OA&amp;GRIDCO'!HQ94</f>
        <v>565</v>
      </c>
      <c r="G86" s="197">
        <v>1180</v>
      </c>
      <c r="H86" s="163">
        <f t="shared" si="2"/>
        <v>1180</v>
      </c>
      <c r="I86" s="199">
        <v>365</v>
      </c>
      <c r="J86" s="148">
        <f t="shared" si="3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1180</v>
      </c>
      <c r="H87" s="163">
        <f t="shared" si="2"/>
        <v>1180</v>
      </c>
      <c r="I87" s="199">
        <v>365</v>
      </c>
      <c r="J87" s="148">
        <f t="shared" si="3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1180</v>
      </c>
      <c r="H88" s="163">
        <f t="shared" si="2"/>
        <v>1180</v>
      </c>
      <c r="I88" s="199">
        <v>365</v>
      </c>
      <c r="J88" s="148">
        <f t="shared" si="3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1180</v>
      </c>
      <c r="H89" s="163">
        <f t="shared" si="2"/>
        <v>1180</v>
      </c>
      <c r="I89" s="199">
        <v>365</v>
      </c>
      <c r="J89" s="148">
        <f t="shared" si="3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1180</v>
      </c>
      <c r="H90" s="163">
        <f t="shared" si="2"/>
        <v>1180</v>
      </c>
      <c r="I90" s="199">
        <v>365</v>
      </c>
      <c r="J90" s="148">
        <f t="shared" si="3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1180</v>
      </c>
      <c r="H91" s="163">
        <f t="shared" si="2"/>
        <v>1180</v>
      </c>
      <c r="I91" s="199">
        <v>365</v>
      </c>
      <c r="J91" s="148">
        <f t="shared" si="3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1180</v>
      </c>
      <c r="H92" s="163">
        <f t="shared" si="2"/>
        <v>1180</v>
      </c>
      <c r="I92" s="199">
        <v>365</v>
      </c>
      <c r="J92" s="148">
        <f t="shared" si="3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1180</v>
      </c>
      <c r="H93" s="163">
        <f t="shared" si="2"/>
        <v>1180</v>
      </c>
      <c r="I93" s="199">
        <v>365</v>
      </c>
      <c r="J93" s="148">
        <f t="shared" si="3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1180</v>
      </c>
      <c r="H94" s="163">
        <f t="shared" si="2"/>
        <v>1180</v>
      </c>
      <c r="I94" s="199">
        <v>365</v>
      </c>
      <c r="J94" s="148">
        <f t="shared" si="3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1180</v>
      </c>
      <c r="H95" s="163">
        <f t="shared" si="2"/>
        <v>1180</v>
      </c>
      <c r="I95" s="199">
        <v>365</v>
      </c>
      <c r="J95" s="148">
        <f t="shared" si="3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1180</v>
      </c>
      <c r="H96" s="163">
        <f t="shared" si="2"/>
        <v>1180</v>
      </c>
      <c r="I96" s="199">
        <v>365</v>
      </c>
      <c r="J96" s="148">
        <f t="shared" si="3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1180</v>
      </c>
      <c r="H97" s="163">
        <f t="shared" si="2"/>
        <v>1180</v>
      </c>
      <c r="I97" s="199">
        <v>365</v>
      </c>
      <c r="J97" s="148">
        <f t="shared" si="3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1180</v>
      </c>
      <c r="H98" s="163">
        <f t="shared" si="2"/>
        <v>1180</v>
      </c>
      <c r="I98" s="200">
        <v>365</v>
      </c>
      <c r="J98" s="148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2026-08-24T18:22:58Z</dcterms:modified>
</cp:coreProperties>
</file>