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1" i="2"/>
  <c r="EJ107" i="2"/>
  <c r="EJ108" i="2"/>
  <c r="EJ109" i="2"/>
  <c r="CS11" i="3" l="1"/>
  <c r="CT11" i="3"/>
  <c r="CS12" i="3"/>
  <c r="CT12" i="3"/>
  <c r="CS13" i="3"/>
  <c r="CT13" i="3"/>
  <c r="CS14" i="3"/>
  <c r="CT14" i="3"/>
  <c r="CS15" i="3"/>
  <c r="CT15" i="3"/>
  <c r="CS16" i="3"/>
  <c r="CT16" i="3"/>
  <c r="CS17" i="3"/>
  <c r="CT17" i="3"/>
  <c r="CS18" i="3"/>
  <c r="CT18" i="3"/>
  <c r="CS19" i="3"/>
  <c r="CT19" i="3"/>
  <c r="CS20" i="3"/>
  <c r="CT20" i="3"/>
  <c r="CS21" i="3"/>
  <c r="CT21" i="3"/>
  <c r="CS22" i="3"/>
  <c r="CT22" i="3"/>
  <c r="CS23" i="3"/>
  <c r="CT23" i="3"/>
  <c r="CS24" i="3"/>
  <c r="CT24" i="3"/>
  <c r="CS25" i="3"/>
  <c r="CT25" i="3"/>
  <c r="CS26" i="3"/>
  <c r="CT26" i="3"/>
  <c r="CS27" i="3"/>
  <c r="CT27" i="3"/>
  <c r="CS28" i="3"/>
  <c r="CT28" i="3"/>
  <c r="CS29" i="3"/>
  <c r="CT29" i="3"/>
  <c r="CS30" i="3"/>
  <c r="CT30" i="3"/>
  <c r="CS31" i="3"/>
  <c r="CT31" i="3"/>
  <c r="CS32" i="3"/>
  <c r="CT32" i="3"/>
  <c r="CS33" i="3"/>
  <c r="CT33" i="3"/>
  <c r="CS34" i="3"/>
  <c r="CT34" i="3"/>
  <c r="CS35" i="3"/>
  <c r="CT35" i="3"/>
  <c r="CS36" i="3"/>
  <c r="CT36" i="3"/>
  <c r="CS37" i="3"/>
  <c r="CT37" i="3"/>
  <c r="CS38" i="3"/>
  <c r="CT38" i="3"/>
  <c r="CS39" i="3"/>
  <c r="CT39" i="3"/>
  <c r="CS40" i="3"/>
  <c r="CT40" i="3"/>
  <c r="CS41" i="3"/>
  <c r="CT41" i="3"/>
  <c r="CS42" i="3"/>
  <c r="CT42" i="3"/>
  <c r="CS43" i="3"/>
  <c r="CT43" i="3"/>
  <c r="CS44" i="3"/>
  <c r="CT44" i="3"/>
  <c r="CS45" i="3"/>
  <c r="CT45" i="3"/>
  <c r="CS46" i="3"/>
  <c r="CT46" i="3"/>
  <c r="CS47" i="3"/>
  <c r="CT47" i="3"/>
  <c r="CS48" i="3"/>
  <c r="CT48" i="3"/>
  <c r="CS49" i="3"/>
  <c r="CT49" i="3"/>
  <c r="CS50" i="3"/>
  <c r="CT50" i="3"/>
  <c r="CS51" i="3"/>
  <c r="CT51" i="3"/>
  <c r="CS52" i="3"/>
  <c r="CT52" i="3"/>
  <c r="CS53" i="3"/>
  <c r="CT53" i="3"/>
  <c r="CS54" i="3"/>
  <c r="CT54" i="3"/>
  <c r="CS55" i="3"/>
  <c r="CT55" i="3"/>
  <c r="CS56" i="3"/>
  <c r="CT56" i="3"/>
  <c r="CS57" i="3"/>
  <c r="CT57" i="3"/>
  <c r="CS58" i="3"/>
  <c r="CT58" i="3"/>
  <c r="CS59" i="3"/>
  <c r="CT59" i="3"/>
  <c r="CS60" i="3"/>
  <c r="CT60" i="3"/>
  <c r="CS61" i="3"/>
  <c r="CT61" i="3"/>
  <c r="CS62" i="3"/>
  <c r="CT62" i="3"/>
  <c r="CS63" i="3"/>
  <c r="CT63" i="3"/>
  <c r="CS64" i="3"/>
  <c r="CT64" i="3"/>
  <c r="CS65" i="3"/>
  <c r="CT65" i="3"/>
  <c r="CS66" i="3"/>
  <c r="CT66" i="3"/>
  <c r="CS67" i="3"/>
  <c r="CT67" i="3"/>
  <c r="CS68" i="3"/>
  <c r="CT68" i="3"/>
  <c r="CS69" i="3"/>
  <c r="CT69" i="3"/>
  <c r="CS70" i="3"/>
  <c r="CT70" i="3"/>
  <c r="CS71" i="3"/>
  <c r="CT71" i="3"/>
  <c r="CS72" i="3"/>
  <c r="CT72" i="3"/>
  <c r="CS73" i="3"/>
  <c r="CT73" i="3"/>
  <c r="CS74" i="3"/>
  <c r="CT74" i="3"/>
  <c r="CS75" i="3"/>
  <c r="CT75" i="3"/>
  <c r="CS76" i="3"/>
  <c r="CT76" i="3"/>
  <c r="CS77" i="3"/>
  <c r="CT77" i="3"/>
  <c r="CS78" i="3"/>
  <c r="CT78" i="3"/>
  <c r="CS79" i="3"/>
  <c r="CT79" i="3"/>
  <c r="CS80" i="3"/>
  <c r="CT80" i="3"/>
  <c r="CS81" i="3"/>
  <c r="CT81" i="3"/>
  <c r="CS82" i="3"/>
  <c r="CT82" i="3"/>
  <c r="CS83" i="3"/>
  <c r="CT83" i="3"/>
  <c r="CS84" i="3"/>
  <c r="CT84" i="3"/>
  <c r="CS85" i="3"/>
  <c r="CT85" i="3"/>
  <c r="CS86" i="3"/>
  <c r="CT86" i="3"/>
  <c r="CS87" i="3"/>
  <c r="CT87" i="3"/>
  <c r="CS88" i="3"/>
  <c r="CT88" i="3"/>
  <c r="CS89" i="3"/>
  <c r="CT89" i="3"/>
  <c r="CS90" i="3"/>
  <c r="CT90" i="3"/>
  <c r="CS91" i="3"/>
  <c r="CT91" i="3"/>
  <c r="CS92" i="3"/>
  <c r="CT92" i="3"/>
  <c r="CS93" i="3"/>
  <c r="CT93" i="3"/>
  <c r="CS94" i="3"/>
  <c r="CT94" i="3"/>
  <c r="CS95" i="3"/>
  <c r="CT95" i="3"/>
  <c r="CS96" i="3"/>
  <c r="CT96" i="3"/>
  <c r="CS97" i="3"/>
  <c r="CT97" i="3"/>
  <c r="CS98" i="3"/>
  <c r="CT98" i="3"/>
  <c r="CS99" i="3"/>
  <c r="CT99" i="3"/>
  <c r="CS100" i="3"/>
  <c r="CT100" i="3"/>
  <c r="CS101" i="3"/>
  <c r="CT101" i="3"/>
  <c r="CS102" i="3"/>
  <c r="CT102" i="3"/>
  <c r="CS103" i="3"/>
  <c r="CT103" i="3"/>
  <c r="GZ107" i="2" l="1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FH109" i="1" s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G108" i="1"/>
  <c r="FG110" i="1"/>
  <c r="FG107" i="1"/>
  <c r="FG109" i="1"/>
  <c r="FH108" i="1" l="1"/>
  <c r="FH107" i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<sst xmlns="http://schemas.openxmlformats.org/spreadsheetml/2006/main" count="2282" uniqueCount="416">
  <si>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</si>
  <si>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</si>
  <si>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</si>
  <si>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</si>
  <si>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</si>
  <si>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</si>
  <si>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</si>
  <si>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</si>
  <si>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</si>
  <si>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</si>
  <si>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</si>
  <si>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</si>
  <si>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</si>
  <si>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</si>
  <si>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</si>
  <si>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</si>
  <si>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</si>
  <si>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</si>
  <si>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</si>
  <si>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</si>
  <si>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</si>
  <si>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</si>
  <si>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</si>
  <si>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</si>
  <si>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</si>
  <si>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</si>
  <si>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</si>
  <si>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</si>
  <si>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</si>
  <si>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</si>
  <si>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</si>
  <si>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</si>
  <si>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</si>
  <si>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</si>
  <si>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</si>
  <si>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</si>
  <si>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</si>
  <si>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</si>
  <si>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</si>
  <si>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</si>
  <si>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</si>
  <si>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</si>
  <si>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</si>
  <si>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</si>
  <si>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</si>
  <si>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</si>
  <si>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</si>
  <si>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</si>
  <si>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</si>
  <si>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</si>
  <si>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</si>
  <si>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</si>
  <si>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</si>
  <si>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</si>
  <si>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</si>
  <si>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</si>
  <si>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</si>
  <si>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</si>
  <si>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</si>
  <si>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</si>
  <si>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</si>
  <si>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</si>
  <si>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</si>
  <si>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</si>
  <si>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</si>
  <si>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</si>
  <si>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</si>
  <si>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</si>
  <si>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</si>
  <si>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</si>
  <si>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</si>
  <si>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</si>
  <si>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</si>
  <si>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</si>
  <si>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</si>
  <si>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</si>
  <si>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</si>
  <si>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</si>
  <si>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</si>
  <si>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</si>
  <si>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</si>
  <si>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</si>
  <si>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</si>
  <si>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</si>
  <si>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</si>
  <si>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</si>
  <si>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</si>
  <si>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</si>
  <si>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</si>
  <si>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</si>
  <si>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</si>
  <si>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</si>
  <si>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</si>
  <si>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</si>
  <si>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</si>
  <si>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</si>
  <si>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</si>
  <si>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</si>
  <si>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</si>
  <si>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</si>
  <si>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</si>
  <si>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</si>
  <si>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</si>
  <si>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</si>
  <si>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</si>
  <si>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</si>
  <si>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</si>
  <si>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</si>
  <si>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</si>
  <si>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</si>
  <si>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</si>
  <si>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</si>
  <si>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</si>
  <si>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</si>
  <si>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</si>
  <si>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</si>
  <si>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</si>
  <si>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</si>
  <si>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</si>
  <si>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</si>
  <si>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</si>
  <si>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</si>
  <si>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</si>
  <si>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</si>
  <si>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</si>
  <si>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</si>
  <si>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</si>
  <si>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</si>
  <si>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</si>
  <si>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</si>
  <si>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</si>
  <si>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</si>
  <si>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</si>
  <si>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</si>
  <si>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</si>
  <si>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</si>
  <si>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</si>
  <si>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</si>
  <si>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</si>
  <si>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</si>
  <si>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</si>
  <si>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</si>
  <si>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</si>
  <si>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</si>
  <si>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</si>
  <si>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</si>
  <si>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</si>
  <si>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</si>
  <si>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</si>
  <si>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</si>
  <si>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</si>
  <si>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</si>
  <si>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</si>
  <si>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</si>
  <si>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</si>
  <si>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</si>
  <si>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</si>
  <si>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</si>
  <si>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</si>
  <si>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</si>
  <si>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</si>
  <si>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</si>
  <si>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</si>
  <si>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</si>
  <si>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</si>
  <si>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</si>
  <si>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</si>
  <si>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</si>
  <si>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</si>
  <si>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</si>
  <si>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</si>
  <si>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</si>
  <si>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</si>
  <si>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</si>
  <si>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</si>
  <si>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</si>
  <si>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</si>
  <si>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</si>
  <si>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</si>
  <si>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</si>
  <si>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</si>
  <si>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</si>
  <si>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</si>
  <si>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</si>
  <si>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</si>
  <si>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</si>
  <si>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</si>
  <si>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</si>
  <si>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</si>
  <si>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</si>
  <si>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</si>
  <si>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</si>
  <si>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</si>
  <si>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</si>
  <si>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</si>
  <si>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</si>
  <si>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</si>
  <si>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</si>
  <si>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</si>
  <si>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</si>
  <si>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</si>
  <si>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</si>
  <si>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</si>
  <si>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</si>
  <si>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</si>
  <si>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</si>
  <si>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</si>
  <si>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</si>
  <si>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</si>
  <si>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</si>
  <si>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</si>
  <si>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</si>
  <si>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</si>
  <si>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</si>
  <si>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</si>
  <si>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</si>
  <si>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</si>
  <si>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</si>
  <si>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</si>
  <si>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</si>
  <si>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</si>
  <si>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</si>
  <si>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</si>
  <si>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</si>
  <si>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</si>
  <si>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</si>
  <si>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</si>
  <si>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</si>
  <si>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</si>
  <si>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</si>
  <si>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</si>
  <si>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</si>
  <si>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</si>
  <si>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</si>
  <si>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</si>
  <si>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</si>
  <si>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</si>
  <si>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</si>
  <si>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</si>
  <si>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</si>
  <si>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</si>
  <si>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</si>
  <si>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</si>
  <si>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</si>
  <si>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</si>
  <si>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</si>
  <si>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</si>
  <si>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</si>
  <si>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</si>
  <si>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</si>
  <si>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</si>
  <si>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</si>
  <si>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</si>
  <si>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</si>
  <si>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</si>
  <si>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</si>
  <si>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</si>
  <si>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</si>
  <si>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</si>
  <si>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</si>
  <si>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</si>
  <si>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</si>
  <si>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</si>
  <si>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</si>
  <si>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</si>
  <si>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</si>
  <si>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</si>
  <si>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</si>
  <si>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</si>
  <si>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</si>
  <si>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</si>
  <si>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</si>
  <si>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</si>
  <si>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</si>
  <si>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</si>
  <si>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</si>
  <si>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</si>
  <si>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</si>
  <si>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</si>
  <si>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</si>
  <si>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</si>
  <si>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</si>
  <si>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</si>
  <si>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</si>
  <si>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</si>
  <si>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</si>
  <si>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</si>
  <si>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</si>
  <si>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</si>
  <si>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</si>
  <si>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</si>
  <si>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</si>
  <si>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</si>
  <si>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</si>
  <si>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</si>
  <si>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</si>
  <si>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</si>
  <si>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</si>
  <si>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</si>
  <si>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</si>
  <si>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</si>
  <si>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</si>
  <si>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</si>
  <si>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</si>
  <si>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</si>
  <si>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</si>
  <si>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</si>
  <si>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</si>
  <si>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</si>
  <si>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</si>
  <si>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</si>
  <si>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</si>
  <si>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</si>
  <si>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</si>
  <si>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</si>
  <si>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</si>
  <si>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</si>
  <si>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</si>
  <si>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</si>
  <si>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</si>
  <si>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</si>
  <si>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</si>
  <si>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</si>
  <si>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</si>
  <si>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</si>
  <si>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</si>
  <si>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</si>
  <si>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</si>
  <si>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</si>
  <si>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</si>
  <si>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</si>
  <si>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</si>
  <si>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</si>
  <si>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</si>
  <si>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</si>
  <si>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</si>
  <si>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</si>
  <si>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</si>
  <si>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</si>
  <si>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</si>
  <si>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</si>
  <si>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</si>
  <si>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</si>
  <si>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</si>
  <si>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</si>
  <si>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</si>
  <si>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</si>
  <si>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</si>
  <si>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</si>
  <si>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</si>
  <si>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</si>
  <si>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</si>
  <si>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</si>
  <si>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</si>
  <si>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</si>
  <si>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</si>
  <si>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</si>
  <si>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</si>
  <si>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</si>
  <si>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</si>
  <si>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</si>
  <si>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</si>
  <si>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</si>
  <si>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</si>
  <si>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</si>
  <si>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</si>
  <si>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</si>
  <si>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</si>
  <si>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</si>
  <si>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</si>
  <si>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</si>
  <si>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</si>
  <si>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</si>
  <si>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</si>
  <si>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</si>
  <si>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</si>
  <si>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</si>
  <si>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</si>
  <si>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</si>
  <si>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</si>
  <si>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</si>
  <si>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</si>
  <si>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</si>
  <si>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</si>
  <si>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</si>
  <si>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</si>
  <si>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</si>
  <si>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</si>
  <si>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</si>
  <si>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</si>
  <si>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</si>
  <si>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</si>
  <si>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</si>
  <si>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</si>
  <si>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</si>
  <si>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</si>
  <si>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</si>
  <si>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</si>
  <si>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</si>
  <si>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</si>
  <si>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</si>
  <si>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</si>
  <si>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</si>
  <si>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</si>
  <si>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</si>
  <si>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</si>
  <si>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</si>
  <si>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</si>
  <si>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</si>
  <si>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</si>
  <si>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</si>
  <si>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TPL-D(A)</t>
  </si>
  <si>
    <t>10.09.2026</t>
  </si>
  <si>
    <t>Torrent Power Limited - Dahej</t>
  </si>
  <si>
    <t>23:22</t>
  </si>
  <si>
    <t>Revision-01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</si>
</sst>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9"/>
      <color theme="3" tint="0.39997558519241921"/>
      <name val="Arial Narrow"/>
      <family val="2"/>
    </font>
    <font>
      <b/>
      <sz val="9"/>
      <color theme="3" tint="-0.249977111117893"/>
      <name val="Arial Narrow"/>
      <family val="2"/>
    </font>
    <font>
      <b/>
      <sz val="8"/>
      <color theme="3" tint="0.39997558519241921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5" fillId="27" borderId="89" xfId="0" applyFont="1" applyFill="1" applyBorder="1" applyAlignment="1">
      <alignment horizontal="center" vertical="center" wrapText="1"/>
    </xf>
    <xf numFmtId="0" fontId="104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7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77" xfId="0" applyFont="1" applyFill="1" applyBorder="1" applyAlignment="1">
      <alignment horizontal="center" vertical="center"/>
    </xf>
    <xf numFmtId="167" fontId="29" fillId="27" borderId="77" xfId="678" applyNumberFormat="1" applyFont="1" applyFill="1" applyBorder="1" applyAlignment="1" applyProtection="1">
      <alignment horizontal="center" vertical="center" wrapText="1"/>
      <protection locked="0"/>
    </xf>
    <xf numFmtId="176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7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0" fontId="108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66" fontId="29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42" xfId="0" applyNumberFormat="1" applyFont="1" applyFill="1" applyBorder="1" applyAlignment="1">
      <alignment horizontal="center" vertical="center"/>
    </xf>
    <xf numFmtId="167" fontId="30" fillId="27" borderId="23" xfId="0" applyNumberFormat="1" applyFont="1" applyFill="1" applyBorder="1" applyAlignment="1">
      <alignment horizontal="center" vertical="center"/>
    </xf>
    <xf numFmtId="167" fontId="30" fillId="27" borderId="13" xfId="0" applyNumberFormat="1" applyFont="1" applyFill="1" applyBorder="1" applyAlignment="1">
      <alignment horizontal="center" vertical="center"/>
    </xf>
    <xf numFmtId="167" fontId="30" fillId="27" borderId="45" xfId="0" applyNumberFormat="1" applyFont="1" applyFill="1" applyBorder="1" applyAlignment="1">
      <alignment horizontal="center" vertical="center"/>
    </xf>
    <xf numFmtId="2" fontId="10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09" fillId="27" borderId="13" xfId="0" applyNumberFormat="1" applyFont="1" applyFill="1" applyBorder="1" applyAlignment="1">
      <alignment horizontal="center" vertical="center"/>
    </xf>
    <xf numFmtId="167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0" applyNumberFormat="1" applyFont="1" applyFill="1" applyBorder="1" applyAlignment="1">
      <alignment horizontal="center"/>
    </xf>
    <xf numFmtId="166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vertical="center"/>
    </xf>
    <xf numFmtId="166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90" xfId="0" applyFont="1" applyFill="1" applyBorder="1" applyAlignment="1">
      <alignment horizontal="center" vertical="center" wrapText="1"/>
    </xf>
    <xf numFmtId="0" fontId="30" fillId="27" borderId="91" xfId="0" applyFont="1" applyFill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10" fillId="27" borderId="83" xfId="678" applyFont="1" applyFill="1" applyBorder="1" applyAlignment="1">
      <alignment horizontal="center" vertical="center" wrapText="1"/>
    </xf>
    <xf numFmtId="0" fontId="110" fillId="27" borderId="84" xfId="678" applyFont="1" applyFill="1" applyBorder="1" applyAlignment="1">
      <alignment horizontal="center" vertical="center" wrapText="1"/>
    </xf>
    <xf numFmtId="166" fontId="11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6" fillId="27" borderId="89" xfId="678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110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10" fillId="27" borderId="83" xfId="678" applyFont="1" applyFill="1" applyBorder="1" applyAlignment="1" applyProtection="1">
      <alignment horizontal="center" vertical="center" wrapText="1"/>
      <protection locked="0"/>
    </xf>
    <xf numFmtId="0" fontId="110" fillId="27" borderId="84" xfId="678" applyFont="1" applyFill="1" applyBorder="1" applyAlignment="1" applyProtection="1">
      <alignment horizontal="center" vertical="center" wrapText="1"/>
      <protection locked="0"/>
    </xf>
    <xf numFmtId="166" fontId="11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110" fillId="27" borderId="13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>
      <alignment horizontal="center" vertical="center" wrapText="1"/>
    </xf>
    <xf numFmtId="166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11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30" fillId="27" borderId="90" xfId="0" applyNumberFormat="1" applyFont="1" applyFill="1" applyBorder="1" applyAlignment="1" applyProtection="1">
      <alignment horizontal="center" vertical="center"/>
      <protection locked="0"/>
    </xf>
    <xf numFmtId="166" fontId="30" fillId="27" borderId="91" xfId="0" applyNumberFormat="1" applyFont="1" applyFill="1" applyBorder="1" applyAlignment="1" applyProtection="1">
      <alignment horizontal="center" vertical="center"/>
      <protection locked="0"/>
    </xf>
    <xf numFmtId="166" fontId="8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88" fillId="27" borderId="90" xfId="0" applyFont="1" applyFill="1" applyBorder="1" applyAlignment="1">
      <alignment horizontal="center" vertical="center"/>
    </xf>
    <xf numFmtId="0" fontId="88" fillId="27" borderId="91" xfId="0" applyFont="1" applyFill="1" applyBorder="1" applyAlignment="1">
      <alignment horizontal="center" vertical="center"/>
    </xf>
    <xf numFmtId="166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88" fillId="27" borderId="83" xfId="0" applyFont="1" applyFill="1" applyBorder="1" applyAlignment="1">
      <alignment horizontal="center" vertical="center" wrapText="1"/>
    </xf>
    <xf numFmtId="0" fontId="88" fillId="27" borderId="84" xfId="0" applyFont="1" applyFill="1" applyBorder="1" applyAlignment="1">
      <alignment horizontal="center" vertical="center" wrapText="1"/>
    </xf>
    <xf numFmtId="0" fontId="88" fillId="27" borderId="83" xfId="0" quotePrefix="1" applyFont="1" applyFill="1" applyBorder="1" applyAlignment="1">
      <alignment horizontal="center" vertical="center" wrapText="1"/>
    </xf>
    <xf numFmtId="0" fontId="112" fillId="27" borderId="13" xfId="0" applyFont="1" applyFill="1" applyBorder="1" applyAlignment="1">
      <alignment horizontal="center" vertical="center" wrapText="1"/>
    </xf>
    <xf numFmtId="0" fontId="110" fillId="27" borderId="17" xfId="0" applyFont="1" applyFill="1" applyBorder="1" applyAlignment="1">
      <alignment horizontal="center" vertical="center" wrapText="1"/>
    </xf>
    <xf numFmtId="0" fontId="110" fillId="27" borderId="18" xfId="0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 wrapText="1"/>
    </xf>
    <xf numFmtId="0" fontId="88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6" fontId="11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1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10" fillId="27" borderId="90" xfId="678" applyFont="1" applyFill="1" applyBorder="1" applyAlignment="1" applyProtection="1">
      <alignment horizontal="center" vertical="center" wrapText="1"/>
      <protection locked="0"/>
    </xf>
    <xf numFmtId="0" fontId="110" fillId="27" borderId="91" xfId="678" applyFont="1" applyFill="1" applyBorder="1" applyAlignment="1" applyProtection="1">
      <alignment horizontal="center" vertical="center" wrapText="1"/>
      <protection locked="0"/>
    </xf>
    <xf numFmtId="0" fontId="110" fillId="27" borderId="13" xfId="0" applyFont="1" applyFill="1" applyBorder="1" applyAlignment="1">
      <alignment horizontal="center" vertical="center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10" fillId="27" borderId="17" xfId="0" applyFont="1" applyFill="1" applyBorder="1" applyAlignment="1">
      <alignment horizontal="center" vertical="center"/>
    </xf>
    <xf numFmtId="0" fontId="110" fillId="27" borderId="18" xfId="0" applyFont="1" applyFill="1" applyBorder="1" applyAlignment="1">
      <alignment horizontal="center" vertical="center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 wrapText="1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166" fontId="51" fillId="27" borderId="90" xfId="0" applyNumberFormat="1" applyFont="1" applyFill="1" applyBorder="1" applyAlignment="1" applyProtection="1">
      <alignment horizontal="center" vertical="center"/>
      <protection locked="0"/>
    </xf>
    <xf numFmtId="166" fontId="51" fillId="27" borderId="91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 wrapText="1"/>
    </xf>
    <xf numFmtId="166" fontId="103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5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6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166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0" fontId="55" fillId="27" borderId="17" xfId="0" applyFont="1" applyFill="1" applyBorder="1" applyAlignment="1">
      <alignment horizontal="center" vertical="center" wrapText="1"/>
    </xf>
    <xf numFmtId="166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3" xfId="0" quotePrefix="1" applyNumberFormat="1" applyFont="1" applyFill="1" applyBorder="1" applyAlignment="1" applyProtection="1">
      <alignment horizontal="center" vertical="center" wrapText="1"/>
      <protection locked="0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66FF66"/>
      <color rgb="FF007635"/>
      <color rgb="FF3333CC"/>
      <color rgb="FF0066FF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393"/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393"/>
      <c r="AE1" s="393"/>
      <c r="AF1" s="393"/>
      <c r="AG1" s="393"/>
      <c r="AH1" s="393"/>
      <c r="AI1" s="393"/>
      <c r="AJ1" s="393"/>
      <c r="AK1" s="393"/>
      <c r="AL1" s="393"/>
      <c r="AM1" s="393"/>
      <c r="AN1" s="393"/>
      <c r="AO1" s="393"/>
      <c r="AP1" s="393"/>
      <c r="AQ1" s="393"/>
      <c r="AR1" s="393"/>
      <c r="AS1" s="393"/>
      <c r="AT1" s="393"/>
      <c r="AU1" s="393"/>
      <c r="AV1" s="393"/>
      <c r="AW1" s="393"/>
      <c r="AX1" s="393"/>
      <c r="AY1" s="393"/>
      <c r="AZ1" s="393"/>
      <c r="BA1" s="393"/>
      <c r="BB1" s="393"/>
      <c r="BC1" s="393"/>
      <c r="BD1" s="393"/>
      <c r="BE1" s="393"/>
      <c r="BF1" s="393"/>
      <c r="BG1" s="393"/>
      <c r="BH1" s="393"/>
      <c r="BI1" s="393"/>
      <c r="BJ1" s="393"/>
      <c r="BK1" s="393"/>
      <c r="BL1" s="393"/>
      <c r="BM1" s="393"/>
      <c r="BN1" s="393"/>
      <c r="BO1" s="393"/>
      <c r="BP1" s="393"/>
      <c r="BQ1" s="393"/>
      <c r="BR1" s="393"/>
      <c r="BS1" s="393"/>
      <c r="BT1" s="393"/>
      <c r="BU1" s="393"/>
      <c r="BV1" s="393"/>
      <c r="BW1" s="393"/>
      <c r="BX1" s="393"/>
      <c r="BY1" s="393"/>
      <c r="BZ1" s="393"/>
      <c r="CA1" s="393"/>
    </row>
    <row r="2" spans="1:174">
      <c r="A2" s="394" t="s">
        <v>181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393"/>
      <c r="Z2" s="393"/>
      <c r="AA2" s="393"/>
      <c r="AB2" s="393"/>
      <c r="AC2" s="393"/>
      <c r="AD2" s="393"/>
      <c r="AE2" s="393"/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93"/>
      <c r="AT2" s="393"/>
      <c r="AU2" s="393"/>
      <c r="AV2" s="393"/>
      <c r="AW2" s="393"/>
      <c r="AX2" s="393"/>
      <c r="AY2" s="393"/>
      <c r="AZ2" s="393"/>
      <c r="BA2" s="393"/>
      <c r="BB2" s="393"/>
      <c r="BC2" s="393"/>
      <c r="BD2" s="393"/>
      <c r="BE2" s="393"/>
      <c r="BF2" s="393"/>
      <c r="BG2" s="393"/>
      <c r="BH2" s="393"/>
      <c r="BI2" s="393"/>
      <c r="BJ2" s="393"/>
      <c r="BK2" s="393"/>
      <c r="BL2" s="393"/>
      <c r="BM2" s="393"/>
      <c r="BN2" s="393"/>
      <c r="BO2" s="393"/>
      <c r="BP2" s="393"/>
      <c r="BQ2" s="393"/>
      <c r="BR2" s="393"/>
      <c r="BS2" s="393"/>
      <c r="BT2" s="393"/>
      <c r="BU2" s="393"/>
      <c r="BV2" s="393"/>
      <c r="BW2" s="393"/>
      <c r="BX2" s="393"/>
      <c r="BY2" s="393"/>
      <c r="BZ2" s="393"/>
      <c r="CA2" s="393"/>
    </row>
    <row r="3" spans="1:174">
      <c r="A3" s="395" t="s">
        <v>24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5"/>
      <c r="AA3" s="395"/>
      <c r="AB3" s="395"/>
      <c r="AC3" s="395"/>
      <c r="AD3" s="395"/>
      <c r="AE3" s="395"/>
      <c r="AF3" s="395"/>
      <c r="AG3" s="395"/>
      <c r="AH3" s="395"/>
      <c r="AI3" s="395"/>
      <c r="AJ3" s="395"/>
      <c r="AK3" s="395"/>
      <c r="AL3" s="395"/>
      <c r="AM3" s="395"/>
      <c r="AN3" s="395"/>
      <c r="AO3" s="395"/>
      <c r="AP3" s="395"/>
      <c r="AQ3" s="395"/>
      <c r="AR3" s="395"/>
      <c r="AS3" s="395"/>
      <c r="AT3" s="395"/>
      <c r="AU3" s="395"/>
      <c r="AV3" s="395"/>
      <c r="AW3" s="395"/>
      <c r="AX3" s="395"/>
      <c r="AY3" s="395"/>
      <c r="AZ3" s="395"/>
      <c r="BA3" s="395"/>
      <c r="BB3" s="395"/>
      <c r="BC3" s="395"/>
      <c r="BD3" s="395"/>
      <c r="BE3" s="395"/>
      <c r="BF3" s="395"/>
      <c r="BG3" s="395"/>
      <c r="BH3" s="395"/>
      <c r="BI3" s="395"/>
      <c r="BJ3" s="395"/>
      <c r="BK3" s="395"/>
      <c r="BL3" s="395"/>
      <c r="BM3" s="395"/>
      <c r="BN3" s="395"/>
      <c r="BO3" s="395"/>
      <c r="BP3" s="395"/>
      <c r="BQ3" s="395"/>
      <c r="BR3" s="395"/>
      <c r="BS3" s="395"/>
      <c r="BT3" s="395"/>
      <c r="BU3" s="395"/>
      <c r="BV3" s="395"/>
      <c r="BW3" s="395"/>
      <c r="BX3" s="395"/>
      <c r="BY3" s="395"/>
      <c r="BZ3" s="395"/>
      <c r="CA3" s="395"/>
    </row>
    <row r="4" spans="1:174">
      <c r="A4" s="393" t="s">
        <v>25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3"/>
      <c r="AC4" s="393"/>
      <c r="AD4" s="393"/>
      <c r="AE4" s="393"/>
      <c r="AF4" s="393"/>
      <c r="AG4" s="393"/>
      <c r="AH4" s="393"/>
      <c r="AI4" s="393"/>
      <c r="AJ4" s="393"/>
      <c r="AK4" s="393"/>
      <c r="AL4" s="393"/>
      <c r="AM4" s="393"/>
      <c r="AN4" s="393"/>
      <c r="AO4" s="393"/>
      <c r="AP4" s="393"/>
      <c r="AQ4" s="393"/>
      <c r="AR4" s="393"/>
      <c r="AS4" s="393"/>
      <c r="AT4" s="393"/>
      <c r="AU4" s="393"/>
      <c r="AV4" s="393"/>
      <c r="AW4" s="393"/>
      <c r="AX4" s="393"/>
      <c r="AY4" s="393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3"/>
      <c r="BL4" s="393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3"/>
      <c r="BX4" s="393"/>
      <c r="BY4" s="393"/>
      <c r="BZ4" s="393"/>
      <c r="CA4" s="393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412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414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387" t="s">
        <v>415</v>
      </c>
      <c r="AH7" s="387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412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396" t="s">
        <v>22</v>
      </c>
      <c r="D9" s="397"/>
      <c r="E9" s="398" t="s">
        <v>21</v>
      </c>
      <c r="F9" s="398"/>
      <c r="G9" s="396" t="s">
        <v>196</v>
      </c>
      <c r="H9" s="397"/>
      <c r="I9" s="396" t="s">
        <v>197</v>
      </c>
      <c r="J9" s="397"/>
      <c r="K9" s="405" t="s">
        <v>340</v>
      </c>
      <c r="L9" s="406"/>
      <c r="M9" s="396" t="s">
        <v>205</v>
      </c>
      <c r="N9" s="397"/>
      <c r="O9" s="388" t="s">
        <v>20</v>
      </c>
      <c r="P9" s="389"/>
      <c r="Q9" s="388" t="s">
        <v>212</v>
      </c>
      <c r="R9" s="389"/>
      <c r="S9" s="388" t="s">
        <v>304</v>
      </c>
      <c r="T9" s="389"/>
      <c r="U9" s="388" t="s">
        <v>295</v>
      </c>
      <c r="V9" s="389"/>
      <c r="W9" s="388" t="s">
        <v>253</v>
      </c>
      <c r="X9" s="389"/>
      <c r="Y9" s="388" t="s">
        <v>254</v>
      </c>
      <c r="Z9" s="389"/>
      <c r="AA9" s="388" t="s">
        <v>255</v>
      </c>
      <c r="AB9" s="389"/>
      <c r="AC9" s="388" t="s">
        <v>182</v>
      </c>
      <c r="AD9" s="389"/>
      <c r="AE9" s="390" t="s">
        <v>172</v>
      </c>
      <c r="AF9" s="390"/>
      <c r="AG9" s="390" t="s">
        <v>0</v>
      </c>
      <c r="AH9" s="390"/>
      <c r="AI9" s="390" t="s">
        <v>177</v>
      </c>
      <c r="AJ9" s="391"/>
      <c r="AK9" s="377" t="s">
        <v>193</v>
      </c>
      <c r="AL9" s="378"/>
      <c r="AM9" s="377" t="s">
        <v>1</v>
      </c>
      <c r="AN9" s="378"/>
      <c r="AO9" s="377" t="s">
        <v>23</v>
      </c>
      <c r="AP9" s="378"/>
      <c r="AQ9" s="377" t="s">
        <v>2</v>
      </c>
      <c r="AR9" s="378"/>
      <c r="AS9" s="377" t="s">
        <v>18</v>
      </c>
      <c r="AT9" s="378"/>
      <c r="AU9" s="390" t="s">
        <v>3</v>
      </c>
      <c r="AV9" s="390"/>
      <c r="AW9" s="377" t="s">
        <v>5</v>
      </c>
      <c r="AX9" s="378"/>
      <c r="AY9" s="390" t="s">
        <v>4</v>
      </c>
      <c r="AZ9" s="390"/>
      <c r="BA9" s="390" t="s">
        <v>6</v>
      </c>
      <c r="BB9" s="390"/>
      <c r="BC9" s="390" t="s">
        <v>7</v>
      </c>
      <c r="BD9" s="390"/>
      <c r="BE9" s="390" t="s">
        <v>335</v>
      </c>
      <c r="BF9" s="390"/>
      <c r="BG9" s="390" t="s">
        <v>10</v>
      </c>
      <c r="BH9" s="377"/>
      <c r="BI9" s="390" t="s">
        <v>176</v>
      </c>
      <c r="BJ9" s="391"/>
      <c r="BK9" s="390" t="s">
        <v>8</v>
      </c>
      <c r="BL9" s="391"/>
      <c r="BM9" s="390" t="s">
        <v>9</v>
      </c>
      <c r="BN9" s="377"/>
      <c r="BO9" s="390" t="s">
        <v>11</v>
      </c>
      <c r="BP9" s="390"/>
      <c r="BQ9" s="390" t="s">
        <v>12</v>
      </c>
      <c r="BR9" s="390"/>
      <c r="BS9" s="390" t="s">
        <v>200</v>
      </c>
      <c r="BT9" s="390"/>
      <c r="BU9" s="390" t="s">
        <v>302</v>
      </c>
      <c r="BV9" s="390"/>
      <c r="BW9" s="390" t="s">
        <v>13</v>
      </c>
      <c r="BX9" s="390"/>
      <c r="BY9" s="377" t="s">
        <v>225</v>
      </c>
      <c r="BZ9" s="378"/>
      <c r="CA9" s="390" t="s">
        <v>14</v>
      </c>
      <c r="CB9" s="390"/>
      <c r="CC9" s="377" t="s">
        <v>230</v>
      </c>
      <c r="CD9" s="378"/>
      <c r="CE9" s="377" t="s">
        <v>15</v>
      </c>
      <c r="CF9" s="378"/>
      <c r="CG9" s="377" t="s">
        <v>245</v>
      </c>
      <c r="CH9" s="378"/>
      <c r="CI9" s="377" t="s">
        <v>16</v>
      </c>
      <c r="CJ9" s="378"/>
      <c r="CK9" s="377" t="s">
        <v>216</v>
      </c>
      <c r="CL9" s="378"/>
      <c r="CM9" s="377" t="s">
        <v>214</v>
      </c>
      <c r="CN9" s="378"/>
      <c r="CO9" s="377" t="s">
        <v>303</v>
      </c>
      <c r="CP9" s="378"/>
      <c r="CQ9" s="377" t="s">
        <v>209</v>
      </c>
      <c r="CR9" s="378"/>
      <c r="CS9" s="377" t="s">
        <v>208</v>
      </c>
      <c r="CT9" s="378"/>
      <c r="CU9" s="377" t="s">
        <v>213</v>
      </c>
      <c r="CV9" s="378"/>
      <c r="CW9" s="377" t="s">
        <v>174</v>
      </c>
      <c r="CX9" s="392"/>
      <c r="CY9" s="377" t="s">
        <v>282</v>
      </c>
      <c r="CZ9" s="378"/>
      <c r="DA9" s="377" t="s">
        <v>175</v>
      </c>
      <c r="DB9" s="392"/>
      <c r="DC9" s="377" t="s">
        <v>17</v>
      </c>
      <c r="DD9" s="392"/>
      <c r="DE9" s="377" t="s">
        <v>203</v>
      </c>
      <c r="DF9" s="378"/>
      <c r="DG9" s="377" t="s">
        <v>19</v>
      </c>
      <c r="DH9" s="380"/>
      <c r="DI9" s="377" t="s">
        <v>228</v>
      </c>
      <c r="DJ9" s="380"/>
      <c r="DK9" s="377" t="s">
        <v>221</v>
      </c>
      <c r="DL9" s="380"/>
      <c r="DM9" s="379" t="s">
        <v>251</v>
      </c>
      <c r="DN9" s="380"/>
      <c r="DO9" s="379" t="s">
        <v>250</v>
      </c>
      <c r="DP9" s="380"/>
      <c r="DQ9" s="379" t="s">
        <v>275</v>
      </c>
      <c r="DR9" s="380"/>
      <c r="DS9" s="379" t="s">
        <v>272</v>
      </c>
      <c r="DT9" s="380"/>
      <c r="DU9" s="379" t="s">
        <v>273</v>
      </c>
      <c r="DV9" s="380"/>
      <c r="DW9" s="379" t="s">
        <v>274</v>
      </c>
      <c r="DX9" s="380"/>
      <c r="DY9" s="379" t="s">
        <v>264</v>
      </c>
      <c r="DZ9" s="380"/>
      <c r="EA9" s="379" t="s">
        <v>276</v>
      </c>
      <c r="EB9" s="380"/>
      <c r="EC9" s="379" t="s">
        <v>279</v>
      </c>
      <c r="ED9" s="380"/>
      <c r="EE9" s="379" t="s">
        <v>280</v>
      </c>
      <c r="EF9" s="380"/>
      <c r="EG9" s="379" t="s">
        <v>284</v>
      </c>
      <c r="EH9" s="380"/>
      <c r="EI9" s="379" t="s">
        <v>286</v>
      </c>
      <c r="EJ9" s="380"/>
      <c r="EK9" s="379" t="s">
        <v>294</v>
      </c>
      <c r="EL9" s="380"/>
      <c r="EM9" s="379" t="s">
        <v>299</v>
      </c>
      <c r="EN9" s="380"/>
      <c r="EO9" s="379" t="s">
        <v>311</v>
      </c>
      <c r="EP9" s="380"/>
      <c r="EQ9" s="379" t="s">
        <v>314</v>
      </c>
      <c r="ER9" s="380"/>
      <c r="ES9" s="383" t="s">
        <v>321</v>
      </c>
      <c r="ET9" s="380"/>
      <c r="EU9" s="383" t="s">
        <v>316</v>
      </c>
      <c r="EV9" s="380"/>
      <c r="EW9" s="383" t="s">
        <v>326</v>
      </c>
      <c r="EX9" s="380"/>
      <c r="EY9" s="383" t="s">
        <v>334</v>
      </c>
      <c r="EZ9" s="380"/>
      <c r="FA9" s="383" t="s">
        <v>335</v>
      </c>
      <c r="FB9" s="380"/>
      <c r="FC9" s="384" t="s">
        <v>356</v>
      </c>
      <c r="FD9" s="385"/>
      <c r="FE9" s="386" t="s">
        <v>357</v>
      </c>
      <c r="FF9" s="385"/>
      <c r="FG9" s="375" t="s">
        <v>390</v>
      </c>
      <c r="FH9" s="376"/>
      <c r="FI9" s="375" t="s">
        <v>391</v>
      </c>
      <c r="FJ9" s="376"/>
      <c r="FK9" s="375" t="s">
        <v>392</v>
      </c>
      <c r="FL9" s="376"/>
      <c r="FM9" s="375" t="s">
        <v>393</v>
      </c>
      <c r="FN9" s="376"/>
      <c r="FO9" s="375" t="s">
        <v>394</v>
      </c>
      <c r="FP9" s="376"/>
      <c r="FQ9" s="381" t="s">
        <v>171</v>
      </c>
      <c r="FR9" s="382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>
        <v>24</v>
      </c>
      <c r="H11" s="71"/>
      <c r="I11" s="70"/>
      <c r="J11" s="70"/>
      <c r="K11" s="130"/>
      <c r="L11" s="130"/>
      <c r="M11" s="71"/>
      <c r="N11" s="71"/>
      <c r="O11" s="252">
        <v>0</v>
      </c>
      <c r="P11" s="71"/>
      <c r="Q11" s="87">
        <v>8.8000000000000007</v>
      </c>
      <c r="R11" s="71">
        <v>0.95</v>
      </c>
      <c r="S11" s="70"/>
      <c r="T11" s="71"/>
      <c r="U11" s="70"/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/>
      <c r="AE11" s="3">
        <f>'OA&amp;GRIDCO'!W11+'Day Ahead IEX PXIL'!M11+RTM!M11</f>
        <v>25.770000000000003</v>
      </c>
      <c r="AF11" s="3">
        <f>'OA&amp;GRIDCO'!X11+'Day Ahead IEX PXIL'!N11+RTM!N11</f>
        <v>5.1540000000000008</v>
      </c>
      <c r="AG11" s="3">
        <f>'OA&amp;GRIDCO'!AC11+'Day Ahead IEX PXIL'!S11+RTM!S11</f>
        <v>0</v>
      </c>
      <c r="AH11" s="3">
        <f>'OA&amp;GRIDCO'!AD11+'Day Ahead IEX PXIL'!T11+RTM!T11</f>
        <v>0</v>
      </c>
      <c r="AI11" s="3">
        <f>'OA&amp;GRIDCO'!AU11+'Day Ahead IEX PXIL'!Y11+RTM!Y11</f>
        <v>0</v>
      </c>
      <c r="AJ11" s="3">
        <f>'OA&amp;GRIDCO'!AV11+'Day Ahead IEX PXIL'!Z11+RTM!Z11</f>
        <v>0</v>
      </c>
      <c r="AK11" s="3">
        <f>'OA&amp;GRIDCO'!BS11+'Day Ahead IEX PXIL'!AK11+RTM!AK11</f>
        <v>66.08</v>
      </c>
      <c r="AL11" s="3">
        <f>'OA&amp;GRIDCO'!BT11+'Day Ahead IEX PXIL'!AL11+RTM!AL11</f>
        <v>4.2720000000000002</v>
      </c>
      <c r="AM11" s="3">
        <f>'OA&amp;GRIDCO'!BC11+'Day Ahead IEX PXIL'!AE11+RTM!AE11</f>
        <v>0</v>
      </c>
      <c r="AN11" s="3">
        <f>'OA&amp;GRIDCO'!BD11+'Day Ahead IEX PXIL'!AF11+RTM!AF11</f>
        <v>0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41.2</v>
      </c>
      <c r="AR11" s="3">
        <f>'OA&amp;GRIDCO'!CP11+'Day Ahead IEX PXIL'!AX11+RTM!AX11</f>
        <v>13</v>
      </c>
      <c r="AS11" s="3">
        <f>'OA&amp;GRIDCO'!DA11+'Day Ahead IEX PXIL'!BC11+RTM!BC11</f>
        <v>329.77738402061857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646.51824742268047</v>
      </c>
      <c r="BD11" s="3">
        <f>'OA&amp;GRIDCO'!ER11+'Day Ahead IEX PXIL'!CB11+RTM!CB11</f>
        <v>0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30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0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0</v>
      </c>
      <c r="CH11" s="70">
        <f>'OA&amp;GRIDCO'!HP11+'Day Ahead IEX PXIL'!DX11+RTM!DR11</f>
        <v>0</v>
      </c>
      <c r="CI11" s="71">
        <f>'Day Ahead IEX PXIL'!HE11+'OA&amp;GRIDCO'!DI11+RTM!GY11</f>
        <v>0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3.125</v>
      </c>
      <c r="DA11" s="3">
        <f>'OA&amp;GRIDCO'!IU11+'Day Ahead IEX PXIL'!EO11+RTM!EI11</f>
        <v>0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25.770000000000003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0.31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6.19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0</v>
      </c>
      <c r="EF11" s="70">
        <f>'OA&amp;GRIDCO'!MV11</f>
        <v>0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3.33</v>
      </c>
      <c r="EJ11" s="70">
        <f>'Day Ahead IEX PXIL'!IR11+RTM!IN11+'OA&amp;GRIDCO'!ND11</f>
        <v>0.9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0</v>
      </c>
      <c r="ET11" s="70">
        <f>'OA&amp;GRIDCO'!NP11+RTM!HD11+'Day Ahead IEX PXIL'!IZ11</f>
        <v>0</v>
      </c>
      <c r="EU11" s="70">
        <f>RTM!JG11</f>
        <v>0</v>
      </c>
      <c r="EV11" s="70">
        <f>RTM!JH11</f>
        <v>0</v>
      </c>
      <c r="EW11" s="70">
        <f>RTM!JK11</f>
        <v>4.12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1858.6369314432986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51.100999999999999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>
        <v>24</v>
      </c>
      <c r="H12" s="71"/>
      <c r="I12" s="70"/>
      <c r="J12" s="70"/>
      <c r="K12" s="71"/>
      <c r="L12" s="71"/>
      <c r="M12" s="71"/>
      <c r="N12" s="71"/>
      <c r="O12" s="252">
        <v>0</v>
      </c>
      <c r="P12" s="71"/>
      <c r="Q12" s="87">
        <v>8.8000000000000007</v>
      </c>
      <c r="R12" s="71">
        <v>0.95</v>
      </c>
      <c r="S12" s="70"/>
      <c r="T12" s="71"/>
      <c r="U12" s="70"/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/>
      <c r="AE12" s="3">
        <f>'OA&amp;GRIDCO'!W12+'Day Ahead IEX PXIL'!M12+RTM!M12</f>
        <v>25.770000000000003</v>
      </c>
      <c r="AF12" s="3">
        <f>'OA&amp;GRIDCO'!X12+'Day Ahead IEX PXIL'!N12+RTM!N12</f>
        <v>5.1540000000000008</v>
      </c>
      <c r="AG12" s="3">
        <f>'OA&amp;GRIDCO'!AC12+'Day Ahead IEX PXIL'!S12+RTM!S12</f>
        <v>0</v>
      </c>
      <c r="AH12" s="3">
        <f>'OA&amp;GRIDCO'!AD12+'Day Ahead IEX PXIL'!T12+RTM!T12</f>
        <v>0</v>
      </c>
      <c r="AI12" s="3">
        <f>'OA&amp;GRIDCO'!AU12+'Day Ahead IEX PXIL'!Y12+RTM!Y12</f>
        <v>0</v>
      </c>
      <c r="AJ12" s="3">
        <f>'OA&amp;GRIDCO'!AV12+'Day Ahead IEX PXIL'!Z12+RTM!Z12</f>
        <v>0</v>
      </c>
      <c r="AK12" s="3">
        <f>'OA&amp;GRIDCO'!BS12+'Day Ahead IEX PXIL'!AK12+RTM!AK12</f>
        <v>30</v>
      </c>
      <c r="AL12" s="3">
        <f>'OA&amp;GRIDCO'!BT12+'Day Ahead IEX PXIL'!AL12+RTM!AL12</f>
        <v>4.2720000000000002</v>
      </c>
      <c r="AM12" s="3">
        <f>'OA&amp;GRIDCO'!BC12+'Day Ahead IEX PXIL'!AE12+RTM!AE12</f>
        <v>0</v>
      </c>
      <c r="AN12" s="3">
        <f>'OA&amp;GRIDCO'!BD12+'Day Ahead IEX PXIL'!AF12+RTM!AF12</f>
        <v>0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41.2</v>
      </c>
      <c r="AR12" s="3">
        <f>'OA&amp;GRIDCO'!CP12+'Day Ahead IEX PXIL'!AX12+RTM!AX12</f>
        <v>13</v>
      </c>
      <c r="AS12" s="3">
        <f>'OA&amp;GRIDCO'!DA12+'Day Ahead IEX PXIL'!BC12+RTM!BC12</f>
        <v>329.77738402061857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646.51824742268047</v>
      </c>
      <c r="BD12" s="3">
        <f>'OA&amp;GRIDCO'!ER12+'Day Ahead IEX PXIL'!CB12+RTM!CB12</f>
        <v>0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30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0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0</v>
      </c>
      <c r="CH12" s="70">
        <f>'OA&amp;GRIDCO'!HP12+'Day Ahead IEX PXIL'!DX12+RTM!DR12</f>
        <v>0</v>
      </c>
      <c r="CI12" s="71">
        <f>'Day Ahead IEX PXIL'!HE12+'OA&amp;GRIDCO'!DI12+RTM!GY12</f>
        <v>0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12.5</v>
      </c>
      <c r="CZ12" s="3">
        <f>'OA&amp;GRIDCO'!IH12+'Day Ahead IEX PXIL'!EJ12+RTM!ED12</f>
        <v>3.125</v>
      </c>
      <c r="DA12" s="3">
        <f>'OA&amp;GRIDCO'!IU12+'Day Ahead IEX PXIL'!EO12+RTM!EI12</f>
        <v>0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25.770000000000003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0.31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6.19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0</v>
      </c>
      <c r="EF12" s="70">
        <f>'OA&amp;GRIDCO'!MV12</f>
        <v>0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3.33</v>
      </c>
      <c r="EJ12" s="70">
        <f>'Day Ahead IEX PXIL'!IR12+RTM!IN12+'OA&amp;GRIDCO'!ND12</f>
        <v>0.9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0</v>
      </c>
      <c r="ET12" s="70">
        <f>'OA&amp;GRIDCO'!NP12+RTM!HD12+'Day Ahead IEX PXIL'!IZ12</f>
        <v>0</v>
      </c>
      <c r="EU12" s="70">
        <f>RTM!JG12</f>
        <v>0</v>
      </c>
      <c r="EV12" s="70">
        <f>RTM!JH12</f>
        <v>0</v>
      </c>
      <c r="EW12" s="70">
        <f>RTM!JK12</f>
        <v>4.12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1805.0569314432987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51.100999999999999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>
        <v>24</v>
      </c>
      <c r="H13" s="71"/>
      <c r="I13" s="70"/>
      <c r="J13" s="70"/>
      <c r="K13" s="71"/>
      <c r="L13" s="71"/>
      <c r="M13" s="71"/>
      <c r="N13" s="71"/>
      <c r="O13" s="252">
        <v>0</v>
      </c>
      <c r="P13" s="71"/>
      <c r="Q13" s="87">
        <v>8.8000000000000007</v>
      </c>
      <c r="R13" s="71">
        <v>0.95</v>
      </c>
      <c r="S13" s="70"/>
      <c r="T13" s="71"/>
      <c r="U13" s="70"/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/>
      <c r="AE13" s="3">
        <f>'OA&amp;GRIDCO'!W13+'Day Ahead IEX PXIL'!M13+RTM!M13</f>
        <v>25.770000000000003</v>
      </c>
      <c r="AF13" s="3">
        <f>'OA&amp;GRIDCO'!X13+'Day Ahead IEX PXIL'!N13+RTM!N13</f>
        <v>5.1540000000000008</v>
      </c>
      <c r="AG13" s="3">
        <f>'OA&amp;GRIDCO'!AC13+'Day Ahead IEX PXIL'!S13+RTM!S13</f>
        <v>0</v>
      </c>
      <c r="AH13" s="3">
        <f>'OA&amp;GRIDCO'!AD13+'Day Ahead IEX PXIL'!T13+RTM!T13</f>
        <v>0</v>
      </c>
      <c r="AI13" s="3">
        <f>'OA&amp;GRIDCO'!AU13+'Day Ahead IEX PXIL'!Y13+RTM!Y13</f>
        <v>0</v>
      </c>
      <c r="AJ13" s="3">
        <f>'OA&amp;GRIDCO'!AV13+'Day Ahead IEX PXIL'!Z13+RTM!Z13</f>
        <v>0</v>
      </c>
      <c r="AK13" s="3">
        <f>'OA&amp;GRIDCO'!BS13+'Day Ahead IEX PXIL'!AK13+RTM!AK13</f>
        <v>50.620000000000005</v>
      </c>
      <c r="AL13" s="3">
        <f>'OA&amp;GRIDCO'!BT13+'Day Ahead IEX PXIL'!AL13+RTM!AL13</f>
        <v>4.2720000000000002</v>
      </c>
      <c r="AM13" s="3">
        <f>'OA&amp;GRIDCO'!BC13+'Day Ahead IEX PXIL'!AE13+RTM!AE13</f>
        <v>0</v>
      </c>
      <c r="AN13" s="3">
        <f>'OA&amp;GRIDCO'!BD13+'Day Ahead IEX PXIL'!AF13+RTM!AF13</f>
        <v>0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41.2</v>
      </c>
      <c r="AR13" s="3">
        <f>'OA&amp;GRIDCO'!CP13+'Day Ahead IEX PXIL'!AX13+RTM!AX13</f>
        <v>13</v>
      </c>
      <c r="AS13" s="3">
        <f>'OA&amp;GRIDCO'!DA13+'Day Ahead IEX PXIL'!BC13+RTM!BC13</f>
        <v>329.77738402061857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708.3682474226805</v>
      </c>
      <c r="BD13" s="3">
        <f>'OA&amp;GRIDCO'!ER13+'Day Ahead IEX PXIL'!CB13+RTM!CB13</f>
        <v>0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30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0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0</v>
      </c>
      <c r="CH13" s="70">
        <f>'OA&amp;GRIDCO'!HP13+'Day Ahead IEX PXIL'!DX13+RTM!DR13</f>
        <v>0</v>
      </c>
      <c r="CI13" s="71">
        <f>'Day Ahead IEX PXIL'!HE13+'OA&amp;GRIDCO'!DI13+RTM!GY13</f>
        <v>0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12.5</v>
      </c>
      <c r="CZ13" s="3">
        <f>'OA&amp;GRIDCO'!IH13+'Day Ahead IEX PXIL'!EJ13+RTM!ED13</f>
        <v>3.125</v>
      </c>
      <c r="DA13" s="3">
        <f>'OA&amp;GRIDCO'!IU13+'Day Ahead IEX PXIL'!EO13+RTM!EI13</f>
        <v>0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25.770000000000003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0.31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6.19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0</v>
      </c>
      <c r="EF13" s="70">
        <f>'OA&amp;GRIDCO'!MV13</f>
        <v>0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3.33</v>
      </c>
      <c r="EJ13" s="70">
        <f>'Day Ahead IEX PXIL'!IR13+RTM!IN13+'OA&amp;GRIDCO'!ND13</f>
        <v>0.9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0</v>
      </c>
      <c r="ET13" s="70">
        <f>'OA&amp;GRIDCO'!NP13+RTM!HD13+'Day Ahead IEX PXIL'!IZ13</f>
        <v>0</v>
      </c>
      <c r="EU13" s="70">
        <f>RTM!JG13</f>
        <v>0</v>
      </c>
      <c r="EV13" s="70">
        <f>RTM!JH13</f>
        <v>0</v>
      </c>
      <c r="EW13" s="70">
        <f>RTM!JK13</f>
        <v>4.12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1857.526931443299</v>
      </c>
      <c r="FR13" s="1">
        <f t="shared" si="1"/>
        <v>51.100999999999999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>
        <v>24</v>
      </c>
      <c r="H14" s="71"/>
      <c r="I14" s="70"/>
      <c r="J14" s="70"/>
      <c r="K14" s="71"/>
      <c r="L14" s="71"/>
      <c r="M14" s="71"/>
      <c r="N14" s="71"/>
      <c r="O14" s="252">
        <v>0</v>
      </c>
      <c r="P14" s="71"/>
      <c r="Q14" s="87">
        <v>8.8000000000000007</v>
      </c>
      <c r="R14" s="71">
        <v>0.95</v>
      </c>
      <c r="S14" s="70"/>
      <c r="T14" s="71"/>
      <c r="U14" s="70"/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/>
      <c r="AE14" s="3">
        <f>'OA&amp;GRIDCO'!W14+'Day Ahead IEX PXIL'!M14+RTM!M14</f>
        <v>25.770000000000003</v>
      </c>
      <c r="AF14" s="3">
        <f>'OA&amp;GRIDCO'!X14+'Day Ahead IEX PXIL'!N14+RTM!N14</f>
        <v>5.1540000000000008</v>
      </c>
      <c r="AG14" s="3">
        <f>'OA&amp;GRIDCO'!AC14+'Day Ahead IEX PXIL'!S14+RTM!S14</f>
        <v>0</v>
      </c>
      <c r="AH14" s="3">
        <f>'OA&amp;GRIDCO'!AD14+'Day Ahead IEX PXIL'!T14+RTM!T14</f>
        <v>0</v>
      </c>
      <c r="AI14" s="3">
        <f>'OA&amp;GRIDCO'!AU14+'Day Ahead IEX PXIL'!Y14+RTM!Y14</f>
        <v>0</v>
      </c>
      <c r="AJ14" s="3">
        <f>'OA&amp;GRIDCO'!AV14+'Day Ahead IEX PXIL'!Z14+RTM!Z14</f>
        <v>0</v>
      </c>
      <c r="AK14" s="3">
        <f>'OA&amp;GRIDCO'!BS14+'Day Ahead IEX PXIL'!AK14+RTM!AK14</f>
        <v>107.32</v>
      </c>
      <c r="AL14" s="3">
        <f>'OA&amp;GRIDCO'!BT14+'Day Ahead IEX PXIL'!AL14+RTM!AL14</f>
        <v>4.2720000000000002</v>
      </c>
      <c r="AM14" s="3">
        <f>'OA&amp;GRIDCO'!BC14+'Day Ahead IEX PXIL'!AE14+RTM!AE14</f>
        <v>0</v>
      </c>
      <c r="AN14" s="3">
        <f>'OA&amp;GRIDCO'!BD14+'Day Ahead IEX PXIL'!AF14+RTM!AF14</f>
        <v>0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41.2</v>
      </c>
      <c r="AR14" s="3">
        <f>'OA&amp;GRIDCO'!CP14+'Day Ahead IEX PXIL'!AX14+RTM!AX14</f>
        <v>13</v>
      </c>
      <c r="AS14" s="3">
        <f>'OA&amp;GRIDCO'!DA14+'Day Ahead IEX PXIL'!BC14+RTM!BC14</f>
        <v>329.77738402061857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708.3682474226805</v>
      </c>
      <c r="BD14" s="3">
        <f>'OA&amp;GRIDCO'!ER14+'Day Ahead IEX PXIL'!CB14+RTM!CB14</f>
        <v>0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30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0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0</v>
      </c>
      <c r="CH14" s="70">
        <f>'OA&amp;GRIDCO'!HP14+'Day Ahead IEX PXIL'!DX14+RTM!DR14</f>
        <v>0</v>
      </c>
      <c r="CI14" s="71">
        <f>'Day Ahead IEX PXIL'!HE14+'OA&amp;GRIDCO'!DI14+RTM!GY14</f>
        <v>0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12.5</v>
      </c>
      <c r="CZ14" s="3">
        <f>'OA&amp;GRIDCO'!IH14+'Day Ahead IEX PXIL'!EJ14+RTM!ED14</f>
        <v>3.125</v>
      </c>
      <c r="DA14" s="3">
        <f>'OA&amp;GRIDCO'!IU14+'Day Ahead IEX PXIL'!EO14+RTM!EI14</f>
        <v>0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25.770000000000003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0.31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6.19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0</v>
      </c>
      <c r="EF14" s="70">
        <f>'OA&amp;GRIDCO'!MV14</f>
        <v>0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3.33</v>
      </c>
      <c r="EJ14" s="70">
        <f>'Day Ahead IEX PXIL'!IR14+RTM!IN14+'OA&amp;GRIDCO'!ND14</f>
        <v>0.9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0</v>
      </c>
      <c r="ET14" s="70">
        <f>'OA&amp;GRIDCO'!NP14+RTM!HD14+'Day Ahead IEX PXIL'!IZ14</f>
        <v>0</v>
      </c>
      <c r="EU14" s="70">
        <f>RTM!JG14</f>
        <v>0</v>
      </c>
      <c r="EV14" s="70">
        <f>RTM!JH14</f>
        <v>0</v>
      </c>
      <c r="EW14" s="70">
        <f>RTM!JK14</f>
        <v>4.12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1884.2269314432988</v>
      </c>
      <c r="FR14" s="1">
        <f t="shared" si="1"/>
        <v>51.100999999999999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>
        <v>24</v>
      </c>
      <c r="H15" s="71"/>
      <c r="I15" s="70"/>
      <c r="J15" s="70"/>
      <c r="K15" s="71"/>
      <c r="L15" s="71"/>
      <c r="M15" s="71"/>
      <c r="N15" s="71"/>
      <c r="O15" s="252">
        <v>0</v>
      </c>
      <c r="P15" s="71"/>
      <c r="Q15" s="87">
        <v>8.8000000000000007</v>
      </c>
      <c r="R15" s="71">
        <v>0.95</v>
      </c>
      <c r="S15" s="70"/>
      <c r="T15" s="71"/>
      <c r="U15" s="70"/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/>
      <c r="AE15" s="3">
        <f>'OA&amp;GRIDCO'!W15+'Day Ahead IEX PXIL'!M15+RTM!M15</f>
        <v>25.770000000000003</v>
      </c>
      <c r="AF15" s="3">
        <f>'OA&amp;GRIDCO'!X15+'Day Ahead IEX PXIL'!N15+RTM!N15</f>
        <v>5.1540000000000008</v>
      </c>
      <c r="AG15" s="3">
        <f>'OA&amp;GRIDCO'!AC15+'Day Ahead IEX PXIL'!S15+RTM!S15</f>
        <v>0</v>
      </c>
      <c r="AH15" s="3">
        <f>'OA&amp;GRIDCO'!AD15+'Day Ahead IEX PXIL'!T15+RTM!T15</f>
        <v>0</v>
      </c>
      <c r="AI15" s="3">
        <f>'OA&amp;GRIDCO'!AU15+'Day Ahead IEX PXIL'!Y15+RTM!Y15</f>
        <v>0</v>
      </c>
      <c r="AJ15" s="3">
        <f>'OA&amp;GRIDCO'!AV15+'Day Ahead IEX PXIL'!Z15+RTM!Z15</f>
        <v>0</v>
      </c>
      <c r="AK15" s="3">
        <f>'OA&amp;GRIDCO'!BS15+'Day Ahead IEX PXIL'!AK15+RTM!AK15</f>
        <v>30</v>
      </c>
      <c r="AL15" s="3">
        <f>'OA&amp;GRIDCO'!BT15+'Day Ahead IEX PXIL'!AL15+RTM!AL15</f>
        <v>4.2720000000000002</v>
      </c>
      <c r="AM15" s="3">
        <f>'OA&amp;GRIDCO'!BC15+'Day Ahead IEX PXIL'!AE15+RTM!AE15</f>
        <v>0</v>
      </c>
      <c r="AN15" s="3">
        <f>'OA&amp;GRIDCO'!BD15+'Day Ahead IEX PXIL'!AF15+RTM!AF15</f>
        <v>0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41.2</v>
      </c>
      <c r="AR15" s="3">
        <f>'OA&amp;GRIDCO'!CP15+'Day Ahead IEX PXIL'!AX15+RTM!AX15</f>
        <v>13</v>
      </c>
      <c r="AS15" s="3">
        <f>'OA&amp;GRIDCO'!DA15+'Day Ahead IEX PXIL'!BC15+RTM!BC15</f>
        <v>329.77738402061857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650.63824742268048</v>
      </c>
      <c r="BD15" s="3">
        <f>'OA&amp;GRIDCO'!ER15+'Day Ahead IEX PXIL'!CB15+RTM!CB15</f>
        <v>0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30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0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0</v>
      </c>
      <c r="CH15" s="70">
        <f>'OA&amp;GRIDCO'!HP15+'Day Ahead IEX PXIL'!DX15+RTM!DR15</f>
        <v>0</v>
      </c>
      <c r="CI15" s="71">
        <f>'Day Ahead IEX PXIL'!HE15+'OA&amp;GRIDCO'!DI15+RTM!GY15</f>
        <v>0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12.5</v>
      </c>
      <c r="CZ15" s="3">
        <f>'OA&amp;GRIDCO'!IH15+'Day Ahead IEX PXIL'!EJ15+RTM!ED15</f>
        <v>3.125</v>
      </c>
      <c r="DA15" s="3">
        <f>'OA&amp;GRIDCO'!IU15+'Day Ahead IEX PXIL'!EO15+RTM!EI15</f>
        <v>0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25.770000000000003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0.31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6.19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0</v>
      </c>
      <c r="EF15" s="70">
        <f>'OA&amp;GRIDCO'!MV15</f>
        <v>0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3.33</v>
      </c>
      <c r="EJ15" s="70">
        <f>'Day Ahead IEX PXIL'!IR15+RTM!IN15+'OA&amp;GRIDCO'!ND15</f>
        <v>0.9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0</v>
      </c>
      <c r="ET15" s="70">
        <f>'OA&amp;GRIDCO'!NP15+RTM!HD15+'Day Ahead IEX PXIL'!IZ15</f>
        <v>0</v>
      </c>
      <c r="EU15" s="70">
        <f>RTM!JG15</f>
        <v>0</v>
      </c>
      <c r="EV15" s="70">
        <f>RTM!JH15</f>
        <v>0</v>
      </c>
      <c r="EW15" s="70">
        <f>RTM!JK15</f>
        <v>4.12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1719.1769314432986</v>
      </c>
      <c r="FR15" s="1">
        <f t="shared" si="1"/>
        <v>51.100999999999999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>
        <v>24</v>
      </c>
      <c r="H16" s="71"/>
      <c r="I16" s="70"/>
      <c r="J16" s="70"/>
      <c r="K16" s="71"/>
      <c r="L16" s="71"/>
      <c r="M16" s="71"/>
      <c r="N16" s="71"/>
      <c r="O16" s="252">
        <v>0</v>
      </c>
      <c r="P16" s="71"/>
      <c r="Q16" s="87">
        <v>8.8000000000000007</v>
      </c>
      <c r="R16" s="71">
        <v>0.95</v>
      </c>
      <c r="S16" s="70"/>
      <c r="T16" s="71"/>
      <c r="U16" s="70"/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/>
      <c r="AE16" s="3">
        <f>'OA&amp;GRIDCO'!W16+'Day Ahead IEX PXIL'!M16+RTM!M16</f>
        <v>28.860000000000003</v>
      </c>
      <c r="AF16" s="3">
        <f>'OA&amp;GRIDCO'!X16+'Day Ahead IEX PXIL'!N16+RTM!N16</f>
        <v>5.1540000000000008</v>
      </c>
      <c r="AG16" s="3">
        <f>'OA&amp;GRIDCO'!AC16+'Day Ahead IEX PXIL'!S16+RTM!S16</f>
        <v>0</v>
      </c>
      <c r="AH16" s="3">
        <f>'OA&amp;GRIDCO'!AD16+'Day Ahead IEX PXIL'!T16+RTM!T16</f>
        <v>0</v>
      </c>
      <c r="AI16" s="3">
        <f>'OA&amp;GRIDCO'!AU16+'Day Ahead IEX PXIL'!Y16+RTM!Y16</f>
        <v>0</v>
      </c>
      <c r="AJ16" s="3">
        <f>'OA&amp;GRIDCO'!AV16+'Day Ahead IEX PXIL'!Z16+RTM!Z16</f>
        <v>0</v>
      </c>
      <c r="AK16" s="3">
        <f>'OA&amp;GRIDCO'!BS16+'Day Ahead IEX PXIL'!AK16+RTM!AK16</f>
        <v>30</v>
      </c>
      <c r="AL16" s="3">
        <f>'OA&amp;GRIDCO'!BT16+'Day Ahead IEX PXIL'!AL16+RTM!AL16</f>
        <v>4.2720000000000002</v>
      </c>
      <c r="AM16" s="3">
        <f>'OA&amp;GRIDCO'!BC16+'Day Ahead IEX PXIL'!AE16+RTM!AE16</f>
        <v>0</v>
      </c>
      <c r="AN16" s="3">
        <f>'OA&amp;GRIDCO'!BD16+'Day Ahead IEX PXIL'!AF16+RTM!AF16</f>
        <v>0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41.2</v>
      </c>
      <c r="AR16" s="3">
        <f>'OA&amp;GRIDCO'!CP16+'Day Ahead IEX PXIL'!AX16+RTM!AX16</f>
        <v>13</v>
      </c>
      <c r="AS16" s="3">
        <f>'OA&amp;GRIDCO'!DA16+'Day Ahead IEX PXIL'!BC16+RTM!BC16</f>
        <v>329.77738402061857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650.63824742268048</v>
      </c>
      <c r="BD16" s="3">
        <f>'OA&amp;GRIDCO'!ER16+'Day Ahead IEX PXIL'!CB16+RTM!CB16</f>
        <v>0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30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0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0</v>
      </c>
      <c r="CH16" s="70">
        <f>'OA&amp;GRIDCO'!HP16+'Day Ahead IEX PXIL'!DX16+RTM!DR16</f>
        <v>0</v>
      </c>
      <c r="CI16" s="71">
        <f>'Day Ahead IEX PXIL'!HE16+'OA&amp;GRIDCO'!DI16+RTM!GY16</f>
        <v>0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12.5</v>
      </c>
      <c r="CZ16" s="3">
        <f>'OA&amp;GRIDCO'!IH16+'Day Ahead IEX PXIL'!EJ16+RTM!ED16</f>
        <v>3.125</v>
      </c>
      <c r="DA16" s="3">
        <f>'OA&amp;GRIDCO'!IU16+'Day Ahead IEX PXIL'!EO16+RTM!EI16</f>
        <v>0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25.770000000000003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0.31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6.19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0</v>
      </c>
      <c r="EF16" s="70">
        <f>'OA&amp;GRIDCO'!MV16</f>
        <v>0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3.33</v>
      </c>
      <c r="EJ16" s="70">
        <f>'Day Ahead IEX PXIL'!IR16+RTM!IN16+'OA&amp;GRIDCO'!ND16</f>
        <v>0.9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0</v>
      </c>
      <c r="ET16" s="70">
        <f>'OA&amp;GRIDCO'!NP16+RTM!HD16+'Day Ahead IEX PXIL'!IZ16</f>
        <v>0</v>
      </c>
      <c r="EU16" s="70">
        <f>RTM!JG16</f>
        <v>0</v>
      </c>
      <c r="EV16" s="70">
        <f>RTM!JH16</f>
        <v>0</v>
      </c>
      <c r="EW16" s="70">
        <f>RTM!JK16</f>
        <v>4.12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1707.2669314432987</v>
      </c>
      <c r="FR16" s="1">
        <f t="shared" si="1"/>
        <v>51.100999999999999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>
        <v>24</v>
      </c>
      <c r="H17" s="71"/>
      <c r="I17" s="70"/>
      <c r="J17" s="70"/>
      <c r="K17" s="71"/>
      <c r="L17" s="71"/>
      <c r="M17" s="71"/>
      <c r="N17" s="71"/>
      <c r="O17" s="252">
        <v>0</v>
      </c>
      <c r="P17" s="71"/>
      <c r="Q17" s="87">
        <v>8.8000000000000007</v>
      </c>
      <c r="R17" s="71">
        <v>0.95</v>
      </c>
      <c r="S17" s="70"/>
      <c r="T17" s="71"/>
      <c r="U17" s="70"/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/>
      <c r="AE17" s="3">
        <f>'OA&amp;GRIDCO'!W17+'Day Ahead IEX PXIL'!M17+RTM!M17</f>
        <v>29.890000000000004</v>
      </c>
      <c r="AF17" s="3">
        <f>'OA&amp;GRIDCO'!X17+'Day Ahead IEX PXIL'!N17+RTM!N17</f>
        <v>5.1540000000000008</v>
      </c>
      <c r="AG17" s="3">
        <f>'OA&amp;GRIDCO'!AC17+'Day Ahead IEX PXIL'!S17+RTM!S17</f>
        <v>0</v>
      </c>
      <c r="AH17" s="3">
        <f>'OA&amp;GRIDCO'!AD17+'Day Ahead IEX PXIL'!T17+RTM!T17</f>
        <v>0</v>
      </c>
      <c r="AI17" s="3">
        <f>'OA&amp;GRIDCO'!AU17+'Day Ahead IEX PXIL'!Y17+RTM!Y17</f>
        <v>0</v>
      </c>
      <c r="AJ17" s="3">
        <f>'OA&amp;GRIDCO'!AV17+'Day Ahead IEX PXIL'!Z17+RTM!Z17</f>
        <v>0</v>
      </c>
      <c r="AK17" s="3">
        <f>'OA&amp;GRIDCO'!BS17+'Day Ahead IEX PXIL'!AK17+RTM!AK17</f>
        <v>86.7</v>
      </c>
      <c r="AL17" s="3">
        <f>'OA&amp;GRIDCO'!BT17+'Day Ahead IEX PXIL'!AL17+RTM!AL17</f>
        <v>4.2720000000000002</v>
      </c>
      <c r="AM17" s="3">
        <f>'OA&amp;GRIDCO'!BC17+'Day Ahead IEX PXIL'!AE17+RTM!AE17</f>
        <v>0</v>
      </c>
      <c r="AN17" s="3">
        <f>'OA&amp;GRIDCO'!BD17+'Day Ahead IEX PXIL'!AF17+RTM!AF17</f>
        <v>0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41.2</v>
      </c>
      <c r="AR17" s="3">
        <f>'OA&amp;GRIDCO'!CP17+'Day Ahead IEX PXIL'!AX17+RTM!AX17</f>
        <v>13</v>
      </c>
      <c r="AS17" s="3">
        <f>'OA&amp;GRIDCO'!DA17+'Day Ahead IEX PXIL'!BC17+RTM!BC17</f>
        <v>329.77738402061857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609.39824742268047</v>
      </c>
      <c r="BD17" s="3">
        <f>'OA&amp;GRIDCO'!ER17+'Day Ahead IEX PXIL'!CB17+RTM!CB17</f>
        <v>0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30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0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0</v>
      </c>
      <c r="CH17" s="70">
        <f>'OA&amp;GRIDCO'!HP17+'Day Ahead IEX PXIL'!DX17+RTM!DR17</f>
        <v>0</v>
      </c>
      <c r="CI17" s="71">
        <f>'Day Ahead IEX PXIL'!HE17+'OA&amp;GRIDCO'!DI17+RTM!GY17</f>
        <v>0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12.5</v>
      </c>
      <c r="CZ17" s="3">
        <f>'OA&amp;GRIDCO'!IH17+'Day Ahead IEX PXIL'!EJ17+RTM!ED17</f>
        <v>3.125</v>
      </c>
      <c r="DA17" s="3">
        <f>'OA&amp;GRIDCO'!IU17+'Day Ahead IEX PXIL'!EO17+RTM!EI17</f>
        <v>0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25.770000000000003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0.31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6.19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0</v>
      </c>
      <c r="EF17" s="70">
        <f>'OA&amp;GRIDCO'!MV17</f>
        <v>0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3.33</v>
      </c>
      <c r="EJ17" s="70">
        <f>'Day Ahead IEX PXIL'!IR17+RTM!IN17+'OA&amp;GRIDCO'!ND17</f>
        <v>0.9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2.06</v>
      </c>
      <c r="ET17" s="70">
        <f>'OA&amp;GRIDCO'!NP17+RTM!HD17+'Day Ahead IEX PXIL'!IZ17</f>
        <v>0</v>
      </c>
      <c r="EU17" s="70">
        <f>RTM!JG17</f>
        <v>0</v>
      </c>
      <c r="EV17" s="70">
        <f>RTM!JH17</f>
        <v>0</v>
      </c>
      <c r="EW17" s="70">
        <f>RTM!JK17</f>
        <v>4.12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1725.8169314432989</v>
      </c>
      <c r="FR17" s="1">
        <f t="shared" si="1"/>
        <v>51.100999999999999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>
        <v>24</v>
      </c>
      <c r="H18" s="71"/>
      <c r="I18" s="70"/>
      <c r="J18" s="70"/>
      <c r="K18" s="71"/>
      <c r="L18" s="71"/>
      <c r="M18" s="71"/>
      <c r="N18" s="71"/>
      <c r="O18" s="252">
        <v>0</v>
      </c>
      <c r="P18" s="71"/>
      <c r="Q18" s="87">
        <v>8.8000000000000007</v>
      </c>
      <c r="R18" s="71">
        <v>0.95</v>
      </c>
      <c r="S18" s="70"/>
      <c r="T18" s="71"/>
      <c r="U18" s="70"/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/>
      <c r="AE18" s="3">
        <f>'OA&amp;GRIDCO'!W18+'Day Ahead IEX PXIL'!M18+RTM!M18</f>
        <v>25.770000000000003</v>
      </c>
      <c r="AF18" s="3">
        <f>'OA&amp;GRIDCO'!X18+'Day Ahead IEX PXIL'!N18+RTM!N18</f>
        <v>5.1540000000000008</v>
      </c>
      <c r="AG18" s="3">
        <f>'OA&amp;GRIDCO'!AC18+'Day Ahead IEX PXIL'!S18+RTM!S18</f>
        <v>0</v>
      </c>
      <c r="AH18" s="3">
        <f>'OA&amp;GRIDCO'!AD18+'Day Ahead IEX PXIL'!T18+RTM!T18</f>
        <v>0</v>
      </c>
      <c r="AI18" s="3">
        <f>'OA&amp;GRIDCO'!AU18+'Day Ahead IEX PXIL'!Y18+RTM!Y18</f>
        <v>0</v>
      </c>
      <c r="AJ18" s="3">
        <f>'OA&amp;GRIDCO'!AV18+'Day Ahead IEX PXIL'!Z18+RTM!Z18</f>
        <v>0</v>
      </c>
      <c r="AK18" s="3">
        <f>'OA&amp;GRIDCO'!BS18+'Day Ahead IEX PXIL'!AK18+RTM!AK18</f>
        <v>30</v>
      </c>
      <c r="AL18" s="3">
        <f>'OA&amp;GRIDCO'!BT18+'Day Ahead IEX PXIL'!AL18+RTM!AL18</f>
        <v>4.2720000000000002</v>
      </c>
      <c r="AM18" s="3">
        <f>'OA&amp;GRIDCO'!BC18+'Day Ahead IEX PXIL'!AE18+RTM!AE18</f>
        <v>0</v>
      </c>
      <c r="AN18" s="3">
        <f>'OA&amp;GRIDCO'!BD18+'Day Ahead IEX PXIL'!AF18+RTM!AF18</f>
        <v>0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41.2</v>
      </c>
      <c r="AR18" s="3">
        <f>'OA&amp;GRIDCO'!CP18+'Day Ahead IEX PXIL'!AX18+RTM!AX18</f>
        <v>13</v>
      </c>
      <c r="AS18" s="3">
        <f>'OA&amp;GRIDCO'!DA18+'Day Ahead IEX PXIL'!BC18+RTM!BC18</f>
        <v>329.77738402061857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609.39824742268047</v>
      </c>
      <c r="BD18" s="3">
        <f>'OA&amp;GRIDCO'!ER18+'Day Ahead IEX PXIL'!CB18+RTM!CB18</f>
        <v>0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30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0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0</v>
      </c>
      <c r="CH18" s="70">
        <f>'OA&amp;GRIDCO'!HP18+'Day Ahead IEX PXIL'!DX18+RTM!DR18</f>
        <v>0</v>
      </c>
      <c r="CI18" s="71">
        <f>'Day Ahead IEX PXIL'!HE18+'OA&amp;GRIDCO'!DI18+RTM!GY18</f>
        <v>0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12.5</v>
      </c>
      <c r="CZ18" s="3">
        <f>'OA&amp;GRIDCO'!IH18+'Day Ahead IEX PXIL'!EJ18+RTM!ED18</f>
        <v>3.125</v>
      </c>
      <c r="DA18" s="3">
        <f>'OA&amp;GRIDCO'!IU18+'Day Ahead IEX PXIL'!EO18+RTM!EI18</f>
        <v>0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25.770000000000003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0.31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6.19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0</v>
      </c>
      <c r="EF18" s="70">
        <f>'OA&amp;GRIDCO'!MV18</f>
        <v>0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3.33</v>
      </c>
      <c r="EJ18" s="70">
        <f>'Day Ahead IEX PXIL'!IR18+RTM!IN18+'OA&amp;GRIDCO'!ND18</f>
        <v>0.9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2.06</v>
      </c>
      <c r="ET18" s="70">
        <f>'OA&amp;GRIDCO'!NP18+RTM!HD18+'Day Ahead IEX PXIL'!IZ18</f>
        <v>0</v>
      </c>
      <c r="EU18" s="70">
        <f>RTM!JG18</f>
        <v>0</v>
      </c>
      <c r="EV18" s="70">
        <f>RTM!JH18</f>
        <v>0</v>
      </c>
      <c r="EW18" s="70">
        <f>RTM!JK18</f>
        <v>4.12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1664.9969314432988</v>
      </c>
      <c r="FR18" s="1">
        <f t="shared" si="1"/>
        <v>51.100999999999999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>
        <v>24</v>
      </c>
      <c r="H19" s="71"/>
      <c r="I19" s="70"/>
      <c r="J19" s="70"/>
      <c r="K19" s="71"/>
      <c r="L19" s="71"/>
      <c r="M19" s="71"/>
      <c r="N19" s="71"/>
      <c r="O19" s="252">
        <v>0</v>
      </c>
      <c r="P19" s="71"/>
      <c r="Q19" s="87">
        <v>8.8000000000000007</v>
      </c>
      <c r="R19" s="71">
        <v>0.95</v>
      </c>
      <c r="S19" s="70"/>
      <c r="T19" s="71"/>
      <c r="U19" s="70"/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/>
      <c r="AE19" s="3">
        <f>'OA&amp;GRIDCO'!W19+'Day Ahead IEX PXIL'!M19+RTM!M19</f>
        <v>25.770000000000003</v>
      </c>
      <c r="AF19" s="3">
        <f>'OA&amp;GRIDCO'!X19+'Day Ahead IEX PXIL'!N19+RTM!N19</f>
        <v>5.1540000000000008</v>
      </c>
      <c r="AG19" s="3">
        <f>'OA&amp;GRIDCO'!AC19+'Day Ahead IEX PXIL'!S19+RTM!S19</f>
        <v>0</v>
      </c>
      <c r="AH19" s="3">
        <f>'OA&amp;GRIDCO'!AD19+'Day Ahead IEX PXIL'!T19+RTM!T19</f>
        <v>0</v>
      </c>
      <c r="AI19" s="3">
        <f>'OA&amp;GRIDCO'!AU19+'Day Ahead IEX PXIL'!Y19+RTM!Y19</f>
        <v>0</v>
      </c>
      <c r="AJ19" s="3">
        <f>'OA&amp;GRIDCO'!AV19+'Day Ahead IEX PXIL'!Z19+RTM!Z19</f>
        <v>0</v>
      </c>
      <c r="AK19" s="3">
        <f>'OA&amp;GRIDCO'!BS19+'Day Ahead IEX PXIL'!AK19+RTM!AK19</f>
        <v>50.620000000000005</v>
      </c>
      <c r="AL19" s="3">
        <f>'OA&amp;GRIDCO'!BT19+'Day Ahead IEX PXIL'!AL19+RTM!AL19</f>
        <v>4.2720000000000002</v>
      </c>
      <c r="AM19" s="3">
        <f>'OA&amp;GRIDCO'!BC19+'Day Ahead IEX PXIL'!AE19+RTM!AE19</f>
        <v>0</v>
      </c>
      <c r="AN19" s="3">
        <f>'OA&amp;GRIDCO'!BD19+'Day Ahead IEX PXIL'!AF19+RTM!AF19</f>
        <v>0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41.2</v>
      </c>
      <c r="AR19" s="3">
        <f>'OA&amp;GRIDCO'!CP19+'Day Ahead IEX PXIL'!AX19+RTM!AX19</f>
        <v>13</v>
      </c>
      <c r="AS19" s="3">
        <f>'OA&amp;GRIDCO'!DA19+'Day Ahead IEX PXIL'!BC19+RTM!BC19</f>
        <v>329.77738402061857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568.16824742268045</v>
      </c>
      <c r="BD19" s="3">
        <f>'OA&amp;GRIDCO'!ER19+'Day Ahead IEX PXIL'!CB19+RTM!CB19</f>
        <v>0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30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53.306799999999996</v>
      </c>
      <c r="BT19" s="3">
        <f>'OA&amp;GRIDCO'!JX19+'Day Ahead IEX PXIL'!FB19+RTM!EV19</f>
        <v>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0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0</v>
      </c>
      <c r="CH19" s="70">
        <f>'OA&amp;GRIDCO'!HP19+'Day Ahead IEX PXIL'!DX19+RTM!DR19</f>
        <v>0</v>
      </c>
      <c r="CI19" s="71">
        <f>'Day Ahead IEX PXIL'!HE19+'OA&amp;GRIDCO'!DI19+RTM!GY19</f>
        <v>0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12.5</v>
      </c>
      <c r="CZ19" s="3">
        <f>'OA&amp;GRIDCO'!IH19+'Day Ahead IEX PXIL'!EJ19+RTM!ED19</f>
        <v>3.125</v>
      </c>
      <c r="DA19" s="3">
        <f>'OA&amp;GRIDCO'!IU19+'Day Ahead IEX PXIL'!EO19+RTM!EI19</f>
        <v>0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25.770000000000003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0.31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6.19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0</v>
      </c>
      <c r="EF19" s="70">
        <f>'OA&amp;GRIDCO'!MV19</f>
        <v>0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3.33</v>
      </c>
      <c r="EJ19" s="70">
        <f>'Day Ahead IEX PXIL'!IR19+RTM!IN19+'OA&amp;GRIDCO'!ND19</f>
        <v>0.9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0</v>
      </c>
      <c r="EV19" s="70">
        <f>RTM!JH19</f>
        <v>0</v>
      </c>
      <c r="EW19" s="70">
        <f>RTM!JK19</f>
        <v>4.12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1641.7474314432989</v>
      </c>
      <c r="FR19" s="1">
        <f t="shared" si="1"/>
        <v>42.100999999999999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>
        <v>24</v>
      </c>
      <c r="H20" s="71"/>
      <c r="I20" s="70"/>
      <c r="J20" s="70"/>
      <c r="K20" s="71"/>
      <c r="L20" s="71"/>
      <c r="M20" s="71"/>
      <c r="N20" s="71"/>
      <c r="O20" s="252">
        <v>0</v>
      </c>
      <c r="P20" s="71"/>
      <c r="Q20" s="87">
        <v>8.8000000000000007</v>
      </c>
      <c r="R20" s="71">
        <v>0.95</v>
      </c>
      <c r="S20" s="70"/>
      <c r="T20" s="71"/>
      <c r="U20" s="70"/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/>
      <c r="AE20" s="3">
        <f>'OA&amp;GRIDCO'!W20+'Day Ahead IEX PXIL'!M20+RTM!M20</f>
        <v>25.770000000000003</v>
      </c>
      <c r="AF20" s="3">
        <f>'OA&amp;GRIDCO'!X20+'Day Ahead IEX PXIL'!N20+RTM!N20</f>
        <v>5.1540000000000008</v>
      </c>
      <c r="AG20" s="3">
        <f>'OA&amp;GRIDCO'!AC20+'Day Ahead IEX PXIL'!S20+RTM!S20</f>
        <v>0</v>
      </c>
      <c r="AH20" s="3">
        <f>'OA&amp;GRIDCO'!AD20+'Day Ahead IEX PXIL'!T20+RTM!T20</f>
        <v>0</v>
      </c>
      <c r="AI20" s="3">
        <f>'OA&amp;GRIDCO'!AU20+'Day Ahead IEX PXIL'!Y20+RTM!Y20</f>
        <v>0</v>
      </c>
      <c r="AJ20" s="3">
        <f>'OA&amp;GRIDCO'!AV20+'Day Ahead IEX PXIL'!Z20+RTM!Z20</f>
        <v>0</v>
      </c>
      <c r="AK20" s="3">
        <f>'OA&amp;GRIDCO'!BS20+'Day Ahead IEX PXIL'!AK20+RTM!AK20</f>
        <v>71.240000000000009</v>
      </c>
      <c r="AL20" s="3">
        <f>'OA&amp;GRIDCO'!BT20+'Day Ahead IEX PXIL'!AL20+RTM!AL20</f>
        <v>4.2720000000000002</v>
      </c>
      <c r="AM20" s="3">
        <f>'OA&amp;GRIDCO'!BC20+'Day Ahead IEX PXIL'!AE20+RTM!AE20</f>
        <v>0</v>
      </c>
      <c r="AN20" s="3">
        <f>'OA&amp;GRIDCO'!BD20+'Day Ahead IEX PXIL'!AF20+RTM!AF20</f>
        <v>0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41.2</v>
      </c>
      <c r="AR20" s="3">
        <f>'OA&amp;GRIDCO'!CP20+'Day Ahead IEX PXIL'!AX20+RTM!AX20</f>
        <v>13</v>
      </c>
      <c r="AS20" s="3">
        <f>'OA&amp;GRIDCO'!DA20+'Day Ahead IEX PXIL'!BC20+RTM!BC20</f>
        <v>329.77738402061857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568.16824742268045</v>
      </c>
      <c r="BD20" s="3">
        <f>'OA&amp;GRIDCO'!ER20+'Day Ahead IEX PXIL'!CB20+RTM!CB20</f>
        <v>0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30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53.306799999999996</v>
      </c>
      <c r="BT20" s="3">
        <f>'OA&amp;GRIDCO'!JX20+'Day Ahead IEX PXIL'!FB20+RTM!EV20</f>
        <v>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0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0</v>
      </c>
      <c r="CH20" s="70">
        <f>'OA&amp;GRIDCO'!HP20+'Day Ahead IEX PXIL'!DX20+RTM!DR20</f>
        <v>0</v>
      </c>
      <c r="CI20" s="71">
        <f>'Day Ahead IEX PXIL'!HE20+'OA&amp;GRIDCO'!DI20+RTM!GY20</f>
        <v>0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12.5</v>
      </c>
      <c r="CZ20" s="3">
        <f>'OA&amp;GRIDCO'!IH20+'Day Ahead IEX PXIL'!EJ20+RTM!ED20</f>
        <v>3.125</v>
      </c>
      <c r="DA20" s="3">
        <f>'OA&amp;GRIDCO'!IU20+'Day Ahead IEX PXIL'!EO20+RTM!EI20</f>
        <v>0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25.770000000000003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0.31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6.19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0</v>
      </c>
      <c r="EF20" s="70">
        <f>'OA&amp;GRIDCO'!MV20</f>
        <v>0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3.33</v>
      </c>
      <c r="EJ20" s="70">
        <f>'Day Ahead IEX PXIL'!IR20+RTM!IN20+'OA&amp;GRIDCO'!ND20</f>
        <v>0.9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2.06</v>
      </c>
      <c r="ET20" s="70">
        <f>'OA&amp;GRIDCO'!NP20+RTM!HD20+'Day Ahead IEX PXIL'!IZ20</f>
        <v>0</v>
      </c>
      <c r="EU20" s="70">
        <f>RTM!JG20</f>
        <v>0</v>
      </c>
      <c r="EV20" s="70">
        <f>RTM!JH20</f>
        <v>0</v>
      </c>
      <c r="EW20" s="70">
        <f>RTM!JK20</f>
        <v>4.12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1664.4274314432987</v>
      </c>
      <c r="FR20" s="1">
        <f t="shared" si="1"/>
        <v>42.100999999999999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>
        <v>24</v>
      </c>
      <c r="H21" s="71"/>
      <c r="I21" s="70"/>
      <c r="J21" s="70"/>
      <c r="K21" s="71"/>
      <c r="L21" s="71"/>
      <c r="M21" s="71"/>
      <c r="N21" s="71"/>
      <c r="O21" s="252">
        <v>0</v>
      </c>
      <c r="P21" s="71"/>
      <c r="Q21" s="87">
        <v>8.8000000000000007</v>
      </c>
      <c r="R21" s="71">
        <v>0.95</v>
      </c>
      <c r="S21" s="70"/>
      <c r="T21" s="71"/>
      <c r="U21" s="70"/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/>
      <c r="AE21" s="3">
        <f>'OA&amp;GRIDCO'!W21+'Day Ahead IEX PXIL'!M21+RTM!M21</f>
        <v>25.770000000000003</v>
      </c>
      <c r="AF21" s="3">
        <f>'OA&amp;GRIDCO'!X21+'Day Ahead IEX PXIL'!N21+RTM!N21</f>
        <v>5.1540000000000008</v>
      </c>
      <c r="AG21" s="3">
        <f>'OA&amp;GRIDCO'!AC21+'Day Ahead IEX PXIL'!S21+RTM!S21</f>
        <v>0</v>
      </c>
      <c r="AH21" s="3">
        <f>'OA&amp;GRIDCO'!AD21+'Day Ahead IEX PXIL'!T21+RTM!T21</f>
        <v>0</v>
      </c>
      <c r="AI21" s="3">
        <f>'OA&amp;GRIDCO'!AU21+'Day Ahead IEX PXIL'!Y21+RTM!Y21</f>
        <v>0</v>
      </c>
      <c r="AJ21" s="3">
        <f>'OA&amp;GRIDCO'!AV21+'Day Ahead IEX PXIL'!Z21+RTM!Z21</f>
        <v>0</v>
      </c>
      <c r="AK21" s="3">
        <f>'OA&amp;GRIDCO'!BS21+'Day Ahead IEX PXIL'!AK21+RTM!AK21</f>
        <v>30</v>
      </c>
      <c r="AL21" s="3">
        <f>'OA&amp;GRIDCO'!BT21+'Day Ahead IEX PXIL'!AL21+RTM!AL21</f>
        <v>4.2720000000000002</v>
      </c>
      <c r="AM21" s="3">
        <f>'OA&amp;GRIDCO'!BC21+'Day Ahead IEX PXIL'!AE21+RTM!AE21</f>
        <v>0</v>
      </c>
      <c r="AN21" s="3">
        <f>'OA&amp;GRIDCO'!BD21+'Day Ahead IEX PXIL'!AF21+RTM!AF21</f>
        <v>0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41.2</v>
      </c>
      <c r="AR21" s="3">
        <f>'OA&amp;GRIDCO'!CP21+'Day Ahead IEX PXIL'!AX21+RTM!AX21</f>
        <v>13</v>
      </c>
      <c r="AS21" s="3">
        <f>'OA&amp;GRIDCO'!DA21+'Day Ahead IEX PXIL'!BC21+RTM!BC21</f>
        <v>329.77738402061857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568.16824742268045</v>
      </c>
      <c r="BD21" s="3">
        <f>'OA&amp;GRIDCO'!ER21+'Day Ahead IEX PXIL'!CB21+RTM!CB21</f>
        <v>0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30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53.306799999999996</v>
      </c>
      <c r="BT21" s="3">
        <f>'OA&amp;GRIDCO'!JX21+'Day Ahead IEX PXIL'!FB21+RTM!EV21</f>
        <v>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0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0</v>
      </c>
      <c r="CH21" s="70">
        <f>'OA&amp;GRIDCO'!HP21+'Day Ahead IEX PXIL'!DX21+RTM!DR21</f>
        <v>0</v>
      </c>
      <c r="CI21" s="71">
        <f>'Day Ahead IEX PXIL'!HE21+'OA&amp;GRIDCO'!DI21+RTM!GY21</f>
        <v>0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12.5</v>
      </c>
      <c r="CZ21" s="3">
        <f>'OA&amp;GRIDCO'!IH21+'Day Ahead IEX PXIL'!EJ21+RTM!ED21</f>
        <v>3.125</v>
      </c>
      <c r="DA21" s="3">
        <f>'OA&amp;GRIDCO'!IU21+'Day Ahead IEX PXIL'!EO21+RTM!EI21</f>
        <v>0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25.770000000000003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0.31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6.19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0</v>
      </c>
      <c r="EF21" s="70">
        <f>'OA&amp;GRIDCO'!MV21</f>
        <v>0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3.33</v>
      </c>
      <c r="EJ21" s="70">
        <f>'Day Ahead IEX PXIL'!IR21+RTM!IN21+'OA&amp;GRIDCO'!ND21</f>
        <v>0.9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4.12</v>
      </c>
      <c r="ET21" s="70">
        <f>'OA&amp;GRIDCO'!NP21+RTM!HD21+'Day Ahead IEX PXIL'!IZ21</f>
        <v>0</v>
      </c>
      <c r="EU21" s="70">
        <f>RTM!JG21</f>
        <v>0</v>
      </c>
      <c r="EV21" s="70">
        <f>RTM!JH21</f>
        <v>0</v>
      </c>
      <c r="EW21" s="70">
        <f>RTM!JK21</f>
        <v>4.12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1625.2474314432989</v>
      </c>
      <c r="FR21" s="1">
        <f t="shared" si="1"/>
        <v>42.100999999999999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>
        <v>24</v>
      </c>
      <c r="H22" s="71"/>
      <c r="I22" s="70"/>
      <c r="J22" s="70"/>
      <c r="K22" s="71"/>
      <c r="L22" s="71"/>
      <c r="M22" s="71"/>
      <c r="N22" s="71"/>
      <c r="O22" s="252">
        <v>0</v>
      </c>
      <c r="P22" s="71"/>
      <c r="Q22" s="87">
        <v>8.8000000000000007</v>
      </c>
      <c r="R22" s="71">
        <v>0.95</v>
      </c>
      <c r="S22" s="70"/>
      <c r="T22" s="71"/>
      <c r="U22" s="70"/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/>
      <c r="AE22" s="3">
        <f>'OA&amp;GRIDCO'!W22+'Day Ahead IEX PXIL'!M22+RTM!M22</f>
        <v>34.020000000000003</v>
      </c>
      <c r="AF22" s="3">
        <f>'OA&amp;GRIDCO'!X22+'Day Ahead IEX PXIL'!N22+RTM!N22</f>
        <v>5.1540000000000008</v>
      </c>
      <c r="AG22" s="3">
        <f>'OA&amp;GRIDCO'!AC22+'Day Ahead IEX PXIL'!S22+RTM!S22</f>
        <v>0</v>
      </c>
      <c r="AH22" s="3">
        <f>'OA&amp;GRIDCO'!AD22+'Day Ahead IEX PXIL'!T22+RTM!T22</f>
        <v>0</v>
      </c>
      <c r="AI22" s="3">
        <f>'OA&amp;GRIDCO'!AU22+'Day Ahead IEX PXIL'!Y22+RTM!Y22</f>
        <v>0</v>
      </c>
      <c r="AJ22" s="3">
        <f>'OA&amp;GRIDCO'!AV22+'Day Ahead IEX PXIL'!Z22+RTM!Z22</f>
        <v>0</v>
      </c>
      <c r="AK22" s="3">
        <f>'OA&amp;GRIDCO'!BS22+'Day Ahead IEX PXIL'!AK22+RTM!AK22</f>
        <v>30</v>
      </c>
      <c r="AL22" s="3">
        <f>'OA&amp;GRIDCO'!BT22+'Day Ahead IEX PXIL'!AL22+RTM!AL22</f>
        <v>4.2720000000000002</v>
      </c>
      <c r="AM22" s="3">
        <f>'OA&amp;GRIDCO'!BC22+'Day Ahead IEX PXIL'!AE22+RTM!AE22</f>
        <v>0</v>
      </c>
      <c r="AN22" s="3">
        <f>'OA&amp;GRIDCO'!BD22+'Day Ahead IEX PXIL'!AF22+RTM!AF22</f>
        <v>0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41.2</v>
      </c>
      <c r="AR22" s="3">
        <f>'OA&amp;GRIDCO'!CP22+'Day Ahead IEX PXIL'!AX22+RTM!AX22</f>
        <v>13</v>
      </c>
      <c r="AS22" s="3">
        <f>'OA&amp;GRIDCO'!DA22+'Day Ahead IEX PXIL'!BC22+RTM!BC22</f>
        <v>329.77738402061857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568.16824742268045</v>
      </c>
      <c r="BD22" s="3">
        <f>'OA&amp;GRIDCO'!ER22+'Day Ahead IEX PXIL'!CB22+RTM!CB22</f>
        <v>0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30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53.306799999999996</v>
      </c>
      <c r="BT22" s="3">
        <f>'OA&amp;GRIDCO'!JX22+'Day Ahead IEX PXIL'!FB22+RTM!EV22</f>
        <v>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0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0</v>
      </c>
      <c r="CH22" s="70">
        <f>'OA&amp;GRIDCO'!HP22+'Day Ahead IEX PXIL'!DX22+RTM!DR22</f>
        <v>0</v>
      </c>
      <c r="CI22" s="71">
        <f>'Day Ahead IEX PXIL'!HE22+'OA&amp;GRIDCO'!DI22+RTM!GY22</f>
        <v>0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12.5</v>
      </c>
      <c r="CZ22" s="3">
        <f>'OA&amp;GRIDCO'!IH22+'Day Ahead IEX PXIL'!EJ22+RTM!ED22</f>
        <v>3.125</v>
      </c>
      <c r="DA22" s="3">
        <f>'OA&amp;GRIDCO'!IU22+'Day Ahead IEX PXIL'!EO22+RTM!EI22</f>
        <v>0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25.770000000000003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0.31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6.19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0</v>
      </c>
      <c r="EF22" s="70">
        <f>'OA&amp;GRIDCO'!MV22</f>
        <v>0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3.33</v>
      </c>
      <c r="EJ22" s="70">
        <f>'Day Ahead IEX PXIL'!IR22+RTM!IN22+'OA&amp;GRIDCO'!ND22</f>
        <v>0.9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4.12</v>
      </c>
      <c r="ET22" s="70">
        <f>'OA&amp;GRIDCO'!NP22+RTM!HD22+'Day Ahead IEX PXIL'!IZ22</f>
        <v>0</v>
      </c>
      <c r="EU22" s="70">
        <f>RTM!JG22</f>
        <v>0</v>
      </c>
      <c r="EV22" s="70">
        <f>RTM!JH22</f>
        <v>0</v>
      </c>
      <c r="EW22" s="70">
        <f>RTM!JK22</f>
        <v>4.12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>
        <f t="shared" si="0"/>
        <v>1633.4974314432989</v>
      </c>
      <c r="FR22" s="1">
        <f t="shared" si="1"/>
        <v>42.100999999999999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>
        <v>24</v>
      </c>
      <c r="H23" s="71"/>
      <c r="I23" s="70"/>
      <c r="J23" s="70"/>
      <c r="K23" s="71"/>
      <c r="L23" s="71"/>
      <c r="M23" s="71"/>
      <c r="N23" s="71"/>
      <c r="O23" s="252">
        <v>0</v>
      </c>
      <c r="P23" s="71"/>
      <c r="Q23" s="87">
        <v>8.8000000000000007</v>
      </c>
      <c r="R23" s="71">
        <v>0.95</v>
      </c>
      <c r="S23" s="70"/>
      <c r="T23" s="71"/>
      <c r="U23" s="70"/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/>
      <c r="AE23" s="3">
        <f>'OA&amp;GRIDCO'!W23+'Day Ahead IEX PXIL'!M23+RTM!M23</f>
        <v>25.770000000000003</v>
      </c>
      <c r="AF23" s="3">
        <f>'OA&amp;GRIDCO'!X23+'Day Ahead IEX PXIL'!N23+RTM!N23</f>
        <v>5.1540000000000008</v>
      </c>
      <c r="AG23" s="3">
        <f>'OA&amp;GRIDCO'!AC23+'Day Ahead IEX PXIL'!S23+RTM!S23</f>
        <v>0</v>
      </c>
      <c r="AH23" s="3">
        <f>'OA&amp;GRIDCO'!AD23+'Day Ahead IEX PXIL'!T23+RTM!T23</f>
        <v>0</v>
      </c>
      <c r="AI23" s="3">
        <f>'OA&amp;GRIDCO'!AU23+'Day Ahead IEX PXIL'!Y23+RTM!Y23</f>
        <v>0</v>
      </c>
      <c r="AJ23" s="3">
        <f>'OA&amp;GRIDCO'!AV23+'Day Ahead IEX PXIL'!Z23+RTM!Z23</f>
        <v>0</v>
      </c>
      <c r="AK23" s="3">
        <f>'OA&amp;GRIDCO'!BS23+'Day Ahead IEX PXIL'!AK23+RTM!AK23</f>
        <v>40.31</v>
      </c>
      <c r="AL23" s="3">
        <f>'OA&amp;GRIDCO'!BT23+'Day Ahead IEX PXIL'!AL23+RTM!AL23</f>
        <v>4.2720000000000002</v>
      </c>
      <c r="AM23" s="3">
        <f>'OA&amp;GRIDCO'!BC23+'Day Ahead IEX PXIL'!AE23+RTM!AE23</f>
        <v>0</v>
      </c>
      <c r="AN23" s="3">
        <f>'OA&amp;GRIDCO'!BD23+'Day Ahead IEX PXIL'!AF23+RTM!AF23</f>
        <v>0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41.2</v>
      </c>
      <c r="AR23" s="3">
        <f>'OA&amp;GRIDCO'!CP23+'Day Ahead IEX PXIL'!AX23+RTM!AX23</f>
        <v>13</v>
      </c>
      <c r="AS23" s="3">
        <f>'OA&amp;GRIDCO'!DA23+'Day Ahead IEX PXIL'!BC23+RTM!BC23</f>
        <v>329.77738402061857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526.92824742268044</v>
      </c>
      <c r="BD23" s="3">
        <f>'OA&amp;GRIDCO'!ER23+'Day Ahead IEX PXIL'!CB23+RTM!CB23</f>
        <v>0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30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53.306799999999996</v>
      </c>
      <c r="BT23" s="3">
        <f>'OA&amp;GRIDCO'!JX23+'Day Ahead IEX PXIL'!FB23+RTM!EV23</f>
        <v>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0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0</v>
      </c>
      <c r="CH23" s="70">
        <f>'OA&amp;GRIDCO'!HP23+'Day Ahead IEX PXIL'!DX23+RTM!DR23</f>
        <v>0</v>
      </c>
      <c r="CI23" s="71">
        <f>'Day Ahead IEX PXIL'!HE23+'OA&amp;GRIDCO'!DI23+RTM!GY23</f>
        <v>0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12.5</v>
      </c>
      <c r="CZ23" s="3">
        <f>'OA&amp;GRIDCO'!IH23+'Day Ahead IEX PXIL'!EJ23+RTM!ED23</f>
        <v>3.125</v>
      </c>
      <c r="DA23" s="3">
        <f>'OA&amp;GRIDCO'!IU23+'Day Ahead IEX PXIL'!EO23+RTM!EI23</f>
        <v>0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25.770000000000003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0.31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6.19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0</v>
      </c>
      <c r="EF23" s="70">
        <f>'OA&amp;GRIDCO'!MV23</f>
        <v>0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3.33</v>
      </c>
      <c r="EJ23" s="70">
        <f>'Day Ahead IEX PXIL'!IR23+RTM!IN23+'OA&amp;GRIDCO'!ND23</f>
        <v>0.9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4.12</v>
      </c>
      <c r="ET23" s="70">
        <f>'OA&amp;GRIDCO'!NP23+RTM!HD23+'Day Ahead IEX PXIL'!IZ23</f>
        <v>0</v>
      </c>
      <c r="EU23" s="70">
        <f>RTM!JG23</f>
        <v>0</v>
      </c>
      <c r="EV23" s="70">
        <f>RTM!JH23</f>
        <v>0</v>
      </c>
      <c r="EW23" s="70">
        <f>RTM!JK23</f>
        <v>4.12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1594.3174314432988</v>
      </c>
      <c r="FR23" s="1">
        <f t="shared" si="1"/>
        <v>42.100999999999999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>
        <v>24</v>
      </c>
      <c r="H24" s="71"/>
      <c r="I24" s="70"/>
      <c r="J24" s="70"/>
      <c r="K24" s="71"/>
      <c r="L24" s="71"/>
      <c r="M24" s="71"/>
      <c r="N24" s="71"/>
      <c r="O24" s="252">
        <v>0</v>
      </c>
      <c r="P24" s="71"/>
      <c r="Q24" s="87">
        <v>8.8000000000000007</v>
      </c>
      <c r="R24" s="71">
        <v>0.95</v>
      </c>
      <c r="S24" s="70"/>
      <c r="T24" s="71"/>
      <c r="U24" s="70"/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/>
      <c r="AE24" s="3">
        <f>'OA&amp;GRIDCO'!W24+'Day Ahead IEX PXIL'!M24+RTM!M24</f>
        <v>25.770000000000003</v>
      </c>
      <c r="AF24" s="3">
        <f>'OA&amp;GRIDCO'!X24+'Day Ahead IEX PXIL'!N24+RTM!N24</f>
        <v>5.1540000000000008</v>
      </c>
      <c r="AG24" s="3">
        <f>'OA&amp;GRIDCO'!AC24+'Day Ahead IEX PXIL'!S24+RTM!S24</f>
        <v>0</v>
      </c>
      <c r="AH24" s="3">
        <f>'OA&amp;GRIDCO'!AD24+'Day Ahead IEX PXIL'!T24+RTM!T24</f>
        <v>0</v>
      </c>
      <c r="AI24" s="3">
        <f>'OA&amp;GRIDCO'!AU24+'Day Ahead IEX PXIL'!Y24+RTM!Y24</f>
        <v>0</v>
      </c>
      <c r="AJ24" s="3">
        <f>'OA&amp;GRIDCO'!AV24+'Day Ahead IEX PXIL'!Z24+RTM!Z24</f>
        <v>0</v>
      </c>
      <c r="AK24" s="3">
        <f>'OA&amp;GRIDCO'!BS24+'Day Ahead IEX PXIL'!AK24+RTM!AK24</f>
        <v>30</v>
      </c>
      <c r="AL24" s="3">
        <f>'OA&amp;GRIDCO'!BT24+'Day Ahead IEX PXIL'!AL24+RTM!AL24</f>
        <v>4.2720000000000002</v>
      </c>
      <c r="AM24" s="3">
        <f>'OA&amp;GRIDCO'!BC24+'Day Ahead IEX PXIL'!AE24+RTM!AE24</f>
        <v>0</v>
      </c>
      <c r="AN24" s="3">
        <f>'OA&amp;GRIDCO'!BD24+'Day Ahead IEX PXIL'!AF24+RTM!AF24</f>
        <v>0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41.2</v>
      </c>
      <c r="AR24" s="3">
        <f>'OA&amp;GRIDCO'!CP24+'Day Ahead IEX PXIL'!AX24+RTM!AX24</f>
        <v>13</v>
      </c>
      <c r="AS24" s="3">
        <f>'OA&amp;GRIDCO'!DA24+'Day Ahead IEX PXIL'!BC24+RTM!BC24</f>
        <v>329.77738402061857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526.92824742268044</v>
      </c>
      <c r="BD24" s="3">
        <f>'OA&amp;GRIDCO'!ER24+'Day Ahead IEX PXIL'!CB24+RTM!CB24</f>
        <v>0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30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53.306799999999996</v>
      </c>
      <c r="BT24" s="3">
        <f>'OA&amp;GRIDCO'!JX24+'Day Ahead IEX PXIL'!FB24+RTM!EV24</f>
        <v>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0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0</v>
      </c>
      <c r="CH24" s="70">
        <f>'OA&amp;GRIDCO'!HP24+'Day Ahead IEX PXIL'!DX24+RTM!DR24</f>
        <v>0</v>
      </c>
      <c r="CI24" s="71">
        <f>'Day Ahead IEX PXIL'!HE24+'OA&amp;GRIDCO'!DI24+RTM!GY24</f>
        <v>0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12.5</v>
      </c>
      <c r="CZ24" s="3">
        <f>'OA&amp;GRIDCO'!IH24+'Day Ahead IEX PXIL'!EJ24+RTM!ED24</f>
        <v>3.125</v>
      </c>
      <c r="DA24" s="3">
        <f>'OA&amp;GRIDCO'!IU24+'Day Ahead IEX PXIL'!EO24+RTM!EI24</f>
        <v>0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25.770000000000003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0.31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6.19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0</v>
      </c>
      <c r="EF24" s="70">
        <f>'OA&amp;GRIDCO'!MV24</f>
        <v>0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3.33</v>
      </c>
      <c r="EJ24" s="70">
        <f>'Day Ahead IEX PXIL'!IR24+RTM!IN24+'OA&amp;GRIDCO'!ND24</f>
        <v>0.9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4.12</v>
      </c>
      <c r="ET24" s="70">
        <f>'OA&amp;GRIDCO'!NP24+RTM!HD24+'Day Ahead IEX PXIL'!IZ24</f>
        <v>0</v>
      </c>
      <c r="EU24" s="70">
        <f>RTM!JG24</f>
        <v>0</v>
      </c>
      <c r="EV24" s="70">
        <f>RTM!JH24</f>
        <v>0</v>
      </c>
      <c r="EW24" s="70">
        <f>RTM!JK24</f>
        <v>4.12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1584.0074314432989</v>
      </c>
      <c r="FR24" s="1">
        <f t="shared" si="1"/>
        <v>42.100999999999999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>
        <v>24</v>
      </c>
      <c r="H25" s="71"/>
      <c r="I25" s="70"/>
      <c r="J25" s="70"/>
      <c r="K25" s="71"/>
      <c r="L25" s="71"/>
      <c r="M25" s="71"/>
      <c r="N25" s="71"/>
      <c r="O25" s="252">
        <v>0</v>
      </c>
      <c r="P25" s="71"/>
      <c r="Q25" s="87">
        <v>8.8000000000000007</v>
      </c>
      <c r="R25" s="71">
        <v>0.95</v>
      </c>
      <c r="S25" s="70"/>
      <c r="T25" s="71"/>
      <c r="U25" s="70"/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/>
      <c r="AE25" s="3">
        <f>'OA&amp;GRIDCO'!W25+'Day Ahead IEX PXIL'!M25+RTM!M25</f>
        <v>25.770000000000003</v>
      </c>
      <c r="AF25" s="3">
        <f>'OA&amp;GRIDCO'!X25+'Day Ahead IEX PXIL'!N25+RTM!N25</f>
        <v>5.1540000000000008</v>
      </c>
      <c r="AG25" s="3">
        <f>'OA&amp;GRIDCO'!AC25+'Day Ahead IEX PXIL'!S25+RTM!S25</f>
        <v>0</v>
      </c>
      <c r="AH25" s="3">
        <f>'OA&amp;GRIDCO'!AD25+'Day Ahead IEX PXIL'!T25+RTM!T25</f>
        <v>0</v>
      </c>
      <c r="AI25" s="3">
        <f>'OA&amp;GRIDCO'!AU25+'Day Ahead IEX PXIL'!Y25+RTM!Y25</f>
        <v>0</v>
      </c>
      <c r="AJ25" s="3">
        <f>'OA&amp;GRIDCO'!AV25+'Day Ahead IEX PXIL'!Z25+RTM!Z25</f>
        <v>0</v>
      </c>
      <c r="AK25" s="3">
        <f>'OA&amp;GRIDCO'!BS25+'Day Ahead IEX PXIL'!AK25+RTM!AK25</f>
        <v>50.620000000000005</v>
      </c>
      <c r="AL25" s="3">
        <f>'OA&amp;GRIDCO'!BT25+'Day Ahead IEX PXIL'!AL25+RTM!AL25</f>
        <v>4.2720000000000002</v>
      </c>
      <c r="AM25" s="3">
        <f>'OA&amp;GRIDCO'!BC25+'Day Ahead IEX PXIL'!AE25+RTM!AE25</f>
        <v>0</v>
      </c>
      <c r="AN25" s="3">
        <f>'OA&amp;GRIDCO'!BD25+'Day Ahead IEX PXIL'!AF25+RTM!AF25</f>
        <v>0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41.2</v>
      </c>
      <c r="AR25" s="3">
        <f>'OA&amp;GRIDCO'!CP25+'Day Ahead IEX PXIL'!AX25+RTM!AX25</f>
        <v>13</v>
      </c>
      <c r="AS25" s="3">
        <f>'OA&amp;GRIDCO'!DA25+'Day Ahead IEX PXIL'!BC25+RTM!BC25</f>
        <v>329.77738402061857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13.7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506.30824742268044</v>
      </c>
      <c r="BD25" s="3">
        <f>'OA&amp;GRIDCO'!ER25+'Day Ahead IEX PXIL'!CB25+RTM!CB25</f>
        <v>0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30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53.306799999999996</v>
      </c>
      <c r="BT25" s="3">
        <f>'OA&amp;GRIDCO'!JX25+'Day Ahead IEX PXIL'!FB25+RTM!EV25</f>
        <v>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0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0</v>
      </c>
      <c r="CH25" s="70">
        <f>'OA&amp;GRIDCO'!HP25+'Day Ahead IEX PXIL'!DX25+RTM!DR25</f>
        <v>0</v>
      </c>
      <c r="CI25" s="71">
        <f>'Day Ahead IEX PXIL'!HE25+'OA&amp;GRIDCO'!DI25+RTM!GY25</f>
        <v>0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12.5</v>
      </c>
      <c r="CZ25" s="3">
        <f>'OA&amp;GRIDCO'!IH25+'Day Ahead IEX PXIL'!EJ25+RTM!ED25</f>
        <v>3.125</v>
      </c>
      <c r="DA25" s="3">
        <f>'OA&amp;GRIDCO'!IU25+'Day Ahead IEX PXIL'!EO25+RTM!EI25</f>
        <v>0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25.770000000000003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0.31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6.19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0</v>
      </c>
      <c r="EF25" s="70">
        <f>'OA&amp;GRIDCO'!MV25</f>
        <v>0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3.33</v>
      </c>
      <c r="EJ25" s="70">
        <f>'Day Ahead IEX PXIL'!IR25+RTM!IN25+'OA&amp;GRIDCO'!ND25</f>
        <v>0.9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4.12</v>
      </c>
      <c r="ET25" s="70">
        <f>'OA&amp;GRIDCO'!NP25+RTM!HD25+'Day Ahead IEX PXIL'!IZ25</f>
        <v>0</v>
      </c>
      <c r="EU25" s="70">
        <f>RTM!JG25</f>
        <v>0</v>
      </c>
      <c r="EV25" s="70">
        <f>RTM!JH25</f>
        <v>0</v>
      </c>
      <c r="EW25" s="70">
        <f>RTM!JK25</f>
        <v>4.12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1584.0074314432989</v>
      </c>
      <c r="FR25" s="1">
        <f t="shared" si="1"/>
        <v>42.100999999999999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>
        <v>24</v>
      </c>
      <c r="H26" s="71"/>
      <c r="I26" s="70"/>
      <c r="J26" s="70"/>
      <c r="K26" s="71"/>
      <c r="L26" s="71"/>
      <c r="M26" s="71"/>
      <c r="N26" s="71"/>
      <c r="O26" s="252">
        <v>0</v>
      </c>
      <c r="P26" s="71"/>
      <c r="Q26" s="87">
        <v>8.8000000000000007</v>
      </c>
      <c r="R26" s="71">
        <v>0.95</v>
      </c>
      <c r="S26" s="70"/>
      <c r="T26" s="71"/>
      <c r="U26" s="70"/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/>
      <c r="AE26" s="3">
        <f>'OA&amp;GRIDCO'!W26+'Day Ahead IEX PXIL'!M26+RTM!M26</f>
        <v>25.770000000000003</v>
      </c>
      <c r="AF26" s="3">
        <f>'OA&amp;GRIDCO'!X26+'Day Ahead IEX PXIL'!N26+RTM!N26</f>
        <v>5.1540000000000008</v>
      </c>
      <c r="AG26" s="3">
        <f>'OA&amp;GRIDCO'!AC26+'Day Ahead IEX PXIL'!S26+RTM!S26</f>
        <v>0</v>
      </c>
      <c r="AH26" s="3">
        <f>'OA&amp;GRIDCO'!AD26+'Day Ahead IEX PXIL'!T26+RTM!T26</f>
        <v>0</v>
      </c>
      <c r="AI26" s="3">
        <f>'OA&amp;GRIDCO'!AU26+'Day Ahead IEX PXIL'!Y26+RTM!Y26</f>
        <v>0</v>
      </c>
      <c r="AJ26" s="3">
        <f>'OA&amp;GRIDCO'!AV26+'Day Ahead IEX PXIL'!Z26+RTM!Z26</f>
        <v>0</v>
      </c>
      <c r="AK26" s="3">
        <f>'OA&amp;GRIDCO'!BS26+'Day Ahead IEX PXIL'!AK26+RTM!AK26</f>
        <v>60.93</v>
      </c>
      <c r="AL26" s="3">
        <f>'OA&amp;GRIDCO'!BT26+'Day Ahead IEX PXIL'!AL26+RTM!AL26</f>
        <v>4.2720000000000002</v>
      </c>
      <c r="AM26" s="3">
        <f>'OA&amp;GRIDCO'!BC26+'Day Ahead IEX PXIL'!AE26+RTM!AE26</f>
        <v>0</v>
      </c>
      <c r="AN26" s="3">
        <f>'OA&amp;GRIDCO'!BD26+'Day Ahead IEX PXIL'!AF26+RTM!AF26</f>
        <v>0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41.2</v>
      </c>
      <c r="AR26" s="3">
        <f>'OA&amp;GRIDCO'!CP26+'Day Ahead IEX PXIL'!AX26+RTM!AX26</f>
        <v>13</v>
      </c>
      <c r="AS26" s="3">
        <f>'OA&amp;GRIDCO'!DA26+'Day Ahead IEX PXIL'!BC26+RTM!BC26</f>
        <v>329.77738402061857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13.7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506.30824742268044</v>
      </c>
      <c r="BD26" s="3">
        <f>'OA&amp;GRIDCO'!ER26+'Day Ahead IEX PXIL'!CB26+RTM!CB26</f>
        <v>0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30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53.306799999999996</v>
      </c>
      <c r="BT26" s="3">
        <f>'OA&amp;GRIDCO'!JX26+'Day Ahead IEX PXIL'!FB26+RTM!EV26</f>
        <v>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0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0</v>
      </c>
      <c r="CH26" s="70">
        <f>'OA&amp;GRIDCO'!HP26+'Day Ahead IEX PXIL'!DX26+RTM!DR26</f>
        <v>0</v>
      </c>
      <c r="CI26" s="71">
        <f>'Day Ahead IEX PXIL'!HE26+'OA&amp;GRIDCO'!DI26+RTM!GY26</f>
        <v>0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12.5</v>
      </c>
      <c r="CZ26" s="3">
        <f>'OA&amp;GRIDCO'!IH26+'Day Ahead IEX PXIL'!EJ26+RTM!ED26</f>
        <v>3.125</v>
      </c>
      <c r="DA26" s="3">
        <f>'OA&amp;GRIDCO'!IU26+'Day Ahead IEX PXIL'!EO26+RTM!EI26</f>
        <v>0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25.770000000000003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0.31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6.19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0</v>
      </c>
      <c r="EF26" s="70">
        <f>'OA&amp;GRIDCO'!MV26</f>
        <v>0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3.33</v>
      </c>
      <c r="EJ26" s="70">
        <f>'Day Ahead IEX PXIL'!IR26+RTM!IN26+'OA&amp;GRIDCO'!ND26</f>
        <v>0.9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4.12</v>
      </c>
      <c r="ET26" s="70">
        <f>'OA&amp;GRIDCO'!NP26+RTM!HD26+'Day Ahead IEX PXIL'!IZ26</f>
        <v>0</v>
      </c>
      <c r="EU26" s="70">
        <f>RTM!JG26</f>
        <v>0</v>
      </c>
      <c r="EV26" s="70">
        <f>RTM!JH26</f>
        <v>0</v>
      </c>
      <c r="EW26" s="70">
        <f>RTM!JK26</f>
        <v>4.12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1594.3174314432988</v>
      </c>
      <c r="FR26" s="1">
        <f t="shared" si="1"/>
        <v>42.100999999999999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>
        <v>24</v>
      </c>
      <c r="H27" s="71"/>
      <c r="I27" s="70"/>
      <c r="J27" s="70"/>
      <c r="K27" s="71"/>
      <c r="L27" s="71"/>
      <c r="M27" s="71"/>
      <c r="N27" s="71"/>
      <c r="O27" s="252">
        <v>0</v>
      </c>
      <c r="P27" s="71"/>
      <c r="Q27" s="87">
        <v>8.8000000000000007</v>
      </c>
      <c r="R27" s="71">
        <v>0.95</v>
      </c>
      <c r="S27" s="70"/>
      <c r="T27" s="71"/>
      <c r="U27" s="70"/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/>
      <c r="AE27" s="3">
        <f>'OA&amp;GRIDCO'!W27+'Day Ahead IEX PXIL'!M27+RTM!M27</f>
        <v>34.020000000000003</v>
      </c>
      <c r="AF27" s="3">
        <f>'OA&amp;GRIDCO'!X27+'Day Ahead IEX PXIL'!N27+RTM!N27</f>
        <v>5.1540000000000008</v>
      </c>
      <c r="AG27" s="3">
        <f>'OA&amp;GRIDCO'!AC27+'Day Ahead IEX PXIL'!S27+RTM!S27</f>
        <v>0</v>
      </c>
      <c r="AH27" s="3">
        <f>'OA&amp;GRIDCO'!AD27+'Day Ahead IEX PXIL'!T27+RTM!T27</f>
        <v>0</v>
      </c>
      <c r="AI27" s="3">
        <f>'OA&amp;GRIDCO'!AU27+'Day Ahead IEX PXIL'!Y27+RTM!Y27</f>
        <v>0</v>
      </c>
      <c r="AJ27" s="3">
        <f>'OA&amp;GRIDCO'!AV27+'Day Ahead IEX PXIL'!Z27+RTM!Z27</f>
        <v>0</v>
      </c>
      <c r="AK27" s="3">
        <f>'OA&amp;GRIDCO'!BS27+'Day Ahead IEX PXIL'!AK27+RTM!AK27</f>
        <v>30</v>
      </c>
      <c r="AL27" s="3">
        <f>'OA&amp;GRIDCO'!BT27+'Day Ahead IEX PXIL'!AL27+RTM!AL27</f>
        <v>4.2720000000000002</v>
      </c>
      <c r="AM27" s="3">
        <f>'OA&amp;GRIDCO'!BC27+'Day Ahead IEX PXIL'!AE27+RTM!AE27</f>
        <v>0</v>
      </c>
      <c r="AN27" s="3">
        <f>'OA&amp;GRIDCO'!BD27+'Day Ahead IEX PXIL'!AF27+RTM!AF27</f>
        <v>0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41.2</v>
      </c>
      <c r="AR27" s="3">
        <f>'OA&amp;GRIDCO'!CP27+'Day Ahead IEX PXIL'!AX27+RTM!AX27</f>
        <v>13</v>
      </c>
      <c r="AS27" s="3">
        <f>'OA&amp;GRIDCO'!DA27+'Day Ahead IEX PXIL'!BC27+RTM!BC27</f>
        <v>329.77738402061857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13.7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568.16824742268045</v>
      </c>
      <c r="BD27" s="3">
        <f>'OA&amp;GRIDCO'!ER27+'Day Ahead IEX PXIL'!CB27+RTM!CB27</f>
        <v>0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30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53.306799999999996</v>
      </c>
      <c r="BT27" s="3">
        <f>'OA&amp;GRIDCO'!JX27+'Day Ahead IEX PXIL'!FB27+RTM!EV27</f>
        <v>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0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0</v>
      </c>
      <c r="CH27" s="70">
        <f>'OA&amp;GRIDCO'!HP27+'Day Ahead IEX PXIL'!DX27+RTM!DR27</f>
        <v>0</v>
      </c>
      <c r="CI27" s="71">
        <f>'Day Ahead IEX PXIL'!HE27+'OA&amp;GRIDCO'!DI27+RTM!GY27</f>
        <v>0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12.5</v>
      </c>
      <c r="CZ27" s="3">
        <f>'OA&amp;GRIDCO'!IH27+'Day Ahead IEX PXIL'!EJ27+RTM!ED27</f>
        <v>3.125</v>
      </c>
      <c r="DA27" s="3">
        <f>'OA&amp;GRIDCO'!IU27+'Day Ahead IEX PXIL'!EO27+RTM!EI27</f>
        <v>0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25.770000000000003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0.31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6.19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0</v>
      </c>
      <c r="EF27" s="70">
        <f>'OA&amp;GRIDCO'!MV27</f>
        <v>0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3.33</v>
      </c>
      <c r="EJ27" s="70">
        <f>'Day Ahead IEX PXIL'!IR27+RTM!IN27+'OA&amp;GRIDCO'!ND27</f>
        <v>0.9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4.12</v>
      </c>
      <c r="ET27" s="70">
        <f>'OA&amp;GRIDCO'!NP27+RTM!HD27+'Day Ahead IEX PXIL'!IZ27</f>
        <v>0</v>
      </c>
      <c r="EU27" s="70">
        <f>RTM!JG27</f>
        <v>0</v>
      </c>
      <c r="EV27" s="70">
        <f>RTM!JH27</f>
        <v>0</v>
      </c>
      <c r="EW27" s="70">
        <f>RTM!JK27</f>
        <v>4.12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1633.4974314432989</v>
      </c>
      <c r="FR27" s="1">
        <f t="shared" si="1"/>
        <v>42.100999999999999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>
        <v>24</v>
      </c>
      <c r="H28" s="71"/>
      <c r="I28" s="70"/>
      <c r="J28" s="70"/>
      <c r="K28" s="71"/>
      <c r="L28" s="71"/>
      <c r="M28" s="71"/>
      <c r="N28" s="71"/>
      <c r="O28" s="252">
        <v>0</v>
      </c>
      <c r="P28" s="71"/>
      <c r="Q28" s="87">
        <v>8.8000000000000007</v>
      </c>
      <c r="R28" s="71">
        <v>0.95</v>
      </c>
      <c r="S28" s="70"/>
      <c r="T28" s="71"/>
      <c r="U28" s="70"/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/>
      <c r="AE28" s="3">
        <f>'OA&amp;GRIDCO'!W28+'Day Ahead IEX PXIL'!M28+RTM!M28</f>
        <v>25.770000000000003</v>
      </c>
      <c r="AF28" s="3">
        <f>'OA&amp;GRIDCO'!X28+'Day Ahead IEX PXIL'!N28+RTM!N28</f>
        <v>5.1540000000000008</v>
      </c>
      <c r="AG28" s="3">
        <f>'OA&amp;GRIDCO'!AC28+'Day Ahead IEX PXIL'!S28+RTM!S28</f>
        <v>0</v>
      </c>
      <c r="AH28" s="3">
        <f>'OA&amp;GRIDCO'!AD28+'Day Ahead IEX PXIL'!T28+RTM!T28</f>
        <v>0</v>
      </c>
      <c r="AI28" s="3">
        <f>'OA&amp;GRIDCO'!AU28+'Day Ahead IEX PXIL'!Y28+RTM!Y28</f>
        <v>0</v>
      </c>
      <c r="AJ28" s="3">
        <f>'OA&amp;GRIDCO'!AV28+'Day Ahead IEX PXIL'!Z28+RTM!Z28</f>
        <v>0</v>
      </c>
      <c r="AK28" s="3">
        <f>'OA&amp;GRIDCO'!BS28+'Day Ahead IEX PXIL'!AK28+RTM!AK28</f>
        <v>30</v>
      </c>
      <c r="AL28" s="3">
        <f>'OA&amp;GRIDCO'!BT28+'Day Ahead IEX PXIL'!AL28+RTM!AL28</f>
        <v>4.2720000000000002</v>
      </c>
      <c r="AM28" s="3">
        <f>'OA&amp;GRIDCO'!BC28+'Day Ahead IEX PXIL'!AE28+RTM!AE28</f>
        <v>0</v>
      </c>
      <c r="AN28" s="3">
        <f>'OA&amp;GRIDCO'!BD28+'Day Ahead IEX PXIL'!AF28+RTM!AF28</f>
        <v>0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41.2</v>
      </c>
      <c r="AR28" s="3">
        <f>'OA&amp;GRIDCO'!CP28+'Day Ahead IEX PXIL'!AX28+RTM!AX28</f>
        <v>13</v>
      </c>
      <c r="AS28" s="3">
        <f>'OA&amp;GRIDCO'!DA28+'Day Ahead IEX PXIL'!BC28+RTM!BC28</f>
        <v>329.77738402061857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13.7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568.16824742268045</v>
      </c>
      <c r="BD28" s="3">
        <f>'OA&amp;GRIDCO'!ER28+'Day Ahead IEX PXIL'!CB28+RTM!CB28</f>
        <v>0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30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53.306799999999996</v>
      </c>
      <c r="BT28" s="3">
        <f>'OA&amp;GRIDCO'!JX28+'Day Ahead IEX PXIL'!FB28+RTM!EV28</f>
        <v>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0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0</v>
      </c>
      <c r="CH28" s="70">
        <f>'OA&amp;GRIDCO'!HP28+'Day Ahead IEX PXIL'!DX28+RTM!DR28</f>
        <v>0</v>
      </c>
      <c r="CI28" s="71">
        <f>'Day Ahead IEX PXIL'!HE28+'OA&amp;GRIDCO'!DI28+RTM!GY28</f>
        <v>0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12.5</v>
      </c>
      <c r="CZ28" s="3">
        <f>'OA&amp;GRIDCO'!IH28+'Day Ahead IEX PXIL'!EJ28+RTM!ED28</f>
        <v>3.125</v>
      </c>
      <c r="DA28" s="3">
        <f>'OA&amp;GRIDCO'!IU28+'Day Ahead IEX PXIL'!EO28+RTM!EI28</f>
        <v>0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25.770000000000003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0.31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6.19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0</v>
      </c>
      <c r="EF28" s="70">
        <f>'OA&amp;GRIDCO'!MV28</f>
        <v>0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3.33</v>
      </c>
      <c r="EJ28" s="70">
        <f>'Day Ahead IEX PXIL'!IR28+RTM!IN28+'OA&amp;GRIDCO'!ND28</f>
        <v>0.9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4.12</v>
      </c>
      <c r="ET28" s="70">
        <f>'OA&amp;GRIDCO'!NP28+RTM!HD28+'Day Ahead IEX PXIL'!IZ28</f>
        <v>0</v>
      </c>
      <c r="EU28" s="70">
        <f>RTM!JG28</f>
        <v>0</v>
      </c>
      <c r="EV28" s="70">
        <f>RTM!JH28</f>
        <v>0</v>
      </c>
      <c r="EW28" s="70">
        <f>RTM!JK28</f>
        <v>4.12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1625.2474314432989</v>
      </c>
      <c r="FR28" s="1">
        <f t="shared" si="1"/>
        <v>42.100999999999999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>
        <v>24</v>
      </c>
      <c r="H29" s="71"/>
      <c r="I29" s="70"/>
      <c r="J29" s="70"/>
      <c r="K29" s="71"/>
      <c r="L29" s="71"/>
      <c r="M29" s="71"/>
      <c r="N29" s="71"/>
      <c r="O29" s="252">
        <v>0</v>
      </c>
      <c r="P29" s="71"/>
      <c r="Q29" s="87">
        <v>8.8000000000000007</v>
      </c>
      <c r="R29" s="71">
        <v>0.95</v>
      </c>
      <c r="S29" s="70"/>
      <c r="T29" s="71"/>
      <c r="U29" s="70"/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/>
      <c r="AE29" s="3">
        <f>'OA&amp;GRIDCO'!W29+'Day Ahead IEX PXIL'!M29+RTM!M29</f>
        <v>25.770000000000003</v>
      </c>
      <c r="AF29" s="3">
        <f>'OA&amp;GRIDCO'!X29+'Day Ahead IEX PXIL'!N29+RTM!N29</f>
        <v>5.1540000000000008</v>
      </c>
      <c r="AG29" s="3">
        <f>'OA&amp;GRIDCO'!AC29+'Day Ahead IEX PXIL'!S29+RTM!S29</f>
        <v>0</v>
      </c>
      <c r="AH29" s="3">
        <f>'OA&amp;GRIDCO'!AD29+'Day Ahead IEX PXIL'!T29+RTM!T29</f>
        <v>0</v>
      </c>
      <c r="AI29" s="3">
        <f>'OA&amp;GRIDCO'!AU29+'Day Ahead IEX PXIL'!Y29+RTM!Y29</f>
        <v>0</v>
      </c>
      <c r="AJ29" s="3">
        <f>'OA&amp;GRIDCO'!AV29+'Day Ahead IEX PXIL'!Z29+RTM!Z29</f>
        <v>0</v>
      </c>
      <c r="AK29" s="3">
        <f>'OA&amp;GRIDCO'!BS29+'Day Ahead IEX PXIL'!AK29+RTM!AK29</f>
        <v>30</v>
      </c>
      <c r="AL29" s="3">
        <f>'OA&amp;GRIDCO'!BT29+'Day Ahead IEX PXIL'!AL29+RTM!AL29</f>
        <v>4.2720000000000002</v>
      </c>
      <c r="AM29" s="3">
        <f>'OA&amp;GRIDCO'!BC29+'Day Ahead IEX PXIL'!AE29+RTM!AE29</f>
        <v>0</v>
      </c>
      <c r="AN29" s="3">
        <f>'OA&amp;GRIDCO'!BD29+'Day Ahead IEX PXIL'!AF29+RTM!AF29</f>
        <v>0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41.2</v>
      </c>
      <c r="AR29" s="3">
        <f>'OA&amp;GRIDCO'!CP29+'Day Ahead IEX PXIL'!AX29+RTM!AX29</f>
        <v>13</v>
      </c>
      <c r="AS29" s="3">
        <f>'OA&amp;GRIDCO'!DA29+'Day Ahead IEX PXIL'!BC29+RTM!BC29</f>
        <v>329.77738402061857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13.7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537.23824742268039</v>
      </c>
      <c r="BD29" s="3">
        <f>'OA&amp;GRIDCO'!ER29+'Day Ahead IEX PXIL'!CB29+RTM!CB29</f>
        <v>0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30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53.306799999999996</v>
      </c>
      <c r="BT29" s="3">
        <f>'OA&amp;GRIDCO'!JX29+'Day Ahead IEX PXIL'!FB29+RTM!EV29</f>
        <v>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0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0</v>
      </c>
      <c r="CH29" s="70">
        <f>'OA&amp;GRIDCO'!HP29+'Day Ahead IEX PXIL'!DX29+RTM!DR29</f>
        <v>0</v>
      </c>
      <c r="CI29" s="71">
        <f>'Day Ahead IEX PXIL'!HE29+'OA&amp;GRIDCO'!DI29+RTM!GY29</f>
        <v>0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12.5</v>
      </c>
      <c r="CZ29" s="3">
        <f>'OA&amp;GRIDCO'!IH29+'Day Ahead IEX PXIL'!EJ29+RTM!ED29</f>
        <v>3.125</v>
      </c>
      <c r="DA29" s="3">
        <f>'OA&amp;GRIDCO'!IU29+'Day Ahead IEX PXIL'!EO29+RTM!EI29</f>
        <v>0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25.770000000000003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0.31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6.19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0</v>
      </c>
      <c r="EF29" s="70">
        <f>'OA&amp;GRIDCO'!MV29</f>
        <v>0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3.33</v>
      </c>
      <c r="EJ29" s="70">
        <f>'Day Ahead IEX PXIL'!IR29+RTM!IN29+'OA&amp;GRIDCO'!ND29</f>
        <v>0.9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4.12</v>
      </c>
      <c r="ET29" s="70">
        <f>'OA&amp;GRIDCO'!NP29+RTM!HD29+'Day Ahead IEX PXIL'!IZ29</f>
        <v>0</v>
      </c>
      <c r="EU29" s="70">
        <f>RTM!JG29</f>
        <v>0</v>
      </c>
      <c r="EV29" s="70">
        <f>RTM!JH29</f>
        <v>0</v>
      </c>
      <c r="EW29" s="70">
        <f>RTM!JK29</f>
        <v>4.12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1594.3174314432986</v>
      </c>
      <c r="FR29" s="1">
        <f t="shared" si="1"/>
        <v>42.100999999999999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>
        <v>24</v>
      </c>
      <c r="H30" s="71"/>
      <c r="I30" s="70"/>
      <c r="J30" s="70"/>
      <c r="K30" s="71"/>
      <c r="L30" s="71"/>
      <c r="M30" s="71"/>
      <c r="N30" s="71"/>
      <c r="O30" s="252">
        <v>0</v>
      </c>
      <c r="P30" s="71"/>
      <c r="Q30" s="87">
        <v>8.8000000000000007</v>
      </c>
      <c r="R30" s="71">
        <v>0.95</v>
      </c>
      <c r="S30" s="70"/>
      <c r="T30" s="71"/>
      <c r="U30" s="70"/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/>
      <c r="AE30" s="3">
        <f>'OA&amp;GRIDCO'!W30+'Day Ahead IEX PXIL'!M30+RTM!M30</f>
        <v>25.770000000000003</v>
      </c>
      <c r="AF30" s="3">
        <f>'OA&amp;GRIDCO'!X30+'Day Ahead IEX PXIL'!N30+RTM!N30</f>
        <v>5.1540000000000008</v>
      </c>
      <c r="AG30" s="3">
        <f>'OA&amp;GRIDCO'!AC30+'Day Ahead IEX PXIL'!S30+RTM!S30</f>
        <v>0</v>
      </c>
      <c r="AH30" s="3">
        <f>'OA&amp;GRIDCO'!AD30+'Day Ahead IEX PXIL'!T30+RTM!T30</f>
        <v>0</v>
      </c>
      <c r="AI30" s="3">
        <f>'OA&amp;GRIDCO'!AU30+'Day Ahead IEX PXIL'!Y30+RTM!Y30</f>
        <v>0</v>
      </c>
      <c r="AJ30" s="3">
        <f>'OA&amp;GRIDCO'!AV30+'Day Ahead IEX PXIL'!Z30+RTM!Z30</f>
        <v>0</v>
      </c>
      <c r="AK30" s="3">
        <f>'OA&amp;GRIDCO'!BS30+'Day Ahead IEX PXIL'!AK30+RTM!AK30</f>
        <v>30</v>
      </c>
      <c r="AL30" s="3">
        <f>'OA&amp;GRIDCO'!BT30+'Day Ahead IEX PXIL'!AL30+RTM!AL30</f>
        <v>4.2720000000000002</v>
      </c>
      <c r="AM30" s="3">
        <f>'OA&amp;GRIDCO'!BC30+'Day Ahead IEX PXIL'!AE30+RTM!AE30</f>
        <v>0</v>
      </c>
      <c r="AN30" s="3">
        <f>'OA&amp;GRIDCO'!BD30+'Day Ahead IEX PXIL'!AF30+RTM!AF30</f>
        <v>0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41.2</v>
      </c>
      <c r="AR30" s="3">
        <f>'OA&amp;GRIDCO'!CP30+'Day Ahead IEX PXIL'!AX30+RTM!AX30</f>
        <v>13</v>
      </c>
      <c r="AS30" s="3">
        <f>'OA&amp;GRIDCO'!DA30+'Day Ahead IEX PXIL'!BC30+RTM!BC30</f>
        <v>329.77738402061857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13.7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537.23824742268039</v>
      </c>
      <c r="BD30" s="3">
        <f>'OA&amp;GRIDCO'!ER30+'Day Ahead IEX PXIL'!CB30+RTM!CB30</f>
        <v>0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30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53.306799999999996</v>
      </c>
      <c r="BT30" s="3">
        <f>'OA&amp;GRIDCO'!JX30+'Day Ahead IEX PXIL'!FB30+RTM!EV30</f>
        <v>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0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0</v>
      </c>
      <c r="CH30" s="70">
        <f>'OA&amp;GRIDCO'!HP30+'Day Ahead IEX PXIL'!DX30+RTM!DR30</f>
        <v>0</v>
      </c>
      <c r="CI30" s="71">
        <f>'Day Ahead IEX PXIL'!HE30+'OA&amp;GRIDCO'!DI30+RTM!GY30</f>
        <v>0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12.5</v>
      </c>
      <c r="CZ30" s="3">
        <f>'OA&amp;GRIDCO'!IH30+'Day Ahead IEX PXIL'!EJ30+RTM!ED30</f>
        <v>3.125</v>
      </c>
      <c r="DA30" s="3">
        <f>'OA&amp;GRIDCO'!IU30+'Day Ahead IEX PXIL'!EO30+RTM!EI30</f>
        <v>0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25.770000000000003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0.31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6.19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0</v>
      </c>
      <c r="EF30" s="70">
        <f>'OA&amp;GRIDCO'!MV30</f>
        <v>0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3.33</v>
      </c>
      <c r="EJ30" s="70">
        <f>'Day Ahead IEX PXIL'!IR30+RTM!IN30+'OA&amp;GRIDCO'!ND30</f>
        <v>0.9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4.12</v>
      </c>
      <c r="ET30" s="70">
        <f>'OA&amp;GRIDCO'!NP30+RTM!HD30+'Day Ahead IEX PXIL'!IZ30</f>
        <v>0</v>
      </c>
      <c r="EU30" s="70">
        <f>RTM!JG30</f>
        <v>0</v>
      </c>
      <c r="EV30" s="70">
        <f>RTM!JH30</f>
        <v>0</v>
      </c>
      <c r="EW30" s="70">
        <f>RTM!JK30</f>
        <v>4.12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1594.3174314432986</v>
      </c>
      <c r="FR30" s="1">
        <f t="shared" si="1"/>
        <v>42.100999999999999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>
        <v>24</v>
      </c>
      <c r="H31" s="71"/>
      <c r="I31" s="70"/>
      <c r="J31" s="70"/>
      <c r="K31" s="71"/>
      <c r="L31" s="71"/>
      <c r="M31" s="71"/>
      <c r="N31" s="71"/>
      <c r="O31" s="252">
        <v>0</v>
      </c>
      <c r="P31" s="71"/>
      <c r="Q31" s="87">
        <v>8.8000000000000007</v>
      </c>
      <c r="R31" s="71">
        <v>0.95</v>
      </c>
      <c r="S31" s="70"/>
      <c r="T31" s="71"/>
      <c r="U31" s="70"/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/>
      <c r="AE31" s="3">
        <f>'OA&amp;GRIDCO'!W31+'Day Ahead IEX PXIL'!M31+RTM!M31</f>
        <v>25.770000000000003</v>
      </c>
      <c r="AF31" s="3">
        <f>'OA&amp;GRIDCO'!X31+'Day Ahead IEX PXIL'!N31+RTM!N31</f>
        <v>5.1540000000000008</v>
      </c>
      <c r="AG31" s="3">
        <f>'OA&amp;GRIDCO'!AC31+'Day Ahead IEX PXIL'!S31+RTM!S31</f>
        <v>0</v>
      </c>
      <c r="AH31" s="3">
        <f>'OA&amp;GRIDCO'!AD31+'Day Ahead IEX PXIL'!T31+RTM!T31</f>
        <v>0</v>
      </c>
      <c r="AI31" s="3">
        <f>'OA&amp;GRIDCO'!AU31+'Day Ahead IEX PXIL'!Y31+RTM!Y31</f>
        <v>0</v>
      </c>
      <c r="AJ31" s="3">
        <f>'OA&amp;GRIDCO'!AV31+'Day Ahead IEX PXIL'!Z31+RTM!Z31</f>
        <v>0</v>
      </c>
      <c r="AK31" s="3">
        <f>'OA&amp;GRIDCO'!BS31+'Day Ahead IEX PXIL'!AK31+RTM!AK31</f>
        <v>66.08</v>
      </c>
      <c r="AL31" s="3">
        <f>'OA&amp;GRIDCO'!BT31+'Day Ahead IEX PXIL'!AL31+RTM!AL31</f>
        <v>4.2720000000000002</v>
      </c>
      <c r="AM31" s="3">
        <f>'OA&amp;GRIDCO'!BC31+'Day Ahead IEX PXIL'!AE31+RTM!AE31</f>
        <v>0</v>
      </c>
      <c r="AN31" s="3">
        <f>'OA&amp;GRIDCO'!BD31+'Day Ahead IEX PXIL'!AF31+RTM!AF31</f>
        <v>0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41.2</v>
      </c>
      <c r="AR31" s="3">
        <f>'OA&amp;GRIDCO'!CP31+'Day Ahead IEX PXIL'!AX31+RTM!AX31</f>
        <v>13</v>
      </c>
      <c r="AS31" s="3">
        <f>'OA&amp;GRIDCO'!DA31+'Day Ahead IEX PXIL'!BC31+RTM!BC31</f>
        <v>329.77738402061857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13.7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506.30824742268044</v>
      </c>
      <c r="BD31" s="3">
        <f>'OA&amp;GRIDCO'!ER31+'Day Ahead IEX PXIL'!CB31+RTM!CB31</f>
        <v>0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30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0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0</v>
      </c>
      <c r="CH31" s="70">
        <f>'OA&amp;GRIDCO'!HP31+'Day Ahead IEX PXIL'!DX31+RTM!DR31</f>
        <v>0</v>
      </c>
      <c r="CI31" s="71">
        <f>'Day Ahead IEX PXIL'!HE31+'OA&amp;GRIDCO'!DI31+RTM!GY31</f>
        <v>0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12.5</v>
      </c>
      <c r="CZ31" s="3">
        <f>'OA&amp;GRIDCO'!IH31+'Day Ahead IEX PXIL'!EJ31+RTM!ED31</f>
        <v>3.125</v>
      </c>
      <c r="DA31" s="3">
        <f>'OA&amp;GRIDCO'!IU31+'Day Ahead IEX PXIL'!EO31+RTM!EI31</f>
        <v>0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25.770000000000003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0.31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6.19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0</v>
      </c>
      <c r="EF31" s="70">
        <f>'OA&amp;GRIDCO'!MV31</f>
        <v>0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3.33</v>
      </c>
      <c r="EJ31" s="70">
        <f>'Day Ahead IEX PXIL'!IR31+RTM!IN31+'OA&amp;GRIDCO'!ND31</f>
        <v>0.9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4.12</v>
      </c>
      <c r="ET31" s="70">
        <f>'OA&amp;GRIDCO'!NP31+RTM!HD31+'Day Ahead IEX PXIL'!IZ31</f>
        <v>0</v>
      </c>
      <c r="EU31" s="70">
        <f>RTM!JG31</f>
        <v>0</v>
      </c>
      <c r="EV31" s="70">
        <f>RTM!JH31</f>
        <v>0</v>
      </c>
      <c r="EW31" s="70">
        <f>RTM!JK31</f>
        <v>4.12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1600.0469314432985</v>
      </c>
      <c r="FR31" s="1">
        <f t="shared" si="1"/>
        <v>51.100999999999999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>
        <v>24</v>
      </c>
      <c r="H32" s="71"/>
      <c r="I32" s="70"/>
      <c r="J32" s="70"/>
      <c r="K32" s="71"/>
      <c r="L32" s="71"/>
      <c r="M32" s="71"/>
      <c r="N32" s="71"/>
      <c r="O32" s="252">
        <v>0</v>
      </c>
      <c r="P32" s="71"/>
      <c r="Q32" s="87">
        <v>8.8000000000000007</v>
      </c>
      <c r="R32" s="71">
        <v>0.95</v>
      </c>
      <c r="S32" s="70"/>
      <c r="T32" s="71"/>
      <c r="U32" s="70"/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/>
      <c r="AE32" s="3">
        <f>'OA&amp;GRIDCO'!W32+'Day Ahead IEX PXIL'!M32+RTM!M32</f>
        <v>25.770000000000003</v>
      </c>
      <c r="AF32" s="3">
        <f>'OA&amp;GRIDCO'!X32+'Day Ahead IEX PXIL'!N32+RTM!N32</f>
        <v>5.1540000000000008</v>
      </c>
      <c r="AG32" s="3">
        <f>'OA&amp;GRIDCO'!AC32+'Day Ahead IEX PXIL'!S32+RTM!S32</f>
        <v>0</v>
      </c>
      <c r="AH32" s="3">
        <f>'OA&amp;GRIDCO'!AD32+'Day Ahead IEX PXIL'!T32+RTM!T32</f>
        <v>0</v>
      </c>
      <c r="AI32" s="3">
        <f>'OA&amp;GRIDCO'!AU32+'Day Ahead IEX PXIL'!Y32+RTM!Y32</f>
        <v>0</v>
      </c>
      <c r="AJ32" s="3">
        <f>'OA&amp;GRIDCO'!AV32+'Day Ahead IEX PXIL'!Z32+RTM!Z32</f>
        <v>0</v>
      </c>
      <c r="AK32" s="3">
        <f>'OA&amp;GRIDCO'!BS32+'Day Ahead IEX PXIL'!AK32+RTM!AK32</f>
        <v>50.620000000000005</v>
      </c>
      <c r="AL32" s="3">
        <f>'OA&amp;GRIDCO'!BT32+'Day Ahead IEX PXIL'!AL32+RTM!AL32</f>
        <v>4.2720000000000002</v>
      </c>
      <c r="AM32" s="3">
        <f>'OA&amp;GRIDCO'!BC32+'Day Ahead IEX PXIL'!AE32+RTM!AE32</f>
        <v>0</v>
      </c>
      <c r="AN32" s="3">
        <f>'OA&amp;GRIDCO'!BD32+'Day Ahead IEX PXIL'!AF32+RTM!AF32</f>
        <v>0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41.2</v>
      </c>
      <c r="AR32" s="3">
        <f>'OA&amp;GRIDCO'!CP32+'Day Ahead IEX PXIL'!AX32+RTM!AX32</f>
        <v>13</v>
      </c>
      <c r="AS32" s="3">
        <f>'OA&amp;GRIDCO'!DA32+'Day Ahead IEX PXIL'!BC32+RTM!BC32</f>
        <v>329.77738402061857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13.7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506.30824742268044</v>
      </c>
      <c r="BD32" s="3">
        <f>'OA&amp;GRIDCO'!ER32+'Day Ahead IEX PXIL'!CB32+RTM!CB32</f>
        <v>0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30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0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0</v>
      </c>
      <c r="CH32" s="70">
        <f>'OA&amp;GRIDCO'!HP32+'Day Ahead IEX PXIL'!DX32+RTM!DR32</f>
        <v>0</v>
      </c>
      <c r="CI32" s="71">
        <f>'Day Ahead IEX PXIL'!HE32+'OA&amp;GRIDCO'!DI32+RTM!GY32</f>
        <v>0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12.5</v>
      </c>
      <c r="CZ32" s="3">
        <f>'OA&amp;GRIDCO'!IH32+'Day Ahead IEX PXIL'!EJ32+RTM!ED32</f>
        <v>3.125</v>
      </c>
      <c r="DA32" s="3">
        <f>'OA&amp;GRIDCO'!IU32+'Day Ahead IEX PXIL'!EO32+RTM!EI32</f>
        <v>0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25.770000000000003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0.31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6.19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0</v>
      </c>
      <c r="EF32" s="70">
        <f>'OA&amp;GRIDCO'!MV32</f>
        <v>0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3.33</v>
      </c>
      <c r="EJ32" s="70">
        <f>'Day Ahead IEX PXIL'!IR32+RTM!IN32+'OA&amp;GRIDCO'!ND32</f>
        <v>0.9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4.12</v>
      </c>
      <c r="ET32" s="70">
        <f>'OA&amp;GRIDCO'!NP32+RTM!HD32+'Day Ahead IEX PXIL'!IZ32</f>
        <v>0</v>
      </c>
      <c r="EU32" s="70">
        <f>RTM!JG32</f>
        <v>0</v>
      </c>
      <c r="EV32" s="70">
        <f>RTM!JH32</f>
        <v>0</v>
      </c>
      <c r="EW32" s="70">
        <f>RTM!JK32</f>
        <v>4.12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1584.5869314432989</v>
      </c>
      <c r="FR32" s="1">
        <f t="shared" si="1"/>
        <v>51.100999999999999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>
        <v>24</v>
      </c>
      <c r="H33" s="71"/>
      <c r="I33" s="70"/>
      <c r="J33" s="70"/>
      <c r="K33" s="71"/>
      <c r="L33" s="71"/>
      <c r="M33" s="71"/>
      <c r="N33" s="71"/>
      <c r="O33" s="252">
        <v>0</v>
      </c>
      <c r="P33" s="71"/>
      <c r="Q33" s="87">
        <v>8.8000000000000007</v>
      </c>
      <c r="R33" s="71">
        <v>0.95</v>
      </c>
      <c r="S33" s="70"/>
      <c r="T33" s="71"/>
      <c r="U33" s="70"/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/>
      <c r="AE33" s="3">
        <f>'OA&amp;GRIDCO'!W33+'Day Ahead IEX PXIL'!M33+RTM!M33</f>
        <v>28.860000000000003</v>
      </c>
      <c r="AF33" s="3">
        <f>'OA&amp;GRIDCO'!X33+'Day Ahead IEX PXIL'!N33+RTM!N33</f>
        <v>5.1540000000000008</v>
      </c>
      <c r="AG33" s="3">
        <f>'OA&amp;GRIDCO'!AC33+'Day Ahead IEX PXIL'!S33+RTM!S33</f>
        <v>0</v>
      </c>
      <c r="AH33" s="3">
        <f>'OA&amp;GRIDCO'!AD33+'Day Ahead IEX PXIL'!T33+RTM!T33</f>
        <v>0</v>
      </c>
      <c r="AI33" s="3">
        <f>'OA&amp;GRIDCO'!AU33+'Day Ahead IEX PXIL'!Y33+RTM!Y33</f>
        <v>0</v>
      </c>
      <c r="AJ33" s="3">
        <f>'OA&amp;GRIDCO'!AV33+'Day Ahead IEX PXIL'!Z33+RTM!Z33</f>
        <v>0</v>
      </c>
      <c r="AK33" s="3">
        <f>'OA&amp;GRIDCO'!BS33+'Day Ahead IEX PXIL'!AK33+RTM!AK33</f>
        <v>30</v>
      </c>
      <c r="AL33" s="3">
        <f>'OA&amp;GRIDCO'!BT33+'Day Ahead IEX PXIL'!AL33+RTM!AL33</f>
        <v>4.2720000000000002</v>
      </c>
      <c r="AM33" s="3">
        <f>'OA&amp;GRIDCO'!BC33+'Day Ahead IEX PXIL'!AE33+RTM!AE33</f>
        <v>0</v>
      </c>
      <c r="AN33" s="3">
        <f>'OA&amp;GRIDCO'!BD33+'Day Ahead IEX PXIL'!AF33+RTM!AF33</f>
        <v>0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41.2</v>
      </c>
      <c r="AR33" s="3">
        <f>'OA&amp;GRIDCO'!CP33+'Day Ahead IEX PXIL'!AX33+RTM!AX33</f>
        <v>13</v>
      </c>
      <c r="AS33" s="3">
        <f>'OA&amp;GRIDCO'!DA33+'Day Ahead IEX PXIL'!BC33+RTM!BC33</f>
        <v>329.77738402061857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13.7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506.30824742268044</v>
      </c>
      <c r="BD33" s="3">
        <f>'OA&amp;GRIDCO'!ER33+'Day Ahead IEX PXIL'!CB33+RTM!CB33</f>
        <v>0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30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0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0</v>
      </c>
      <c r="CH33" s="70">
        <f>'OA&amp;GRIDCO'!HP33+'Day Ahead IEX PXIL'!DX33+RTM!DR33</f>
        <v>0</v>
      </c>
      <c r="CI33" s="71">
        <f>'Day Ahead IEX PXIL'!HE33+'OA&amp;GRIDCO'!DI33+RTM!GY33</f>
        <v>0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12.5</v>
      </c>
      <c r="CZ33" s="3">
        <f>'OA&amp;GRIDCO'!IH33+'Day Ahead IEX PXIL'!EJ33+RTM!ED33</f>
        <v>3.125</v>
      </c>
      <c r="DA33" s="3">
        <f>'OA&amp;GRIDCO'!IU33+'Day Ahead IEX PXIL'!EO33+RTM!EI33</f>
        <v>0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25.770000000000003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0.31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6.19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0</v>
      </c>
      <c r="EF33" s="70">
        <f>'OA&amp;GRIDCO'!MV33</f>
        <v>0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3.33</v>
      </c>
      <c r="EJ33" s="70">
        <f>'Day Ahead IEX PXIL'!IR33+RTM!IN33+'OA&amp;GRIDCO'!ND33</f>
        <v>0.9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4.12</v>
      </c>
      <c r="ET33" s="70">
        <f>'OA&amp;GRIDCO'!NP33+RTM!HD33+'Day Ahead IEX PXIL'!IZ33</f>
        <v>0</v>
      </c>
      <c r="EU33" s="70">
        <f>RTM!JG33</f>
        <v>0</v>
      </c>
      <c r="EV33" s="70">
        <f>RTM!JH33</f>
        <v>0</v>
      </c>
      <c r="EW33" s="70">
        <f>RTM!JK33</f>
        <v>4.12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1567.0569314432987</v>
      </c>
      <c r="FR33" s="1">
        <f t="shared" si="1"/>
        <v>51.100999999999999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>
        <v>24</v>
      </c>
      <c r="H34" s="71"/>
      <c r="I34" s="70"/>
      <c r="J34" s="70"/>
      <c r="K34" s="71"/>
      <c r="L34" s="71"/>
      <c r="M34" s="71"/>
      <c r="N34" s="71"/>
      <c r="O34" s="252">
        <v>0</v>
      </c>
      <c r="P34" s="71"/>
      <c r="Q34" s="87">
        <v>8.8000000000000007</v>
      </c>
      <c r="R34" s="71">
        <v>0.95</v>
      </c>
      <c r="S34" s="70"/>
      <c r="T34" s="71"/>
      <c r="U34" s="70"/>
      <c r="V34" s="71"/>
      <c r="W34" s="251">
        <v>0</v>
      </c>
      <c r="X34" s="71"/>
      <c r="Y34" s="71">
        <v>0</v>
      </c>
      <c r="Z34" s="71"/>
      <c r="AA34" s="71">
        <v>0</v>
      </c>
      <c r="AB34" s="71"/>
      <c r="AC34" s="254">
        <v>0</v>
      </c>
      <c r="AD34" s="71"/>
      <c r="AE34" s="3">
        <f>'OA&amp;GRIDCO'!W34+'Day Ahead IEX PXIL'!M34+RTM!M34</f>
        <v>25.770000000000003</v>
      </c>
      <c r="AF34" s="3">
        <f>'OA&amp;GRIDCO'!X34+'Day Ahead IEX PXIL'!N34+RTM!N34</f>
        <v>5.1540000000000008</v>
      </c>
      <c r="AG34" s="3">
        <f>'OA&amp;GRIDCO'!AC34+'Day Ahead IEX PXIL'!S34+RTM!S34</f>
        <v>0</v>
      </c>
      <c r="AH34" s="3">
        <f>'OA&amp;GRIDCO'!AD34+'Day Ahead IEX PXIL'!T34+RTM!T34</f>
        <v>0</v>
      </c>
      <c r="AI34" s="3">
        <f>'OA&amp;GRIDCO'!AU34+'Day Ahead IEX PXIL'!Y34+RTM!Y34</f>
        <v>0</v>
      </c>
      <c r="AJ34" s="3">
        <f>'OA&amp;GRIDCO'!AV34+'Day Ahead IEX PXIL'!Z34+RTM!Z34</f>
        <v>0</v>
      </c>
      <c r="AK34" s="3">
        <f>'OA&amp;GRIDCO'!BS34+'Day Ahead IEX PXIL'!AK34+RTM!AK34</f>
        <v>40.31</v>
      </c>
      <c r="AL34" s="3">
        <f>'OA&amp;GRIDCO'!BT34+'Day Ahead IEX PXIL'!AL34+RTM!AL34</f>
        <v>4.2720000000000002</v>
      </c>
      <c r="AM34" s="3">
        <f>'OA&amp;GRIDCO'!BC34+'Day Ahead IEX PXIL'!AE34+RTM!AE34</f>
        <v>0</v>
      </c>
      <c r="AN34" s="3">
        <f>'OA&amp;GRIDCO'!BD34+'Day Ahead IEX PXIL'!AF34+RTM!AF34</f>
        <v>0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41.2</v>
      </c>
      <c r="AR34" s="3">
        <f>'OA&amp;GRIDCO'!CP34+'Day Ahead IEX PXIL'!AX34+RTM!AX34</f>
        <v>13</v>
      </c>
      <c r="AS34" s="3">
        <f>'OA&amp;GRIDCO'!DA34+'Day Ahead IEX PXIL'!BC34+RTM!BC34</f>
        <v>329.77738402061857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506.30824742268044</v>
      </c>
      <c r="BD34" s="3">
        <f>'OA&amp;GRIDCO'!ER34+'Day Ahead IEX PXIL'!CB34+RTM!CB34</f>
        <v>0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30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0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0</v>
      </c>
      <c r="CH34" s="70">
        <f>'OA&amp;GRIDCO'!HP34+'Day Ahead IEX PXIL'!DX34+RTM!DR34</f>
        <v>0</v>
      </c>
      <c r="CI34" s="71">
        <f>'Day Ahead IEX PXIL'!HE34+'OA&amp;GRIDCO'!DI34+RTM!GY34</f>
        <v>0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12.5</v>
      </c>
      <c r="CZ34" s="3">
        <f>'OA&amp;GRIDCO'!IH34+'Day Ahead IEX PXIL'!EJ34+RTM!ED34</f>
        <v>3.125</v>
      </c>
      <c r="DA34" s="3">
        <f>'OA&amp;GRIDCO'!IU34+'Day Ahead IEX PXIL'!EO34+RTM!EI34</f>
        <v>0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25.770000000000003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0.31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6.19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0.1</v>
      </c>
      <c r="ED34" s="70">
        <f>'OA&amp;GRIDCO'!MR34</f>
        <v>0</v>
      </c>
      <c r="EE34" s="70">
        <f>'OA&amp;GRIDCO'!MU34</f>
        <v>0</v>
      </c>
      <c r="EF34" s="70">
        <f>'OA&amp;GRIDCO'!MV34</f>
        <v>0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3.33</v>
      </c>
      <c r="EJ34" s="70">
        <f>'Day Ahead IEX PXIL'!IR34+RTM!IN34+'OA&amp;GRIDCO'!ND34</f>
        <v>0.9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4.12</v>
      </c>
      <c r="ET34" s="70">
        <f>'OA&amp;GRIDCO'!NP34+RTM!HD34+'Day Ahead IEX PXIL'!IZ34</f>
        <v>0</v>
      </c>
      <c r="EU34" s="70">
        <f>RTM!JG34</f>
        <v>0</v>
      </c>
      <c r="EV34" s="70">
        <f>RTM!JH34</f>
        <v>0</v>
      </c>
      <c r="EW34" s="70">
        <f>RTM!JK34</f>
        <v>4.12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1574.3769314432986</v>
      </c>
      <c r="FR34" s="1">
        <f t="shared" si="1"/>
        <v>51.100999999999999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>
        <v>24</v>
      </c>
      <c r="H35" s="71"/>
      <c r="I35" s="70"/>
      <c r="J35" s="70"/>
      <c r="K35" s="71"/>
      <c r="L35" s="71"/>
      <c r="M35" s="71"/>
      <c r="N35" s="71"/>
      <c r="O35" s="252">
        <v>0</v>
      </c>
      <c r="P35" s="71"/>
      <c r="Q35" s="87">
        <v>8.8000000000000007</v>
      </c>
      <c r="R35" s="71">
        <v>0.95</v>
      </c>
      <c r="S35" s="70"/>
      <c r="T35" s="71"/>
      <c r="U35" s="70"/>
      <c r="V35" s="71"/>
      <c r="W35" s="251">
        <v>0.28999999999999998</v>
      </c>
      <c r="X35" s="71"/>
      <c r="Y35" s="71">
        <v>0.1</v>
      </c>
      <c r="Z35" s="71"/>
      <c r="AA35" s="71">
        <v>0.16</v>
      </c>
      <c r="AB35" s="71"/>
      <c r="AC35" s="254">
        <v>0</v>
      </c>
      <c r="AD35" s="71"/>
      <c r="AE35" s="3">
        <f>'OA&amp;GRIDCO'!W35+'Day Ahead IEX PXIL'!M35+RTM!M35</f>
        <v>25.770000000000003</v>
      </c>
      <c r="AF35" s="3">
        <f>'OA&amp;GRIDCO'!X35+'Day Ahead IEX PXIL'!N35+RTM!N35</f>
        <v>5.1540000000000008</v>
      </c>
      <c r="AG35" s="3">
        <f>'OA&amp;GRIDCO'!AC35+'Day Ahead IEX PXIL'!S35+RTM!S35</f>
        <v>0</v>
      </c>
      <c r="AH35" s="3">
        <f>'OA&amp;GRIDCO'!AD35+'Day Ahead IEX PXIL'!T35+RTM!T35</f>
        <v>0</v>
      </c>
      <c r="AI35" s="3">
        <f>'OA&amp;GRIDCO'!AU35+'Day Ahead IEX PXIL'!Y35+RTM!Y35</f>
        <v>0</v>
      </c>
      <c r="AJ35" s="3">
        <f>'OA&amp;GRIDCO'!AV35+'Day Ahead IEX PXIL'!Z35+RTM!Z35</f>
        <v>0</v>
      </c>
      <c r="AK35" s="3">
        <f>'OA&amp;GRIDCO'!BS35+'Day Ahead IEX PXIL'!AK35+RTM!AK35</f>
        <v>50.620000000000005</v>
      </c>
      <c r="AL35" s="3">
        <f>'OA&amp;GRIDCO'!BT35+'Day Ahead IEX PXIL'!AL35+RTM!AL35</f>
        <v>4.2720000000000002</v>
      </c>
      <c r="AM35" s="3">
        <f>'OA&amp;GRIDCO'!BC35+'Day Ahead IEX PXIL'!AE35+RTM!AE35</f>
        <v>0</v>
      </c>
      <c r="AN35" s="3">
        <f>'OA&amp;GRIDCO'!BD35+'Day Ahead IEX PXIL'!AF35+RTM!AF35</f>
        <v>0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41.2</v>
      </c>
      <c r="AR35" s="3">
        <f>'OA&amp;GRIDCO'!CP35+'Day Ahead IEX PXIL'!AX35+RTM!AX35</f>
        <v>13</v>
      </c>
      <c r="AS35" s="3">
        <f>'OA&amp;GRIDCO'!DA35+'Day Ahead IEX PXIL'!BC35+RTM!BC35</f>
        <v>329.77738402061857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506.30824742268044</v>
      </c>
      <c r="BD35" s="3">
        <f>'OA&amp;GRIDCO'!ER35+'Day Ahead IEX PXIL'!CB35+RTM!CB35</f>
        <v>0</v>
      </c>
      <c r="BE35" s="71">
        <f>'OA&amp;GRIDCO'!OC35+GDAM!U35</f>
        <v>0.21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30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0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0</v>
      </c>
      <c r="CH35" s="70">
        <f>'OA&amp;GRIDCO'!HP35+'Day Ahead IEX PXIL'!DX35+RTM!DR35</f>
        <v>0</v>
      </c>
      <c r="CI35" s="71">
        <f>'Day Ahead IEX PXIL'!HE35+'OA&amp;GRIDCO'!DI35+RTM!GY35</f>
        <v>0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12.5</v>
      </c>
      <c r="CZ35" s="3">
        <f>'OA&amp;GRIDCO'!IH35+'Day Ahead IEX PXIL'!EJ35+RTM!ED35</f>
        <v>3.125</v>
      </c>
      <c r="DA35" s="3">
        <f>'OA&amp;GRIDCO'!IU35+'Day Ahead IEX PXIL'!EO35+RTM!EI35</f>
        <v>0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25.770000000000003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0.31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6.19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0.56999999999999995</v>
      </c>
      <c r="ED35" s="70">
        <f>'OA&amp;GRIDCO'!MR35</f>
        <v>0</v>
      </c>
      <c r="EE35" s="70">
        <f>'OA&amp;GRIDCO'!MU35</f>
        <v>0</v>
      </c>
      <c r="EF35" s="70">
        <f>'OA&amp;GRIDCO'!MV35</f>
        <v>0</v>
      </c>
      <c r="EG35" s="70">
        <f>'OA&amp;GRIDCO'!MY35+'Day Ahead IEX PXIL'!IM35+GDAM!G35+RTM!II35</f>
        <v>0.1</v>
      </c>
      <c r="EH35" s="70">
        <f>'OA&amp;GRIDCO'!MZ35+'Day Ahead IEX PXIL'!IN35+RTM!IJ35+GDAM!H35</f>
        <v>0</v>
      </c>
      <c r="EI35" s="70">
        <f>'Day Ahead IEX PXIL'!IQ35+RTM!IM35+'OA&amp;GRIDCO'!NC35+GDAM!BO35</f>
        <v>3.09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4.12</v>
      </c>
      <c r="ET35" s="70">
        <f>'OA&amp;GRIDCO'!NP35+RTM!HD35+'Day Ahead IEX PXIL'!IZ35</f>
        <v>0</v>
      </c>
      <c r="EU35" s="70">
        <f>RTM!JG35</f>
        <v>0</v>
      </c>
      <c r="EV35" s="70">
        <f>RTM!JH35</f>
        <v>0</v>
      </c>
      <c r="EW35" s="70">
        <f>RTM!JK35</f>
        <v>4.12</v>
      </c>
      <c r="EX35" s="70">
        <f>RTM!JL35</f>
        <v>0</v>
      </c>
      <c r="EY35" s="70">
        <f>GDAM!S35+'OA&amp;GRIDCO'!OM35+RTM!JO35</f>
        <v>0.25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0.18000000000000002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1586.2069314432988</v>
      </c>
      <c r="FR35" s="1">
        <f t="shared" si="1"/>
        <v>50.201000000000001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>
        <v>24</v>
      </c>
      <c r="H36" s="71"/>
      <c r="I36" s="70"/>
      <c r="J36" s="70"/>
      <c r="K36" s="71"/>
      <c r="L36" s="71"/>
      <c r="M36" s="71"/>
      <c r="N36" s="71"/>
      <c r="O36" s="252">
        <v>0</v>
      </c>
      <c r="P36" s="71"/>
      <c r="Q36" s="87">
        <v>8.8000000000000007</v>
      </c>
      <c r="R36" s="71">
        <v>0.95</v>
      </c>
      <c r="S36" s="70"/>
      <c r="T36" s="71"/>
      <c r="U36" s="70"/>
      <c r="V36" s="71"/>
      <c r="W36" s="251">
        <v>0.73</v>
      </c>
      <c r="X36" s="71"/>
      <c r="Y36" s="71">
        <v>0.24</v>
      </c>
      <c r="Z36" s="71"/>
      <c r="AA36" s="71">
        <v>0.37</v>
      </c>
      <c r="AB36" s="71"/>
      <c r="AC36" s="254">
        <v>0</v>
      </c>
      <c r="AD36" s="71"/>
      <c r="AE36" s="3">
        <f>'OA&amp;GRIDCO'!W36+'Day Ahead IEX PXIL'!M36+RTM!M36</f>
        <v>25.770000000000003</v>
      </c>
      <c r="AF36" s="3">
        <f>'OA&amp;GRIDCO'!X36+'Day Ahead IEX PXIL'!N36+RTM!N36</f>
        <v>5.1540000000000008</v>
      </c>
      <c r="AG36" s="70">
        <f>'OA&amp;GRIDCO'!AC36+'Day Ahead IEX PXIL'!S36+RTM!S36</f>
        <v>0</v>
      </c>
      <c r="AH36" s="70">
        <f>'OA&amp;GRIDCO'!AD36+'Day Ahead IEX PXIL'!T36+RTM!T36</f>
        <v>0</v>
      </c>
      <c r="AI36" s="3">
        <f>'OA&amp;GRIDCO'!AU36+'Day Ahead IEX PXIL'!Y36+RTM!Y36</f>
        <v>0</v>
      </c>
      <c r="AJ36" s="3">
        <f>'OA&amp;GRIDCO'!AV36+'Day Ahead IEX PXIL'!Z36+RTM!Z36</f>
        <v>0</v>
      </c>
      <c r="AK36" s="70">
        <f>'OA&amp;GRIDCO'!BS36+'Day Ahead IEX PXIL'!AK36+RTM!AK36</f>
        <v>30</v>
      </c>
      <c r="AL36" s="70">
        <f>'OA&amp;GRIDCO'!BT36+'Day Ahead IEX PXIL'!AL36+RTM!AL36</f>
        <v>4.2720000000000002</v>
      </c>
      <c r="AM36" s="70">
        <f>'OA&amp;GRIDCO'!BC36+'Day Ahead IEX PXIL'!AE36+RTM!AE36</f>
        <v>0</v>
      </c>
      <c r="AN36" s="70">
        <f>'OA&amp;GRIDCO'!BD36+'Day Ahead IEX PXIL'!AF36+RTM!AF36</f>
        <v>0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41.2</v>
      </c>
      <c r="AR36" s="70">
        <f>'OA&amp;GRIDCO'!CP36+'Day Ahead IEX PXIL'!AX36+RTM!AX36</f>
        <v>13</v>
      </c>
      <c r="AS36" s="70">
        <f>'OA&amp;GRIDCO'!DA36+'Day Ahead IEX PXIL'!BC36+RTM!BC36</f>
        <v>329.77738402061857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506.30824742268044</v>
      </c>
      <c r="BD36" s="70">
        <f>'OA&amp;GRIDCO'!ER36+'Day Ahead IEX PXIL'!CB36+RTM!CB36</f>
        <v>0</v>
      </c>
      <c r="BE36" s="71">
        <f>'OA&amp;GRIDCO'!OC36+GDAM!U36</f>
        <v>0.86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30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0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0</v>
      </c>
      <c r="CH36" s="70">
        <f>'OA&amp;GRIDCO'!HP36+'Day Ahead IEX PXIL'!DX36+RTM!DR36</f>
        <v>0</v>
      </c>
      <c r="CI36" s="71">
        <f>'Day Ahead IEX PXIL'!HE36+'OA&amp;GRIDCO'!DI36+RTM!GY36</f>
        <v>0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12.5</v>
      </c>
      <c r="CZ36" s="70">
        <f>'OA&amp;GRIDCO'!IH36+'Day Ahead IEX PXIL'!EJ36+RTM!ED36</f>
        <v>3.125</v>
      </c>
      <c r="DA36" s="70">
        <f>'OA&amp;GRIDCO'!IU36+'Day Ahead IEX PXIL'!EO36+RTM!EI36</f>
        <v>0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25.770000000000003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0.31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6.19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1.18</v>
      </c>
      <c r="ED36" s="70">
        <f>'OA&amp;GRIDCO'!MR36</f>
        <v>0</v>
      </c>
      <c r="EE36" s="70">
        <f>'OA&amp;GRIDCO'!MU36</f>
        <v>0</v>
      </c>
      <c r="EF36" s="70">
        <f>'OA&amp;GRIDCO'!MV36</f>
        <v>0</v>
      </c>
      <c r="EG36" s="70">
        <f>'OA&amp;GRIDCO'!MY36+'Day Ahead IEX PXIL'!IM36+GDAM!G36+RTM!II36</f>
        <v>0.1</v>
      </c>
      <c r="EH36" s="70">
        <f>'OA&amp;GRIDCO'!MZ36+'Day Ahead IEX PXIL'!IN36+RTM!IJ36+GDAM!H36</f>
        <v>0</v>
      </c>
      <c r="EI36" s="70">
        <f>'Day Ahead IEX PXIL'!IQ36+RTM!IM36+'OA&amp;GRIDCO'!NC36+GDAM!BO36</f>
        <v>3.09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4.12</v>
      </c>
      <c r="ET36" s="70">
        <f>'OA&amp;GRIDCO'!NP36+RTM!HD36+'Day Ahead IEX PXIL'!IZ36</f>
        <v>0</v>
      </c>
      <c r="EU36" s="70">
        <f>RTM!JG36</f>
        <v>0</v>
      </c>
      <c r="EV36" s="70">
        <f>RTM!JH36</f>
        <v>0</v>
      </c>
      <c r="EW36" s="70">
        <f>RTM!JK36</f>
        <v>4.12</v>
      </c>
      <c r="EX36" s="70">
        <f>RTM!JL36</f>
        <v>0</v>
      </c>
      <c r="EY36" s="70">
        <f>GDAM!S36+'OA&amp;GRIDCO'!OM36+RTM!JO36</f>
        <v>0.92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0.31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1568.4369314432988</v>
      </c>
      <c r="FR36" s="1">
        <f t="shared" si="1"/>
        <v>50.201000000000001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>
        <v>24</v>
      </c>
      <c r="H37" s="71"/>
      <c r="I37" s="70"/>
      <c r="J37" s="70"/>
      <c r="K37" s="71"/>
      <c r="L37" s="71"/>
      <c r="M37" s="71"/>
      <c r="N37" s="71"/>
      <c r="O37" s="252">
        <v>3.5000000000000003E-2</v>
      </c>
      <c r="P37" s="71"/>
      <c r="Q37" s="87">
        <v>8.8000000000000007</v>
      </c>
      <c r="R37" s="71">
        <v>0.95</v>
      </c>
      <c r="S37" s="70"/>
      <c r="T37" s="71"/>
      <c r="U37" s="70"/>
      <c r="V37" s="71"/>
      <c r="W37" s="251">
        <v>1.3</v>
      </c>
      <c r="X37" s="71"/>
      <c r="Y37" s="71">
        <v>0.38</v>
      </c>
      <c r="Z37" s="71"/>
      <c r="AA37" s="71">
        <v>0.56999999999999995</v>
      </c>
      <c r="AB37" s="71"/>
      <c r="AC37" s="254">
        <v>8.8200000000000014E-2</v>
      </c>
      <c r="AD37" s="71"/>
      <c r="AE37" s="3">
        <f>'OA&amp;GRIDCO'!W37+'Day Ahead IEX PXIL'!M37+RTM!M37</f>
        <v>25.770000000000003</v>
      </c>
      <c r="AF37" s="3">
        <f>'OA&amp;GRIDCO'!X37+'Day Ahead IEX PXIL'!N37+RTM!N37</f>
        <v>5.1540000000000008</v>
      </c>
      <c r="AG37" s="70">
        <f>'OA&amp;GRIDCO'!AC37+'Day Ahead IEX PXIL'!S37+RTM!S37</f>
        <v>0</v>
      </c>
      <c r="AH37" s="70">
        <f>'OA&amp;GRIDCO'!AD37+'Day Ahead IEX PXIL'!T37+RTM!T37</f>
        <v>0</v>
      </c>
      <c r="AI37" s="3">
        <f>'OA&amp;GRIDCO'!AU37+'Day Ahead IEX PXIL'!Y37+RTM!Y37</f>
        <v>0</v>
      </c>
      <c r="AJ37" s="3">
        <f>'OA&amp;GRIDCO'!AV37+'Day Ahead IEX PXIL'!Z37+RTM!Z37</f>
        <v>0</v>
      </c>
      <c r="AK37" s="70">
        <f>'OA&amp;GRIDCO'!BS37+'Day Ahead IEX PXIL'!AK37+RTM!AK37</f>
        <v>50.620000000000005</v>
      </c>
      <c r="AL37" s="70">
        <f>'OA&amp;GRIDCO'!BT37+'Day Ahead IEX PXIL'!AL37+RTM!AL37</f>
        <v>4.2720000000000002</v>
      </c>
      <c r="AM37" s="70">
        <f>'OA&amp;GRIDCO'!BC37+'Day Ahead IEX PXIL'!AE37+RTM!AE37</f>
        <v>0</v>
      </c>
      <c r="AN37" s="70">
        <f>'OA&amp;GRIDCO'!BD37+'Day Ahead IEX PXIL'!AF37+RTM!AF37</f>
        <v>0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41.2</v>
      </c>
      <c r="AR37" s="70">
        <f>'OA&amp;GRIDCO'!CP37+'Day Ahead IEX PXIL'!AX37+RTM!AX37</f>
        <v>13</v>
      </c>
      <c r="AS37" s="70">
        <f>'OA&amp;GRIDCO'!DA37+'Day Ahead IEX PXIL'!BC37+RTM!BC37</f>
        <v>329.77738402061857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506.30824742268044</v>
      </c>
      <c r="BD37" s="70">
        <f>'OA&amp;GRIDCO'!ER37+'Day Ahead IEX PXIL'!CB37+RTM!CB37</f>
        <v>0</v>
      </c>
      <c r="BE37" s="71">
        <f>'OA&amp;GRIDCO'!OC37+GDAM!U37</f>
        <v>1.75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30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0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0</v>
      </c>
      <c r="CH37" s="70">
        <f>'OA&amp;GRIDCO'!HP37+'Day Ahead IEX PXIL'!DX37+RTM!DR37</f>
        <v>0</v>
      </c>
      <c r="CI37" s="71">
        <f>'Day Ahead IEX PXIL'!HE37+'OA&amp;GRIDCO'!DI37+RTM!GY37</f>
        <v>0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12.5</v>
      </c>
      <c r="CZ37" s="70">
        <f>'OA&amp;GRIDCO'!IH37+'Day Ahead IEX PXIL'!EJ37+RTM!ED37</f>
        <v>3.125</v>
      </c>
      <c r="DA37" s="70">
        <f>'OA&amp;GRIDCO'!IU37+'Day Ahead IEX PXIL'!EO37+RTM!EI37</f>
        <v>0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25.770000000000003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0.31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6.19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1.8400000000000003</v>
      </c>
      <c r="ED37" s="70">
        <f>'OA&amp;GRIDCO'!MR37</f>
        <v>0</v>
      </c>
      <c r="EE37" s="70">
        <f>'OA&amp;GRIDCO'!MU37</f>
        <v>0</v>
      </c>
      <c r="EF37" s="70">
        <f>'OA&amp;GRIDCO'!MV37</f>
        <v>0</v>
      </c>
      <c r="EG37" s="70">
        <f>'OA&amp;GRIDCO'!MY37+'Day Ahead IEX PXIL'!IM37+GDAM!G37+RTM!II37</f>
        <v>0.21</v>
      </c>
      <c r="EH37" s="70">
        <f>'OA&amp;GRIDCO'!MZ37+'Day Ahead IEX PXIL'!IN37+RTM!IJ37+GDAM!H37</f>
        <v>0</v>
      </c>
      <c r="EI37" s="70">
        <f>'Day Ahead IEX PXIL'!IQ37+RTM!IM37+'OA&amp;GRIDCO'!NC37+GDAM!BO37</f>
        <v>3.09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4.12</v>
      </c>
      <c r="ET37" s="70">
        <f>'OA&amp;GRIDCO'!NP37+RTM!HD37+'Day Ahead IEX PXIL'!IZ37</f>
        <v>0</v>
      </c>
      <c r="EU37" s="70">
        <f>RTM!JG37</f>
        <v>0</v>
      </c>
      <c r="EV37" s="70">
        <f>RTM!JH37</f>
        <v>0</v>
      </c>
      <c r="EW37" s="70">
        <f>RTM!JK37</f>
        <v>4.12</v>
      </c>
      <c r="EX37" s="70">
        <f>RTM!JL37</f>
        <v>0</v>
      </c>
      <c r="EY37" s="70">
        <f>GDAM!S37+'OA&amp;GRIDCO'!OM37+RTM!JO37</f>
        <v>1.82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0.73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1593.0701314432988</v>
      </c>
      <c r="FR37" s="1">
        <f t="shared" si="1"/>
        <v>50.201000000000001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>
        <v>24</v>
      </c>
      <c r="H38" s="71"/>
      <c r="I38" s="70"/>
      <c r="J38" s="70"/>
      <c r="K38" s="71"/>
      <c r="L38" s="71"/>
      <c r="M38" s="71"/>
      <c r="N38" s="71"/>
      <c r="O38" s="252">
        <v>8.5000000000000006E-2</v>
      </c>
      <c r="P38" s="71"/>
      <c r="Q38" s="87">
        <v>8.8000000000000007</v>
      </c>
      <c r="R38" s="71">
        <v>0.95</v>
      </c>
      <c r="S38" s="70"/>
      <c r="T38" s="71"/>
      <c r="U38" s="70"/>
      <c r="V38" s="71"/>
      <c r="W38" s="251">
        <v>2.0099999999999998</v>
      </c>
      <c r="X38" s="71"/>
      <c r="Y38" s="71">
        <v>0.39</v>
      </c>
      <c r="Z38" s="71"/>
      <c r="AA38" s="71">
        <v>0.57999999999999996</v>
      </c>
      <c r="AB38" s="71"/>
      <c r="AC38" s="254">
        <v>0.17640000000000003</v>
      </c>
      <c r="AD38" s="71"/>
      <c r="AE38" s="3">
        <f>'OA&amp;GRIDCO'!W38+'Day Ahead IEX PXIL'!M38+RTM!M38</f>
        <v>25.770000000000003</v>
      </c>
      <c r="AF38" s="3">
        <f>'OA&amp;GRIDCO'!X38+'Day Ahead IEX PXIL'!N38+RTM!N38</f>
        <v>5.1540000000000008</v>
      </c>
      <c r="AG38" s="70">
        <f>'OA&amp;GRIDCO'!AC38+'Day Ahead IEX PXIL'!S38+RTM!S38</f>
        <v>0</v>
      </c>
      <c r="AH38" s="70">
        <f>'OA&amp;GRIDCO'!AD38+'Day Ahead IEX PXIL'!T38+RTM!T38</f>
        <v>0</v>
      </c>
      <c r="AI38" s="3">
        <f>'OA&amp;GRIDCO'!AU38+'Day Ahead IEX PXIL'!Y38+RTM!Y38</f>
        <v>0</v>
      </c>
      <c r="AJ38" s="3">
        <f>'OA&amp;GRIDCO'!AV38+'Day Ahead IEX PXIL'!Z38+RTM!Z38</f>
        <v>0</v>
      </c>
      <c r="AK38" s="70">
        <f>'OA&amp;GRIDCO'!BS38+'Day Ahead IEX PXIL'!AK38+RTM!AK38</f>
        <v>60.93</v>
      </c>
      <c r="AL38" s="70">
        <f>'OA&amp;GRIDCO'!BT38+'Day Ahead IEX PXIL'!AL38+RTM!AL38</f>
        <v>4.2720000000000002</v>
      </c>
      <c r="AM38" s="70">
        <f>'OA&amp;GRIDCO'!BC38+'Day Ahead IEX PXIL'!AE38+RTM!AE38</f>
        <v>0</v>
      </c>
      <c r="AN38" s="70">
        <f>'OA&amp;GRIDCO'!BD38+'Day Ahead IEX PXIL'!AF38+RTM!AF38</f>
        <v>0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41.2</v>
      </c>
      <c r="AR38" s="70">
        <f>'OA&amp;GRIDCO'!CP38+'Day Ahead IEX PXIL'!AX38+RTM!AX38</f>
        <v>13</v>
      </c>
      <c r="AS38" s="70">
        <f>'OA&amp;GRIDCO'!DA38+'Day Ahead IEX PXIL'!BC38+RTM!BC38</f>
        <v>329.77738402061857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506.30824742268044</v>
      </c>
      <c r="BD38" s="70">
        <f>'OA&amp;GRIDCO'!ER38+'Day Ahead IEX PXIL'!CB38+RTM!CB38</f>
        <v>0</v>
      </c>
      <c r="BE38" s="71">
        <f>'OA&amp;GRIDCO'!OC38+GDAM!U38</f>
        <v>2.76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30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0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0</v>
      </c>
      <c r="CH38" s="70">
        <f>'OA&amp;GRIDCO'!HP38+'Day Ahead IEX PXIL'!DX38+RTM!DR38</f>
        <v>0</v>
      </c>
      <c r="CI38" s="71">
        <f>'Day Ahead IEX PXIL'!HE38+'OA&amp;GRIDCO'!DI38+RTM!GY38</f>
        <v>0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12.5</v>
      </c>
      <c r="CZ38" s="70">
        <f>'OA&amp;GRIDCO'!IH38+'Day Ahead IEX PXIL'!EJ38+RTM!ED38</f>
        <v>3.125</v>
      </c>
      <c r="DA38" s="70">
        <f>'OA&amp;GRIDCO'!IU38+'Day Ahead IEX PXIL'!EO38+RTM!EI38</f>
        <v>0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25.770000000000003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0.31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6.19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2.54</v>
      </c>
      <c r="ED38" s="70">
        <f>'OA&amp;GRIDCO'!MR38</f>
        <v>0</v>
      </c>
      <c r="EE38" s="70">
        <f>'OA&amp;GRIDCO'!MU38</f>
        <v>0</v>
      </c>
      <c r="EF38" s="70">
        <f>'OA&amp;GRIDCO'!MV38</f>
        <v>0</v>
      </c>
      <c r="EG38" s="70">
        <f>'OA&amp;GRIDCO'!MY38+'Day Ahead IEX PXIL'!IM38+GDAM!G38+RTM!II38</f>
        <v>0.21</v>
      </c>
      <c r="EH38" s="70">
        <f>'OA&amp;GRIDCO'!MZ38+'Day Ahead IEX PXIL'!IN38+RTM!IJ38+GDAM!H38</f>
        <v>0</v>
      </c>
      <c r="EI38" s="70">
        <f>'Day Ahead IEX PXIL'!IQ38+RTM!IM38+'OA&amp;GRIDCO'!NC38+GDAM!BO38</f>
        <v>3.09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4.12</v>
      </c>
      <c r="ET38" s="70">
        <f>'OA&amp;GRIDCO'!NP38+RTM!HD38+'Day Ahead IEX PXIL'!IZ38</f>
        <v>0</v>
      </c>
      <c r="EU38" s="70">
        <f>RTM!JG38</f>
        <v>0</v>
      </c>
      <c r="EV38" s="70">
        <f>RTM!JH38</f>
        <v>0</v>
      </c>
      <c r="EW38" s="70">
        <f>RTM!JK38</f>
        <v>4.12</v>
      </c>
      <c r="EX38" s="70">
        <f>RTM!JL38</f>
        <v>0</v>
      </c>
      <c r="EY38" s="70">
        <f>GDAM!S38+'OA&amp;GRIDCO'!OM38+RTM!JO38</f>
        <v>2.5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1.1800000000000002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1607.0883314432986</v>
      </c>
      <c r="FR38" s="1">
        <f t="shared" si="1"/>
        <v>50.201000000000001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>
        <v>24</v>
      </c>
      <c r="H39" s="71"/>
      <c r="I39" s="70"/>
      <c r="J39" s="70"/>
      <c r="K39" s="71"/>
      <c r="L39" s="71"/>
      <c r="M39" s="71"/>
      <c r="N39" s="71"/>
      <c r="O39" s="252">
        <v>0.11</v>
      </c>
      <c r="P39" s="71"/>
      <c r="Q39" s="87">
        <v>8.8000000000000007</v>
      </c>
      <c r="R39" s="71">
        <v>0.95</v>
      </c>
      <c r="S39" s="70"/>
      <c r="T39" s="71"/>
      <c r="U39" s="70"/>
      <c r="V39" s="71"/>
      <c r="W39" s="251">
        <v>2.86</v>
      </c>
      <c r="X39" s="71"/>
      <c r="Y39" s="71">
        <v>0.6</v>
      </c>
      <c r="Z39" s="71"/>
      <c r="AA39" s="71">
        <v>0.91</v>
      </c>
      <c r="AB39" s="71"/>
      <c r="AC39" s="255">
        <v>0.31972499999999998</v>
      </c>
      <c r="AD39" s="71"/>
      <c r="AE39" s="3">
        <f>'OA&amp;GRIDCO'!W39+'Day Ahead IEX PXIL'!M39+RTM!M39</f>
        <v>25.770000000000003</v>
      </c>
      <c r="AF39" s="3">
        <f>'OA&amp;GRIDCO'!X39+'Day Ahead IEX PXIL'!N39+RTM!N39</f>
        <v>5.1540000000000008</v>
      </c>
      <c r="AG39" s="70">
        <f>'OA&amp;GRIDCO'!AC39+'Day Ahead IEX PXIL'!S39+RTM!S39</f>
        <v>0</v>
      </c>
      <c r="AH39" s="70">
        <f>'OA&amp;GRIDCO'!AD39+'Day Ahead IEX PXIL'!T39+RTM!T39</f>
        <v>0</v>
      </c>
      <c r="AI39" s="3">
        <f>'OA&amp;GRIDCO'!AU39+'Day Ahead IEX PXIL'!Y39+RTM!Y39</f>
        <v>0</v>
      </c>
      <c r="AJ39" s="3">
        <f>'OA&amp;GRIDCO'!AV39+'Day Ahead IEX PXIL'!Z39+RTM!Z39</f>
        <v>0</v>
      </c>
      <c r="AK39" s="70">
        <f>'OA&amp;GRIDCO'!BS39+'Day Ahead IEX PXIL'!AK39+RTM!AK39</f>
        <v>30</v>
      </c>
      <c r="AL39" s="70">
        <f>'OA&amp;GRIDCO'!BT39+'Day Ahead IEX PXIL'!AL39+RTM!AL39</f>
        <v>4.2720000000000002</v>
      </c>
      <c r="AM39" s="70">
        <f>'OA&amp;GRIDCO'!BC39+'Day Ahead IEX PXIL'!AE39+RTM!AE39</f>
        <v>0</v>
      </c>
      <c r="AN39" s="70">
        <f>'OA&amp;GRIDCO'!BD39+'Day Ahead IEX PXIL'!AF39+RTM!AF39</f>
        <v>0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41.2</v>
      </c>
      <c r="AR39" s="70">
        <f>'OA&amp;GRIDCO'!CP39+'Day Ahead IEX PXIL'!AX39+RTM!AX39</f>
        <v>13</v>
      </c>
      <c r="AS39" s="70">
        <f>'OA&amp;GRIDCO'!DA39+'Day Ahead IEX PXIL'!BC39+RTM!BC39</f>
        <v>329.77738402061857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506.30824742268044</v>
      </c>
      <c r="BD39" s="70">
        <f>'OA&amp;GRIDCO'!ER39+'Day Ahead IEX PXIL'!CB39+RTM!CB39</f>
        <v>0</v>
      </c>
      <c r="BE39" s="71">
        <f>'OA&amp;GRIDCO'!OC39+GDAM!U39</f>
        <v>4.0999999999999996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30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0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0</v>
      </c>
      <c r="CH39" s="70">
        <f>'OA&amp;GRIDCO'!HP39+'Day Ahead IEX PXIL'!DX39+RTM!DR39</f>
        <v>0</v>
      </c>
      <c r="CI39" s="71">
        <f>'Day Ahead IEX PXIL'!HE39+'OA&amp;GRIDCO'!DI39+RTM!GY39</f>
        <v>0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12.5</v>
      </c>
      <c r="CZ39" s="70">
        <f>'OA&amp;GRIDCO'!IH39+'Day Ahead IEX PXIL'!EJ39+RTM!ED39</f>
        <v>3.125</v>
      </c>
      <c r="DA39" s="70">
        <f>'OA&amp;GRIDCO'!IU39+'Day Ahead IEX PXIL'!EO39+RTM!EI39</f>
        <v>0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25.770000000000003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0.31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6.19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3.27</v>
      </c>
      <c r="ED39" s="70">
        <f>'OA&amp;GRIDCO'!MR39</f>
        <v>0</v>
      </c>
      <c r="EE39" s="70">
        <f>'OA&amp;GRIDCO'!MU39</f>
        <v>0</v>
      </c>
      <c r="EF39" s="70">
        <f>'OA&amp;GRIDCO'!MV39</f>
        <v>0</v>
      </c>
      <c r="EG39" s="70">
        <f>'OA&amp;GRIDCO'!MY39+'Day Ahead IEX PXIL'!IM39+GDAM!G39+RTM!II39</f>
        <v>0.1</v>
      </c>
      <c r="EH39" s="70">
        <f>'OA&amp;GRIDCO'!MZ39+'Day Ahead IEX PXIL'!IN39+RTM!IJ39+GDAM!H39</f>
        <v>0</v>
      </c>
      <c r="EI39" s="70">
        <f>'Day Ahead IEX PXIL'!IQ39+RTM!IM39+'OA&amp;GRIDCO'!NC39+GDAM!BO39</f>
        <v>3.09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4.12</v>
      </c>
      <c r="ET39" s="70">
        <f>'OA&amp;GRIDCO'!NP39+RTM!HD39+'Day Ahead IEX PXIL'!IZ39</f>
        <v>0</v>
      </c>
      <c r="EU39" s="70">
        <f>RTM!JG39</f>
        <v>0</v>
      </c>
      <c r="EV39" s="70">
        <f>RTM!JH39</f>
        <v>0</v>
      </c>
      <c r="EW39" s="70">
        <f>RTM!JK39</f>
        <v>4.12</v>
      </c>
      <c r="EX39" s="70">
        <f>RTM!JL39</f>
        <v>0</v>
      </c>
      <c r="EY39" s="70">
        <f>GDAM!S39+'OA&amp;GRIDCO'!OM39+RTM!JO39</f>
        <v>3.27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1.6099999999999999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1580.8766564432985</v>
      </c>
      <c r="FR39" s="1">
        <f t="shared" si="1"/>
        <v>50.201000000000001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>
        <v>24</v>
      </c>
      <c r="H40" s="71"/>
      <c r="I40" s="70"/>
      <c r="J40" s="70"/>
      <c r="K40" s="71"/>
      <c r="L40" s="71"/>
      <c r="M40" s="71"/>
      <c r="N40" s="71"/>
      <c r="O40" s="252">
        <v>0.15</v>
      </c>
      <c r="P40" s="71"/>
      <c r="Q40" s="87">
        <v>8.8000000000000007</v>
      </c>
      <c r="R40" s="71">
        <v>0.95</v>
      </c>
      <c r="S40" s="70"/>
      <c r="T40" s="71"/>
      <c r="U40" s="70"/>
      <c r="V40" s="71"/>
      <c r="W40" s="251">
        <v>3.7</v>
      </c>
      <c r="X40" s="71"/>
      <c r="Y40" s="71">
        <v>0.65</v>
      </c>
      <c r="Z40" s="71"/>
      <c r="AA40" s="71">
        <v>0.99</v>
      </c>
      <c r="AB40" s="71"/>
      <c r="AC40" s="255">
        <v>0.37485000000000007</v>
      </c>
      <c r="AD40" s="71"/>
      <c r="AE40" s="3">
        <f>'OA&amp;GRIDCO'!W40+'Day Ahead IEX PXIL'!M40+RTM!M40</f>
        <v>25.770000000000003</v>
      </c>
      <c r="AF40" s="3">
        <f>'OA&amp;GRIDCO'!X40+'Day Ahead IEX PXIL'!N40+RTM!N40</f>
        <v>5.1540000000000008</v>
      </c>
      <c r="AG40" s="70">
        <f>'OA&amp;GRIDCO'!AC40+'Day Ahead IEX PXIL'!S40+RTM!S40</f>
        <v>0</v>
      </c>
      <c r="AH40" s="70">
        <f>'OA&amp;GRIDCO'!AD40+'Day Ahead IEX PXIL'!T40+RTM!T40</f>
        <v>0</v>
      </c>
      <c r="AI40" s="3">
        <f>'OA&amp;GRIDCO'!AU40+'Day Ahead IEX PXIL'!Y40+RTM!Y40</f>
        <v>0</v>
      </c>
      <c r="AJ40" s="3">
        <f>'OA&amp;GRIDCO'!AV40+'Day Ahead IEX PXIL'!Z40+RTM!Z40</f>
        <v>0</v>
      </c>
      <c r="AK40" s="70">
        <f>'OA&amp;GRIDCO'!BS40+'Day Ahead IEX PXIL'!AK40+RTM!AK40</f>
        <v>55.769999999999996</v>
      </c>
      <c r="AL40" s="70">
        <f>'OA&amp;GRIDCO'!BT40+'Day Ahead IEX PXIL'!AL40+RTM!AL40</f>
        <v>4.2720000000000002</v>
      </c>
      <c r="AM40" s="70">
        <f>'OA&amp;GRIDCO'!BC40+'Day Ahead IEX PXIL'!AE40+RTM!AE40</f>
        <v>0</v>
      </c>
      <c r="AN40" s="70">
        <f>'OA&amp;GRIDCO'!BD40+'Day Ahead IEX PXIL'!AF40+RTM!AF40</f>
        <v>0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41.2</v>
      </c>
      <c r="AR40" s="70">
        <f>'OA&amp;GRIDCO'!CP40+'Day Ahead IEX PXIL'!AX40+RTM!AX40</f>
        <v>13</v>
      </c>
      <c r="AS40" s="70">
        <f>'OA&amp;GRIDCO'!DA40+'Day Ahead IEX PXIL'!BC40+RTM!BC40</f>
        <v>329.77738402061857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506.30824742268044</v>
      </c>
      <c r="BD40" s="70">
        <f>'OA&amp;GRIDCO'!ER40+'Day Ahead IEX PXIL'!CB40+RTM!CB40</f>
        <v>0</v>
      </c>
      <c r="BE40" s="71">
        <f>'OA&amp;GRIDCO'!OC40+GDAM!U40</f>
        <v>4.43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30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0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0</v>
      </c>
      <c r="CH40" s="70">
        <f>'OA&amp;GRIDCO'!HP40+'Day Ahead IEX PXIL'!DX40+RTM!DR40</f>
        <v>0</v>
      </c>
      <c r="CI40" s="71">
        <f>'Day Ahead IEX PXIL'!HE40+'OA&amp;GRIDCO'!DI40+RTM!GY40</f>
        <v>0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12.5</v>
      </c>
      <c r="CZ40" s="70">
        <f>'OA&amp;GRIDCO'!IH40+'Day Ahead IEX PXIL'!EJ40+RTM!ED40</f>
        <v>3.125</v>
      </c>
      <c r="DA40" s="70">
        <f>'OA&amp;GRIDCO'!IU40+'Day Ahead IEX PXIL'!EO40+RTM!EI40</f>
        <v>0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25.770000000000003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0.31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6.19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4</v>
      </c>
      <c r="ED40" s="70">
        <f>'OA&amp;GRIDCO'!MR40</f>
        <v>0</v>
      </c>
      <c r="EE40" s="70">
        <f>'OA&amp;GRIDCO'!MU40</f>
        <v>0</v>
      </c>
      <c r="EF40" s="70">
        <f>'OA&amp;GRIDCO'!MV40</f>
        <v>0</v>
      </c>
      <c r="EG40" s="70">
        <f>'OA&amp;GRIDCO'!MY40+'Day Ahead IEX PXIL'!IM40+GDAM!G40+RTM!II40</f>
        <v>0.21</v>
      </c>
      <c r="EH40" s="70">
        <f>'OA&amp;GRIDCO'!MZ40+'Day Ahead IEX PXIL'!IN40+RTM!IJ40+GDAM!H40</f>
        <v>0</v>
      </c>
      <c r="EI40" s="70">
        <f>'Day Ahead IEX PXIL'!IQ40+RTM!IM40+'OA&amp;GRIDCO'!NC40+GDAM!BO40</f>
        <v>3.09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4.12</v>
      </c>
      <c r="ET40" s="70">
        <f>'OA&amp;GRIDCO'!NP40+RTM!HD40+'Day Ahead IEX PXIL'!IZ40</f>
        <v>0</v>
      </c>
      <c r="EU40" s="70">
        <f>RTM!JG40</f>
        <v>0</v>
      </c>
      <c r="EV40" s="70">
        <f>RTM!JH40</f>
        <v>0</v>
      </c>
      <c r="EW40" s="70">
        <f>RTM!JK40</f>
        <v>4.12</v>
      </c>
      <c r="EX40" s="70">
        <f>RTM!JL40</f>
        <v>0</v>
      </c>
      <c r="EY40" s="70">
        <f>GDAM!S40+'OA&amp;GRIDCO'!OM40+RTM!JO40</f>
        <v>6.7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2.1799999999999997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1612.8817814432989</v>
      </c>
      <c r="FR40" s="1">
        <f t="shared" si="1"/>
        <v>50.201000000000001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>
        <v>24</v>
      </c>
      <c r="H41" s="71"/>
      <c r="I41" s="70"/>
      <c r="J41" s="70"/>
      <c r="K41" s="71"/>
      <c r="L41" s="71"/>
      <c r="M41" s="71"/>
      <c r="N41" s="71"/>
      <c r="O41" s="252">
        <v>0.185</v>
      </c>
      <c r="P41" s="71"/>
      <c r="Q41" s="87">
        <v>8.8000000000000007</v>
      </c>
      <c r="R41" s="71">
        <v>0.95</v>
      </c>
      <c r="S41" s="70"/>
      <c r="T41" s="71"/>
      <c r="U41" s="70"/>
      <c r="V41" s="71"/>
      <c r="W41" s="251">
        <v>4.4000000000000004</v>
      </c>
      <c r="X41" s="71"/>
      <c r="Y41" s="71">
        <v>0.57999999999999996</v>
      </c>
      <c r="Z41" s="71"/>
      <c r="AA41" s="71">
        <v>0.88</v>
      </c>
      <c r="AB41" s="71"/>
      <c r="AC41" s="255">
        <v>0.54022499999999996</v>
      </c>
      <c r="AD41" s="71"/>
      <c r="AE41" s="3">
        <f>'OA&amp;GRIDCO'!W41+'Day Ahead IEX PXIL'!M41+RTM!M41</f>
        <v>25.770000000000003</v>
      </c>
      <c r="AF41" s="3">
        <f>'OA&amp;GRIDCO'!X41+'Day Ahead IEX PXIL'!N41+RTM!N41</f>
        <v>5.1540000000000008</v>
      </c>
      <c r="AG41" s="70">
        <f>'OA&amp;GRIDCO'!AC41+'Day Ahead IEX PXIL'!S41+RTM!S41</f>
        <v>0</v>
      </c>
      <c r="AH41" s="70">
        <f>'OA&amp;GRIDCO'!AD41+'Day Ahead IEX PXIL'!T41+RTM!T41</f>
        <v>0</v>
      </c>
      <c r="AI41" s="3">
        <f>'OA&amp;GRIDCO'!AU41+'Day Ahead IEX PXIL'!Y41+RTM!Y41</f>
        <v>0</v>
      </c>
      <c r="AJ41" s="3">
        <f>'OA&amp;GRIDCO'!AV41+'Day Ahead IEX PXIL'!Z41+RTM!Z41</f>
        <v>0</v>
      </c>
      <c r="AK41" s="70">
        <f>'OA&amp;GRIDCO'!BS41+'Day Ahead IEX PXIL'!AK41+RTM!AK41</f>
        <v>30</v>
      </c>
      <c r="AL41" s="70">
        <f>'OA&amp;GRIDCO'!BT41+'Day Ahead IEX PXIL'!AL41+RTM!AL41</f>
        <v>4.2720000000000002</v>
      </c>
      <c r="AM41" s="70">
        <f>'OA&amp;GRIDCO'!BC41+'Day Ahead IEX PXIL'!AE41+RTM!AE41</f>
        <v>0</v>
      </c>
      <c r="AN41" s="70">
        <f>'OA&amp;GRIDCO'!BD41+'Day Ahead IEX PXIL'!AF41+RTM!AF41</f>
        <v>0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41.2</v>
      </c>
      <c r="AR41" s="70">
        <f>'OA&amp;GRIDCO'!CP41+'Day Ahead IEX PXIL'!AX41+RTM!AX41</f>
        <v>13</v>
      </c>
      <c r="AS41" s="70">
        <f>'OA&amp;GRIDCO'!DA41+'Day Ahead IEX PXIL'!BC41+RTM!BC41</f>
        <v>329.77738402061857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506.30824742268044</v>
      </c>
      <c r="BD41" s="70">
        <f>'OA&amp;GRIDCO'!ER41+'Day Ahead IEX PXIL'!CB41+RTM!CB41</f>
        <v>0</v>
      </c>
      <c r="BE41" s="71">
        <f>'OA&amp;GRIDCO'!OC41+GDAM!U41</f>
        <v>6.17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30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0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0</v>
      </c>
      <c r="CH41" s="70">
        <f>'OA&amp;GRIDCO'!HP41+'Day Ahead IEX PXIL'!DX41+RTM!DR41</f>
        <v>0</v>
      </c>
      <c r="CI41" s="71">
        <f>'Day Ahead IEX PXIL'!HE41+'OA&amp;GRIDCO'!DI41+RTM!GY41</f>
        <v>0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12.5</v>
      </c>
      <c r="CZ41" s="70">
        <f>'OA&amp;GRIDCO'!IH41+'Day Ahead IEX PXIL'!EJ41+RTM!ED41</f>
        <v>3.125</v>
      </c>
      <c r="DA41" s="70">
        <f>'OA&amp;GRIDCO'!IU41+'Day Ahead IEX PXIL'!EO41+RTM!EI41</f>
        <v>0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25.770000000000003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0.31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6.19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4.7300000000000004</v>
      </c>
      <c r="ED41" s="70">
        <f>'OA&amp;GRIDCO'!MR41</f>
        <v>0</v>
      </c>
      <c r="EE41" s="70">
        <f>'OA&amp;GRIDCO'!MU41</f>
        <v>0</v>
      </c>
      <c r="EF41" s="70">
        <f>'OA&amp;GRIDCO'!MV41</f>
        <v>0</v>
      </c>
      <c r="EG41" s="70">
        <f>'OA&amp;GRIDCO'!MY41+'Day Ahead IEX PXIL'!IM41+GDAM!G41+RTM!II41</f>
        <v>0.41</v>
      </c>
      <c r="EH41" s="70">
        <f>'OA&amp;GRIDCO'!MZ41+'Day Ahead IEX PXIL'!IN41+RTM!IJ41+GDAM!H41</f>
        <v>0</v>
      </c>
      <c r="EI41" s="70">
        <f>'Day Ahead IEX PXIL'!IQ41+RTM!IM41+'OA&amp;GRIDCO'!NC41+GDAM!BO41</f>
        <v>3.09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4.12</v>
      </c>
      <c r="ET41" s="70">
        <f>'OA&amp;GRIDCO'!NP41+RTM!HD41+'Day Ahead IEX PXIL'!IZ41</f>
        <v>0</v>
      </c>
      <c r="EU41" s="70">
        <f>RTM!JG41</f>
        <v>0</v>
      </c>
      <c r="EV41" s="70">
        <f>RTM!JH41</f>
        <v>0</v>
      </c>
      <c r="EW41" s="70">
        <f>RTM!JK41</f>
        <v>4.6399999999999997</v>
      </c>
      <c r="EX41" s="70">
        <f>RTM!JL41</f>
        <v>0</v>
      </c>
      <c r="EY41" s="70">
        <f>GDAM!S41+'OA&amp;GRIDCO'!OM41+RTM!JO41</f>
        <v>8.89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2.59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1593.6221564432992</v>
      </c>
      <c r="FR41" s="1">
        <f t="shared" si="1"/>
        <v>50.201000000000001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>
        <v>24</v>
      </c>
      <c r="H42" s="71"/>
      <c r="I42" s="70"/>
      <c r="J42" s="70"/>
      <c r="K42" s="71"/>
      <c r="L42" s="71"/>
      <c r="M42" s="71"/>
      <c r="N42" s="71"/>
      <c r="O42" s="252">
        <v>0.22</v>
      </c>
      <c r="P42" s="71"/>
      <c r="Q42" s="87">
        <v>8.8000000000000007</v>
      </c>
      <c r="R42" s="71">
        <v>0.95</v>
      </c>
      <c r="S42" s="70"/>
      <c r="T42" s="71"/>
      <c r="U42" s="70"/>
      <c r="V42" s="71"/>
      <c r="W42" s="251">
        <v>5</v>
      </c>
      <c r="X42" s="71"/>
      <c r="Y42" s="71">
        <v>0.77</v>
      </c>
      <c r="Z42" s="71"/>
      <c r="AA42" s="71">
        <v>1.17</v>
      </c>
      <c r="AB42" s="71"/>
      <c r="AC42" s="255">
        <v>0.71662500000000018</v>
      </c>
      <c r="AD42" s="71"/>
      <c r="AE42" s="3">
        <f>'OA&amp;GRIDCO'!W42+'Day Ahead IEX PXIL'!M42+RTM!M42</f>
        <v>25.770000000000003</v>
      </c>
      <c r="AF42" s="3">
        <f>'OA&amp;GRIDCO'!X42+'Day Ahead IEX PXIL'!N42+RTM!N42</f>
        <v>5.1540000000000008</v>
      </c>
      <c r="AG42" s="70">
        <f>'OA&amp;GRIDCO'!AC42+'Day Ahead IEX PXIL'!S42+RTM!S42</f>
        <v>0</v>
      </c>
      <c r="AH42" s="70">
        <f>'OA&amp;GRIDCO'!AD42+'Day Ahead IEX PXIL'!T42+RTM!T42</f>
        <v>0</v>
      </c>
      <c r="AI42" s="3">
        <f>'OA&amp;GRIDCO'!AU42+'Day Ahead IEX PXIL'!Y42+RTM!Y42</f>
        <v>0</v>
      </c>
      <c r="AJ42" s="3">
        <f>'OA&amp;GRIDCO'!AV42+'Day Ahead IEX PXIL'!Z42+RTM!Z42</f>
        <v>0</v>
      </c>
      <c r="AK42" s="70">
        <f>'OA&amp;GRIDCO'!BS42+'Day Ahead IEX PXIL'!AK42+RTM!AK42</f>
        <v>30</v>
      </c>
      <c r="AL42" s="70">
        <f>'OA&amp;GRIDCO'!BT42+'Day Ahead IEX PXIL'!AL42+RTM!AL42</f>
        <v>4.2720000000000002</v>
      </c>
      <c r="AM42" s="70">
        <f>'OA&amp;GRIDCO'!BC42+'Day Ahead IEX PXIL'!AE42+RTM!AE42</f>
        <v>0</v>
      </c>
      <c r="AN42" s="70">
        <f>'OA&amp;GRIDCO'!BD42+'Day Ahead IEX PXIL'!AF42+RTM!AF42</f>
        <v>0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41.2</v>
      </c>
      <c r="AR42" s="70">
        <f>'OA&amp;GRIDCO'!CP42+'Day Ahead IEX PXIL'!AX42+RTM!AX42</f>
        <v>13</v>
      </c>
      <c r="AS42" s="70">
        <f>'OA&amp;GRIDCO'!DA42+'Day Ahead IEX PXIL'!BC42+RTM!BC42</f>
        <v>329.77738402061857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506.30824742268044</v>
      </c>
      <c r="BD42" s="70">
        <f>'OA&amp;GRIDCO'!ER42+'Day Ahead IEX PXIL'!CB42+RTM!CB42</f>
        <v>0</v>
      </c>
      <c r="BE42" s="71">
        <f>'OA&amp;GRIDCO'!OC42+GDAM!U42</f>
        <v>8.0500000000000007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30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0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0</v>
      </c>
      <c r="CH42" s="70">
        <f>'OA&amp;GRIDCO'!HP42+'Day Ahead IEX PXIL'!DX42+RTM!DR42</f>
        <v>0</v>
      </c>
      <c r="CI42" s="71">
        <f>'Day Ahead IEX PXIL'!HE42+'OA&amp;GRIDCO'!DI42+RTM!GY42</f>
        <v>0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12.5</v>
      </c>
      <c r="CZ42" s="70">
        <f>'OA&amp;GRIDCO'!IH42+'Day Ahead IEX PXIL'!EJ42+RTM!ED42</f>
        <v>3.125</v>
      </c>
      <c r="DA42" s="70">
        <f>'OA&amp;GRIDCO'!IU42+'Day Ahead IEX PXIL'!EO42+RTM!EI42</f>
        <v>0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25.770000000000003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0.31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6.19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5.46</v>
      </c>
      <c r="ED42" s="70">
        <f>'OA&amp;GRIDCO'!MR42</f>
        <v>0</v>
      </c>
      <c r="EE42" s="70">
        <f>'OA&amp;GRIDCO'!MU42</f>
        <v>0</v>
      </c>
      <c r="EF42" s="70">
        <f>'OA&amp;GRIDCO'!MV42</f>
        <v>0</v>
      </c>
      <c r="EG42" s="70">
        <f>'OA&amp;GRIDCO'!MY42+'Day Ahead IEX PXIL'!IM42+GDAM!G42+RTM!II42</f>
        <v>0.52</v>
      </c>
      <c r="EH42" s="70">
        <f>'OA&amp;GRIDCO'!MZ42+'Day Ahead IEX PXIL'!IN42+RTM!IJ42+GDAM!H42</f>
        <v>0</v>
      </c>
      <c r="EI42" s="70">
        <f>'Day Ahead IEX PXIL'!IQ42+RTM!IM42+'OA&amp;GRIDCO'!NC42+GDAM!BO42</f>
        <v>3.09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4.12</v>
      </c>
      <c r="ET42" s="70">
        <f>'OA&amp;GRIDCO'!NP42+RTM!HD42+'Day Ahead IEX PXIL'!IZ42</f>
        <v>0</v>
      </c>
      <c r="EU42" s="70">
        <f>RTM!JG42</f>
        <v>0</v>
      </c>
      <c r="EV42" s="70">
        <f>RTM!JH42</f>
        <v>0</v>
      </c>
      <c r="EW42" s="70">
        <f>RTM!JK42</f>
        <v>4.6399999999999997</v>
      </c>
      <c r="EX42" s="70">
        <f>RTM!JL42</f>
        <v>0</v>
      </c>
      <c r="EY42" s="70">
        <f>GDAM!S42+'OA&amp;GRIDCO'!OM42+RTM!JO42</f>
        <v>11.04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3.26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1600.453556443299</v>
      </c>
      <c r="FR42" s="1">
        <f t="shared" si="1"/>
        <v>50.201000000000001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>
        <v>24</v>
      </c>
      <c r="H43" s="71"/>
      <c r="I43" s="70"/>
      <c r="J43" s="70"/>
      <c r="K43" s="71"/>
      <c r="L43" s="71"/>
      <c r="M43" s="71"/>
      <c r="N43" s="71"/>
      <c r="O43" s="252">
        <v>0.3</v>
      </c>
      <c r="P43" s="71"/>
      <c r="Q43" s="87">
        <v>8.8000000000000007</v>
      </c>
      <c r="R43" s="71">
        <v>0.95</v>
      </c>
      <c r="S43" s="70"/>
      <c r="T43" s="71"/>
      <c r="U43" s="70"/>
      <c r="V43" s="71"/>
      <c r="W43" s="251">
        <v>5.79</v>
      </c>
      <c r="X43" s="71"/>
      <c r="Y43" s="71">
        <v>0.96</v>
      </c>
      <c r="Z43" s="71"/>
      <c r="AA43" s="71">
        <v>1.46</v>
      </c>
      <c r="AB43" s="71"/>
      <c r="AC43" s="255">
        <v>0.959175</v>
      </c>
      <c r="AD43" s="71"/>
      <c r="AE43" s="3">
        <f>'OA&amp;GRIDCO'!W43+'Day Ahead IEX PXIL'!M43+RTM!M43</f>
        <v>31.960000000000004</v>
      </c>
      <c r="AF43" s="3">
        <f>'OA&amp;GRIDCO'!X43+'Day Ahead IEX PXIL'!N43+RTM!N43</f>
        <v>5.1540000000000008</v>
      </c>
      <c r="AG43" s="70">
        <f>'OA&amp;GRIDCO'!AC43+'Day Ahead IEX PXIL'!S43+RTM!S43</f>
        <v>0</v>
      </c>
      <c r="AH43" s="70">
        <f>'OA&amp;GRIDCO'!AD43+'Day Ahead IEX PXIL'!T43+RTM!T43</f>
        <v>0</v>
      </c>
      <c r="AI43" s="3">
        <f>'OA&amp;GRIDCO'!AU43+'Day Ahead IEX PXIL'!Y43+RTM!Y43</f>
        <v>0</v>
      </c>
      <c r="AJ43" s="3">
        <f>'OA&amp;GRIDCO'!AV43+'Day Ahead IEX PXIL'!Z43+RTM!Z43</f>
        <v>0</v>
      </c>
      <c r="AK43" s="70">
        <f>'OA&amp;GRIDCO'!BS43+'Day Ahead IEX PXIL'!AK43+RTM!AK43</f>
        <v>40.31</v>
      </c>
      <c r="AL43" s="70">
        <f>'OA&amp;GRIDCO'!BT43+'Day Ahead IEX PXIL'!AL43+RTM!AL43</f>
        <v>4.2720000000000002</v>
      </c>
      <c r="AM43" s="70">
        <f>'OA&amp;GRIDCO'!BC43+'Day Ahead IEX PXIL'!AE43+RTM!AE43</f>
        <v>0</v>
      </c>
      <c r="AN43" s="70">
        <f>'OA&amp;GRIDCO'!BD43+'Day Ahead IEX PXIL'!AF43+RTM!AF43</f>
        <v>0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41.2</v>
      </c>
      <c r="AR43" s="70">
        <f>'OA&amp;GRIDCO'!CP43+'Day Ahead IEX PXIL'!AX43+RTM!AX43</f>
        <v>13</v>
      </c>
      <c r="AS43" s="70">
        <f>'OA&amp;GRIDCO'!DA43+'Day Ahead IEX PXIL'!BC43+RTM!BC43</f>
        <v>329.77738402061857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506.30824742268044</v>
      </c>
      <c r="BD43" s="70">
        <f>'OA&amp;GRIDCO'!ER43+'Day Ahead IEX PXIL'!CB43+RTM!CB43</f>
        <v>0</v>
      </c>
      <c r="BE43" s="71">
        <f>'OA&amp;GRIDCO'!OC43+GDAM!U43</f>
        <v>9.33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0</v>
      </c>
      <c r="CH43" s="70">
        <f>'OA&amp;GRIDCO'!HP43+'Day Ahead IEX PXIL'!DX43+RTM!DR43</f>
        <v>0</v>
      </c>
      <c r="CI43" s="71">
        <f>'Day Ahead IEX PXIL'!HE43+'OA&amp;GRIDCO'!DI43+RTM!GY43</f>
        <v>0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12.5</v>
      </c>
      <c r="CZ43" s="70">
        <f>'OA&amp;GRIDCO'!IH43+'Day Ahead IEX PXIL'!EJ43+RTM!ED43</f>
        <v>3.125</v>
      </c>
      <c r="DA43" s="70">
        <f>'OA&amp;GRIDCO'!IU43+'Day Ahead IEX PXIL'!EO43+RTM!EI43</f>
        <v>0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20.61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54.795000000000002</v>
      </c>
      <c r="DP43" s="70">
        <f>'OA&amp;GRIDCO'!LV43+'Day Ahead IEX PXIL'!HP43+RTM!IV43</f>
        <v>0</v>
      </c>
      <c r="DQ43" s="70">
        <f>RTM!HK43</f>
        <v>0.31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6.19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6.16</v>
      </c>
      <c r="ED43" s="70">
        <f>'OA&amp;GRIDCO'!MR43</f>
        <v>0</v>
      </c>
      <c r="EE43" s="70">
        <f>'OA&amp;GRIDCO'!MU43</f>
        <v>0</v>
      </c>
      <c r="EF43" s="70">
        <f>'OA&amp;GRIDCO'!MV43</f>
        <v>0</v>
      </c>
      <c r="EG43" s="70">
        <f>'OA&amp;GRIDCO'!MY43+'Day Ahead IEX PXIL'!IM43+GDAM!G43+RTM!II43</f>
        <v>1.03</v>
      </c>
      <c r="EH43" s="70">
        <f>'OA&amp;GRIDCO'!MZ43+'Day Ahead IEX PXIL'!IN43+RTM!IJ43+GDAM!H43</f>
        <v>0</v>
      </c>
      <c r="EI43" s="70">
        <f>'Day Ahead IEX PXIL'!IQ43+RTM!IM43+'OA&amp;GRIDCO'!NC43+GDAM!BO43</f>
        <v>3.09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6.19</v>
      </c>
      <c r="ET43" s="70">
        <f>'OA&amp;GRIDCO'!NP43+RTM!HD43+'Day Ahead IEX PXIL'!IZ43</f>
        <v>0</v>
      </c>
      <c r="EU43" s="70">
        <f>RTM!JG43</f>
        <v>0</v>
      </c>
      <c r="EV43" s="70">
        <f>RTM!JH43</f>
        <v>0</v>
      </c>
      <c r="EW43" s="70">
        <f>RTM!JK43</f>
        <v>4.6399999999999997</v>
      </c>
      <c r="EX43" s="70">
        <f>RTM!JL43</f>
        <v>0</v>
      </c>
      <c r="EY43" s="70">
        <f>GDAM!S43+'OA&amp;GRIDCO'!OM43+RTM!JO43</f>
        <v>12.96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3.95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1589.9766064432993</v>
      </c>
      <c r="FR43" s="1">
        <f t="shared" si="1"/>
        <v>41.201000000000001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>
        <v>24</v>
      </c>
      <c r="H44" s="71"/>
      <c r="I44" s="70"/>
      <c r="J44" s="70"/>
      <c r="K44" s="71"/>
      <c r="L44" s="71"/>
      <c r="M44" s="71"/>
      <c r="N44" s="71"/>
      <c r="O44" s="252">
        <v>0.53</v>
      </c>
      <c r="P44" s="71"/>
      <c r="Q44" s="87">
        <v>8.8000000000000007</v>
      </c>
      <c r="R44" s="71">
        <v>0.95</v>
      </c>
      <c r="S44" s="70"/>
      <c r="T44" s="71"/>
      <c r="U44" s="70"/>
      <c r="V44" s="71"/>
      <c r="W44" s="251">
        <v>6.34</v>
      </c>
      <c r="X44" s="71"/>
      <c r="Y44" s="71">
        <v>1.31</v>
      </c>
      <c r="Z44" s="71"/>
      <c r="AA44" s="71">
        <v>1.99</v>
      </c>
      <c r="AB44" s="71"/>
      <c r="AC44" s="255">
        <v>1.0143000000000002</v>
      </c>
      <c r="AD44" s="71"/>
      <c r="AE44" s="3">
        <f>'OA&amp;GRIDCO'!W44+'Day Ahead IEX PXIL'!M44+RTM!M44</f>
        <v>25.770000000000003</v>
      </c>
      <c r="AF44" s="3">
        <f>'OA&amp;GRIDCO'!X44+'Day Ahead IEX PXIL'!N44+RTM!N44</f>
        <v>5.1540000000000008</v>
      </c>
      <c r="AG44" s="70">
        <f>'OA&amp;GRIDCO'!AC44+'Day Ahead IEX PXIL'!S44+RTM!S44</f>
        <v>0</v>
      </c>
      <c r="AH44" s="70">
        <f>'OA&amp;GRIDCO'!AD44+'Day Ahead IEX PXIL'!T44+RTM!T44</f>
        <v>0</v>
      </c>
      <c r="AI44" s="3">
        <f>'OA&amp;GRIDCO'!AU44+'Day Ahead IEX PXIL'!Y44+RTM!Y44</f>
        <v>0</v>
      </c>
      <c r="AJ44" s="3">
        <f>'OA&amp;GRIDCO'!AV44+'Day Ahead IEX PXIL'!Z44+RTM!Z44</f>
        <v>0</v>
      </c>
      <c r="AK44" s="70">
        <f>'OA&amp;GRIDCO'!BS44+'Day Ahead IEX PXIL'!AK44+RTM!AK44</f>
        <v>71.240000000000009</v>
      </c>
      <c r="AL44" s="70">
        <f>'OA&amp;GRIDCO'!BT44+'Day Ahead IEX PXIL'!AL44+RTM!AL44</f>
        <v>4.2720000000000002</v>
      </c>
      <c r="AM44" s="70">
        <f>'OA&amp;GRIDCO'!BC44+'Day Ahead IEX PXIL'!AE44+RTM!AE44</f>
        <v>0</v>
      </c>
      <c r="AN44" s="70">
        <f>'OA&amp;GRIDCO'!BD44+'Day Ahead IEX PXIL'!AF44+RTM!AF44</f>
        <v>0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41.2</v>
      </c>
      <c r="AR44" s="70">
        <f>'OA&amp;GRIDCO'!CP44+'Day Ahead IEX PXIL'!AX44+RTM!AX44</f>
        <v>13</v>
      </c>
      <c r="AS44" s="70">
        <f>'OA&amp;GRIDCO'!DA44+'Day Ahead IEX PXIL'!BC44+RTM!BC44</f>
        <v>329.77738402061857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506.30824742268044</v>
      </c>
      <c r="BD44" s="70">
        <f>'OA&amp;GRIDCO'!ER44+'Day Ahead IEX PXIL'!CB44+RTM!CB44</f>
        <v>0</v>
      </c>
      <c r="BE44" s="71">
        <f>'OA&amp;GRIDCO'!OC44+GDAM!U44</f>
        <v>11.46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0</v>
      </c>
      <c r="CH44" s="70">
        <f>'OA&amp;GRIDCO'!HP44+'Day Ahead IEX PXIL'!DX44+RTM!DR44</f>
        <v>0</v>
      </c>
      <c r="CI44" s="71">
        <f>'Day Ahead IEX PXIL'!HE44+'OA&amp;GRIDCO'!DI44+RTM!GY44</f>
        <v>0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12.5</v>
      </c>
      <c r="CZ44" s="70">
        <f>'OA&amp;GRIDCO'!IH44+'Day Ahead IEX PXIL'!EJ44+RTM!ED44</f>
        <v>3.125</v>
      </c>
      <c r="DA44" s="70">
        <f>'OA&amp;GRIDCO'!IU44+'Day Ahead IEX PXIL'!EO44+RTM!EI44</f>
        <v>0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20.61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54.795000000000002</v>
      </c>
      <c r="DP44" s="70">
        <f>'OA&amp;GRIDCO'!LV44+'Day Ahead IEX PXIL'!HP44+RTM!IV44</f>
        <v>0</v>
      </c>
      <c r="DQ44" s="70">
        <f>RTM!HK44</f>
        <v>0.31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6.19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6.85</v>
      </c>
      <c r="ED44" s="70">
        <f>'OA&amp;GRIDCO'!MR44</f>
        <v>0</v>
      </c>
      <c r="EE44" s="70">
        <f>'OA&amp;GRIDCO'!MU44</f>
        <v>0</v>
      </c>
      <c r="EF44" s="70">
        <f>'OA&amp;GRIDCO'!MV44</f>
        <v>0</v>
      </c>
      <c r="EG44" s="70">
        <f>'OA&amp;GRIDCO'!MY44+'Day Ahead IEX PXIL'!IM44+GDAM!G44+RTM!II44</f>
        <v>1.24</v>
      </c>
      <c r="EH44" s="70">
        <f>'OA&amp;GRIDCO'!MZ44+'Day Ahead IEX PXIL'!IN44+RTM!IJ44+GDAM!H44</f>
        <v>0</v>
      </c>
      <c r="EI44" s="70">
        <f>'Day Ahead IEX PXIL'!IQ44+RTM!IM44+'OA&amp;GRIDCO'!NC44+GDAM!BO44</f>
        <v>3.09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6.19</v>
      </c>
      <c r="ET44" s="70">
        <f>'OA&amp;GRIDCO'!NP44+RTM!HD44+'Day Ahead IEX PXIL'!IZ44</f>
        <v>0</v>
      </c>
      <c r="EU44" s="70">
        <f>RTM!JG44</f>
        <v>0</v>
      </c>
      <c r="EV44" s="70">
        <f>RTM!JH44</f>
        <v>0</v>
      </c>
      <c r="EW44" s="70">
        <f>RTM!JK44</f>
        <v>4.6399999999999997</v>
      </c>
      <c r="EX44" s="70">
        <f>RTM!JL44</f>
        <v>0</v>
      </c>
      <c r="EY44" s="70">
        <f>GDAM!S44+'OA&amp;GRIDCO'!OM44+RTM!JO44</f>
        <v>15.02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4.55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1622.1217314432988</v>
      </c>
      <c r="FR44" s="1">
        <f t="shared" si="1"/>
        <v>41.201000000000001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>
        <v>24</v>
      </c>
      <c r="H45" s="71"/>
      <c r="I45" s="70"/>
      <c r="J45" s="70"/>
      <c r="K45" s="71"/>
      <c r="L45" s="71"/>
      <c r="M45" s="71"/>
      <c r="N45" s="71"/>
      <c r="O45" s="252">
        <v>0.85899999999999999</v>
      </c>
      <c r="P45" s="71"/>
      <c r="Q45" s="87">
        <v>8.8000000000000007</v>
      </c>
      <c r="R45" s="71">
        <v>0.95</v>
      </c>
      <c r="S45" s="70"/>
      <c r="T45" s="71"/>
      <c r="U45" s="70"/>
      <c r="V45" s="71"/>
      <c r="W45" s="251">
        <v>7.06</v>
      </c>
      <c r="X45" s="71"/>
      <c r="Y45" s="71">
        <v>1.73</v>
      </c>
      <c r="Z45" s="71"/>
      <c r="AA45" s="71">
        <v>2.63</v>
      </c>
      <c r="AB45" s="71"/>
      <c r="AC45" s="255">
        <v>1.0914750000000002</v>
      </c>
      <c r="AD45" s="71"/>
      <c r="AE45" s="3">
        <f>'OA&amp;GRIDCO'!W45+'Day Ahead IEX PXIL'!M45+RTM!M45</f>
        <v>25.770000000000003</v>
      </c>
      <c r="AF45" s="3">
        <f>'OA&amp;GRIDCO'!X45+'Day Ahead IEX PXIL'!N45+RTM!N45</f>
        <v>5.1540000000000008</v>
      </c>
      <c r="AG45" s="70">
        <f>'OA&amp;GRIDCO'!AC45+'Day Ahead IEX PXIL'!S45+RTM!S45</f>
        <v>0</v>
      </c>
      <c r="AH45" s="70">
        <f>'OA&amp;GRIDCO'!AD45+'Day Ahead IEX PXIL'!T45+RTM!T45</f>
        <v>0</v>
      </c>
      <c r="AI45" s="3">
        <f>'OA&amp;GRIDCO'!AU45+'Day Ahead IEX PXIL'!Y45+RTM!Y45</f>
        <v>0</v>
      </c>
      <c r="AJ45" s="3">
        <f>'OA&amp;GRIDCO'!AV45+'Day Ahead IEX PXIL'!Z45+RTM!Z45</f>
        <v>0</v>
      </c>
      <c r="AK45" s="70">
        <f>'OA&amp;GRIDCO'!BS45+'Day Ahead IEX PXIL'!AK45+RTM!AK45</f>
        <v>91.86</v>
      </c>
      <c r="AL45" s="70">
        <f>'OA&amp;GRIDCO'!BT45+'Day Ahead IEX PXIL'!AL45+RTM!AL45</f>
        <v>4.2720000000000002</v>
      </c>
      <c r="AM45" s="70">
        <f>'OA&amp;GRIDCO'!BC45+'Day Ahead IEX PXIL'!AE45+RTM!AE45</f>
        <v>0</v>
      </c>
      <c r="AN45" s="70">
        <f>'OA&amp;GRIDCO'!BD45+'Day Ahead IEX PXIL'!AF45+RTM!AF45</f>
        <v>0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41.2</v>
      </c>
      <c r="AR45" s="70">
        <f>'OA&amp;GRIDCO'!CP45+'Day Ahead IEX PXIL'!AX45+RTM!AX45</f>
        <v>13</v>
      </c>
      <c r="AS45" s="70">
        <f>'OA&amp;GRIDCO'!DA45+'Day Ahead IEX PXIL'!BC45+RTM!BC45</f>
        <v>329.77738402061857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475.38824742268048</v>
      </c>
      <c r="BD45" s="70">
        <f>'OA&amp;GRIDCO'!ER45+'Day Ahead IEX PXIL'!CB45+RTM!CB45</f>
        <v>0</v>
      </c>
      <c r="BE45" s="71">
        <f>'OA&amp;GRIDCO'!OC45+GDAM!U45</f>
        <v>13.85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53.306799999999996</v>
      </c>
      <c r="BT45" s="70">
        <f>'OA&amp;GRIDCO'!JX45+'Day Ahead IEX PXIL'!FB45+RTM!EV45</f>
        <v>1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0</v>
      </c>
      <c r="CH45" s="70">
        <f>'OA&amp;GRIDCO'!HP45+'Day Ahead IEX PXIL'!DX45+RTM!DR45</f>
        <v>0</v>
      </c>
      <c r="CI45" s="71">
        <f>'Day Ahead IEX PXIL'!HE45+'OA&amp;GRIDCO'!DI45+RTM!GY45</f>
        <v>0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12.5</v>
      </c>
      <c r="CZ45" s="70">
        <f>'OA&amp;GRIDCO'!IH45+'Day Ahead IEX PXIL'!EJ45+RTM!ED45</f>
        <v>3.125</v>
      </c>
      <c r="DA45" s="70">
        <f>'OA&amp;GRIDCO'!IU45+'Day Ahead IEX PXIL'!EO45+RTM!EI45</f>
        <v>0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20.61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54.795000000000002</v>
      </c>
      <c r="DP45" s="70">
        <f>'OA&amp;GRIDCO'!LV45+'Day Ahead IEX PXIL'!HP45+RTM!IV45</f>
        <v>0</v>
      </c>
      <c r="DQ45" s="70">
        <f>RTM!HK45</f>
        <v>0.31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6.19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7.51</v>
      </c>
      <c r="ED45" s="70">
        <f>'OA&amp;GRIDCO'!MR45</f>
        <v>0</v>
      </c>
      <c r="EE45" s="70">
        <f>'OA&amp;GRIDCO'!MU45</f>
        <v>0</v>
      </c>
      <c r="EF45" s="70">
        <f>'OA&amp;GRIDCO'!MV45</f>
        <v>0</v>
      </c>
      <c r="EG45" s="70">
        <f>'OA&amp;GRIDCO'!MY45+'Day Ahead IEX PXIL'!IM45+GDAM!G45+RTM!II45</f>
        <v>1.44</v>
      </c>
      <c r="EH45" s="70">
        <f>'OA&amp;GRIDCO'!MZ45+'Day Ahead IEX PXIL'!IN45+RTM!IJ45+GDAM!H45</f>
        <v>0</v>
      </c>
      <c r="EI45" s="70">
        <f>'Day Ahead IEX PXIL'!IQ45+RTM!IM45+'OA&amp;GRIDCO'!NC45+GDAM!BO45</f>
        <v>3.09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8.25</v>
      </c>
      <c r="ET45" s="70">
        <f>'OA&amp;GRIDCO'!NP45+RTM!HD45+'Day Ahead IEX PXIL'!IZ45</f>
        <v>0</v>
      </c>
      <c r="EU45" s="70">
        <f>RTM!JG45</f>
        <v>0</v>
      </c>
      <c r="EV45" s="70">
        <f>RTM!JH45</f>
        <v>0</v>
      </c>
      <c r="EW45" s="70">
        <f>RTM!JK45</f>
        <v>4.6399999999999997</v>
      </c>
      <c r="EX45" s="70">
        <f>RTM!JL45</f>
        <v>0</v>
      </c>
      <c r="EY45" s="70">
        <f>GDAM!S45+'OA&amp;GRIDCO'!OM45+RTM!JO45</f>
        <v>16.25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4.55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1620.5479064432989</v>
      </c>
      <c r="FR45" s="1">
        <f t="shared" si="1"/>
        <v>41.201000000000001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>
        <v>24</v>
      </c>
      <c r="H46" s="71"/>
      <c r="I46" s="70"/>
      <c r="J46" s="70"/>
      <c r="K46" s="71"/>
      <c r="L46" s="71"/>
      <c r="M46" s="71"/>
      <c r="N46" s="71"/>
      <c r="O46" s="252">
        <v>0.85699999999999998</v>
      </c>
      <c r="P46" s="71"/>
      <c r="Q46" s="87">
        <v>8.8000000000000007</v>
      </c>
      <c r="R46" s="71">
        <v>0.95</v>
      </c>
      <c r="S46" s="70"/>
      <c r="T46" s="71"/>
      <c r="U46" s="70"/>
      <c r="V46" s="71"/>
      <c r="W46" s="251">
        <v>7.62</v>
      </c>
      <c r="X46" s="71"/>
      <c r="Y46" s="71">
        <v>2.5499999999999998</v>
      </c>
      <c r="Z46" s="71"/>
      <c r="AA46" s="71">
        <v>3.87</v>
      </c>
      <c r="AB46" s="71"/>
      <c r="AC46" s="255">
        <v>1.1668860000000001</v>
      </c>
      <c r="AD46" s="71"/>
      <c r="AE46" s="3">
        <f>'OA&amp;GRIDCO'!W46+'Day Ahead IEX PXIL'!M46+RTM!M46</f>
        <v>25.770000000000003</v>
      </c>
      <c r="AF46" s="3">
        <f>'OA&amp;GRIDCO'!X46+'Day Ahead IEX PXIL'!N46+RTM!N46</f>
        <v>5.1540000000000008</v>
      </c>
      <c r="AG46" s="70">
        <f>'OA&amp;GRIDCO'!AC46+'Day Ahead IEX PXIL'!S46+RTM!S46</f>
        <v>0</v>
      </c>
      <c r="AH46" s="70">
        <f>'OA&amp;GRIDCO'!AD46+'Day Ahead IEX PXIL'!T46+RTM!T46</f>
        <v>0</v>
      </c>
      <c r="AI46" s="3">
        <f>'OA&amp;GRIDCO'!AU46+'Day Ahead IEX PXIL'!Y46+RTM!Y46</f>
        <v>0</v>
      </c>
      <c r="AJ46" s="3">
        <f>'OA&amp;GRIDCO'!AV46+'Day Ahead IEX PXIL'!Z46+RTM!Z46</f>
        <v>0</v>
      </c>
      <c r="AK46" s="70">
        <f>'OA&amp;GRIDCO'!BS46+'Day Ahead IEX PXIL'!AK46+RTM!AK46</f>
        <v>91.86</v>
      </c>
      <c r="AL46" s="70">
        <f>'OA&amp;GRIDCO'!BT46+'Day Ahead IEX PXIL'!AL46+RTM!AL46</f>
        <v>4.2720000000000002</v>
      </c>
      <c r="AM46" s="70">
        <f>'OA&amp;GRIDCO'!BC46+'Day Ahead IEX PXIL'!AE46+RTM!AE46</f>
        <v>0</v>
      </c>
      <c r="AN46" s="70">
        <f>'OA&amp;GRIDCO'!BD46+'Day Ahead IEX PXIL'!AF46+RTM!AF46</f>
        <v>0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41.2</v>
      </c>
      <c r="AR46" s="70">
        <f>'OA&amp;GRIDCO'!CP46+'Day Ahead IEX PXIL'!AX46+RTM!AX46</f>
        <v>13</v>
      </c>
      <c r="AS46" s="70">
        <f>'OA&amp;GRIDCO'!DA46+'Day Ahead IEX PXIL'!BC46+RTM!BC46</f>
        <v>329.77738402061857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454.76824742268047</v>
      </c>
      <c r="BD46" s="70">
        <f>'OA&amp;GRIDCO'!ER46+'Day Ahead IEX PXIL'!CB46+RTM!CB46</f>
        <v>0</v>
      </c>
      <c r="BE46" s="71">
        <f>'OA&amp;GRIDCO'!OC46+GDAM!U46</f>
        <v>13.98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53.306799999999996</v>
      </c>
      <c r="BT46" s="70">
        <f>'OA&amp;GRIDCO'!JX46+'Day Ahead IEX PXIL'!FB46+RTM!EV46</f>
        <v>1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0</v>
      </c>
      <c r="CH46" s="70">
        <f>'OA&amp;GRIDCO'!HP46+'Day Ahead IEX PXIL'!DX46+RTM!DR46</f>
        <v>0</v>
      </c>
      <c r="CI46" s="71">
        <f>'Day Ahead IEX PXIL'!HE46+'OA&amp;GRIDCO'!DI46+RTM!GY46</f>
        <v>0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12.5</v>
      </c>
      <c r="CZ46" s="70">
        <f>'OA&amp;GRIDCO'!IH46+'Day Ahead IEX PXIL'!EJ46+RTM!ED46</f>
        <v>3.125</v>
      </c>
      <c r="DA46" s="70">
        <f>'OA&amp;GRIDCO'!IU46+'Day Ahead IEX PXIL'!EO46+RTM!EI46</f>
        <v>0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20.61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54.795000000000002</v>
      </c>
      <c r="DP46" s="70">
        <f>'OA&amp;GRIDCO'!LV46+'Day Ahead IEX PXIL'!HP46+RTM!IV46</f>
        <v>0</v>
      </c>
      <c r="DQ46" s="70">
        <f>RTM!HK46</f>
        <v>0.31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6.19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8.17</v>
      </c>
      <c r="ED46" s="70">
        <f>'OA&amp;GRIDCO'!MR46</f>
        <v>0</v>
      </c>
      <c r="EE46" s="70">
        <f>'OA&amp;GRIDCO'!MU46</f>
        <v>0</v>
      </c>
      <c r="EF46" s="70">
        <f>'OA&amp;GRIDCO'!MV46</f>
        <v>0</v>
      </c>
      <c r="EG46" s="70">
        <f>'OA&amp;GRIDCO'!MY46+'Day Ahead IEX PXIL'!IM46+GDAM!G46+RTM!II46</f>
        <v>1.65</v>
      </c>
      <c r="EH46" s="70">
        <f>'OA&amp;GRIDCO'!MZ46+'Day Ahead IEX PXIL'!IN46+RTM!IJ46+GDAM!H46</f>
        <v>0</v>
      </c>
      <c r="EI46" s="70">
        <f>'Day Ahead IEX PXIL'!IQ46+RTM!IM46+'OA&amp;GRIDCO'!NC46+GDAM!BO46</f>
        <v>3.09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8.25</v>
      </c>
      <c r="ET46" s="70">
        <f>'OA&amp;GRIDCO'!NP46+RTM!HD46+'Day Ahead IEX PXIL'!IZ46</f>
        <v>0</v>
      </c>
      <c r="EU46" s="70">
        <f>RTM!JG46</f>
        <v>0</v>
      </c>
      <c r="EV46" s="70">
        <f>RTM!JH46</f>
        <v>0</v>
      </c>
      <c r="EW46" s="70">
        <f>RTM!JK46</f>
        <v>4.6399999999999997</v>
      </c>
      <c r="EX46" s="70">
        <f>RTM!JL46</f>
        <v>0</v>
      </c>
      <c r="EY46" s="70">
        <f>GDAM!S46+'OA&amp;GRIDCO'!OM46+RTM!JO46</f>
        <v>17.66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4.33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1604.8113174432992</v>
      </c>
      <c r="FR46" s="1">
        <f t="shared" si="1"/>
        <v>41.201000000000001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>
        <v>24</v>
      </c>
      <c r="H47" s="71"/>
      <c r="I47" s="70"/>
      <c r="J47" s="70"/>
      <c r="K47" s="71"/>
      <c r="L47" s="71"/>
      <c r="M47" s="71"/>
      <c r="N47" s="71"/>
      <c r="O47" s="252">
        <v>0.93</v>
      </c>
      <c r="P47" s="71"/>
      <c r="Q47" s="87">
        <v>8.8000000000000007</v>
      </c>
      <c r="R47" s="71">
        <v>0.95</v>
      </c>
      <c r="S47" s="70"/>
      <c r="T47" s="71"/>
      <c r="U47" s="70"/>
      <c r="V47" s="71"/>
      <c r="W47" s="251">
        <v>8.18</v>
      </c>
      <c r="X47" s="71"/>
      <c r="Y47" s="71">
        <v>2.31</v>
      </c>
      <c r="Z47" s="71"/>
      <c r="AA47" s="71">
        <v>3.5</v>
      </c>
      <c r="AB47" s="71"/>
      <c r="AC47" s="255">
        <v>1.87451901</v>
      </c>
      <c r="AD47" s="71"/>
      <c r="AE47" s="3">
        <f>'OA&amp;GRIDCO'!W47+'Day Ahead IEX PXIL'!M47+RTM!M47</f>
        <v>25.770000000000003</v>
      </c>
      <c r="AF47" s="3">
        <f>'OA&amp;GRIDCO'!X47+'Day Ahead IEX PXIL'!N47+RTM!N47</f>
        <v>5.1540000000000008</v>
      </c>
      <c r="AG47" s="3">
        <f>'OA&amp;GRIDCO'!AC47+'Day Ahead IEX PXIL'!S47+RTM!S47</f>
        <v>0</v>
      </c>
      <c r="AH47" s="3">
        <f>'OA&amp;GRIDCO'!AD47+'Day Ahead IEX PXIL'!T47+RTM!T47</f>
        <v>0</v>
      </c>
      <c r="AI47" s="3">
        <f>'OA&amp;GRIDCO'!AU47+'Day Ahead IEX PXIL'!Y47+RTM!Y47</f>
        <v>0</v>
      </c>
      <c r="AJ47" s="3">
        <f>'OA&amp;GRIDCO'!AV47+'Day Ahead IEX PXIL'!Z47+RTM!Z47</f>
        <v>0</v>
      </c>
      <c r="AK47" s="3">
        <f>'OA&amp;GRIDCO'!BS47+'Day Ahead IEX PXIL'!AK47+RTM!AK47</f>
        <v>91.86</v>
      </c>
      <c r="AL47" s="3">
        <f>'OA&amp;GRIDCO'!BT47+'Day Ahead IEX PXIL'!AL47+RTM!AL47</f>
        <v>4.2720000000000002</v>
      </c>
      <c r="AM47" s="3">
        <f>'OA&amp;GRIDCO'!BC47+'Day Ahead IEX PXIL'!AE47+RTM!AE47</f>
        <v>0</v>
      </c>
      <c r="AN47" s="3">
        <f>'OA&amp;GRIDCO'!BD47+'Day Ahead IEX PXIL'!AF47+RTM!AF47</f>
        <v>0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41.2</v>
      </c>
      <c r="AR47" s="3">
        <f>'OA&amp;GRIDCO'!CP47+'Day Ahead IEX PXIL'!AX47+RTM!AX47</f>
        <v>13</v>
      </c>
      <c r="AS47" s="3">
        <f>'OA&amp;GRIDCO'!DA47+'Day Ahead IEX PXIL'!BC47+RTM!BC47</f>
        <v>329.77738402061857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423.83824742268047</v>
      </c>
      <c r="BD47" s="3">
        <f>'OA&amp;GRIDCO'!ER47+'Day Ahead IEX PXIL'!CB47+RTM!CB47</f>
        <v>0</v>
      </c>
      <c r="BE47" s="71">
        <f>'OA&amp;GRIDCO'!OC47+GDAM!U47</f>
        <v>16.27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53.306799999999996</v>
      </c>
      <c r="BT47" s="3">
        <f>'OA&amp;GRIDCO'!JX47+'Day Ahead IEX PXIL'!FB47+RTM!EV47</f>
        <v>1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0</v>
      </c>
      <c r="CH47" s="70">
        <f>'OA&amp;GRIDCO'!HP47+'Day Ahead IEX PXIL'!DX47+RTM!DR47</f>
        <v>0</v>
      </c>
      <c r="CI47" s="71">
        <f>'Day Ahead IEX PXIL'!HE47+'OA&amp;GRIDCO'!DI47+RTM!GY47</f>
        <v>0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12.5</v>
      </c>
      <c r="CZ47" s="3">
        <f>'OA&amp;GRIDCO'!IH47+'Day Ahead IEX PXIL'!EJ47+RTM!ED47</f>
        <v>3.125</v>
      </c>
      <c r="DA47" s="3">
        <f>'OA&amp;GRIDCO'!IU47+'Day Ahead IEX PXIL'!EO47+RTM!EI47</f>
        <v>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15.46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54.795000000000002</v>
      </c>
      <c r="DP47" s="70">
        <f>'OA&amp;GRIDCO'!LV47+'Day Ahead IEX PXIL'!HP47+RTM!IV47</f>
        <v>0</v>
      </c>
      <c r="DQ47" s="70">
        <f>RTM!HK47</f>
        <v>0.31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6.19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8.81</v>
      </c>
      <c r="ED47" s="70">
        <f>'OA&amp;GRIDCO'!MR47</f>
        <v>0</v>
      </c>
      <c r="EE47" s="70">
        <f>'OA&amp;GRIDCO'!MU47</f>
        <v>0</v>
      </c>
      <c r="EF47" s="70">
        <f>'OA&amp;GRIDCO'!MV47</f>
        <v>0</v>
      </c>
      <c r="EG47" s="70">
        <f>'OA&amp;GRIDCO'!MY47+'Day Ahead IEX PXIL'!IM47+GDAM!G47+RTM!II47</f>
        <v>0.52</v>
      </c>
      <c r="EH47" s="70">
        <f>'OA&amp;GRIDCO'!MZ47+'Day Ahead IEX PXIL'!IN47+RTM!IJ47+GDAM!H47</f>
        <v>0</v>
      </c>
      <c r="EI47" s="70">
        <f>'Day Ahead IEX PXIL'!IQ47+RTM!IM47+'OA&amp;GRIDCO'!NC47+GDAM!BO47</f>
        <v>3.09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8.25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4.6399999999999997</v>
      </c>
      <c r="EX47" s="70">
        <f>RTM!JL47</f>
        <v>0</v>
      </c>
      <c r="EY47" s="70">
        <f>GDAM!S47+'OA&amp;GRIDCO'!OM47+RTM!JO47</f>
        <v>17.66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4.3599999999999994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1571.291950453299</v>
      </c>
      <c r="FR47" s="1">
        <f t="shared" si="1"/>
        <v>41.201000000000001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>
        <v>24</v>
      </c>
      <c r="H48" s="71"/>
      <c r="I48" s="70"/>
      <c r="J48" s="70"/>
      <c r="K48" s="71"/>
      <c r="L48" s="71"/>
      <c r="M48" s="71"/>
      <c r="N48" s="71"/>
      <c r="O48" s="252">
        <v>0.95</v>
      </c>
      <c r="P48" s="71"/>
      <c r="Q48" s="87">
        <v>8.8000000000000007</v>
      </c>
      <c r="R48" s="71">
        <v>0.95</v>
      </c>
      <c r="S48" s="70"/>
      <c r="T48" s="71"/>
      <c r="U48" s="70"/>
      <c r="V48" s="71"/>
      <c r="W48" s="251">
        <v>9.7899999999999991</v>
      </c>
      <c r="X48" s="71"/>
      <c r="Y48" s="71">
        <v>2.95</v>
      </c>
      <c r="Z48" s="71"/>
      <c r="AA48" s="71">
        <v>4.4800000000000004</v>
      </c>
      <c r="AB48" s="71"/>
      <c r="AC48" s="255">
        <v>1.9267473990643484</v>
      </c>
      <c r="AD48" s="71"/>
      <c r="AE48" s="3">
        <f>'OA&amp;GRIDCO'!W48+'Day Ahead IEX PXIL'!M48+RTM!M48</f>
        <v>30.92</v>
      </c>
      <c r="AF48" s="3">
        <f>'OA&amp;GRIDCO'!X48+'Day Ahead IEX PXIL'!N48+RTM!N48</f>
        <v>5.1540000000000008</v>
      </c>
      <c r="AG48" s="3">
        <f>'OA&amp;GRIDCO'!AC48+'Day Ahead IEX PXIL'!S48+RTM!S48</f>
        <v>0</v>
      </c>
      <c r="AH48" s="3">
        <f>'OA&amp;GRIDCO'!AD48+'Day Ahead IEX PXIL'!T48+RTM!T48</f>
        <v>0</v>
      </c>
      <c r="AI48" s="3">
        <f>'OA&amp;GRIDCO'!AU48+'Day Ahead IEX PXIL'!Y48+RTM!Y48</f>
        <v>0</v>
      </c>
      <c r="AJ48" s="3">
        <f>'OA&amp;GRIDCO'!AV48+'Day Ahead IEX PXIL'!Z48+RTM!Z48</f>
        <v>0</v>
      </c>
      <c r="AK48" s="3">
        <f>'OA&amp;GRIDCO'!BS48+'Day Ahead IEX PXIL'!AK48+RTM!AK48</f>
        <v>60.93</v>
      </c>
      <c r="AL48" s="3">
        <f>'OA&amp;GRIDCO'!BT48+'Day Ahead IEX PXIL'!AL48+RTM!AL48</f>
        <v>4.2720000000000002</v>
      </c>
      <c r="AM48" s="3">
        <f>'OA&amp;GRIDCO'!BC48+'Day Ahead IEX PXIL'!AE48+RTM!AE48</f>
        <v>0</v>
      </c>
      <c r="AN48" s="3">
        <f>'OA&amp;GRIDCO'!BD48+'Day Ahead IEX PXIL'!AF48+RTM!AF48</f>
        <v>0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41.2</v>
      </c>
      <c r="AR48" s="3">
        <f>'OA&amp;GRIDCO'!CP48+'Day Ahead IEX PXIL'!AX48+RTM!AX48</f>
        <v>13</v>
      </c>
      <c r="AS48" s="3">
        <f>'OA&amp;GRIDCO'!DA48+'Day Ahead IEX PXIL'!BC48+RTM!BC48</f>
        <v>329.77738402061857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423.83824742268047</v>
      </c>
      <c r="BD48" s="3">
        <f>'OA&amp;GRIDCO'!ER48+'Day Ahead IEX PXIL'!CB48+RTM!CB48</f>
        <v>0</v>
      </c>
      <c r="BE48" s="71">
        <f>'OA&amp;GRIDCO'!OC48+GDAM!U48</f>
        <v>15.969999999999999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53.306799999999996</v>
      </c>
      <c r="BT48" s="3">
        <f>'OA&amp;GRIDCO'!JX48+'Day Ahead IEX PXIL'!FB48+RTM!EV48</f>
        <v>1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0</v>
      </c>
      <c r="CH48" s="70">
        <f>'OA&amp;GRIDCO'!HP48+'Day Ahead IEX PXIL'!DX48+RTM!DR48</f>
        <v>0</v>
      </c>
      <c r="CI48" s="71">
        <f>'Day Ahead IEX PXIL'!HE48+'OA&amp;GRIDCO'!DI48+RTM!GY48</f>
        <v>0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12.5</v>
      </c>
      <c r="CZ48" s="3">
        <f>'OA&amp;GRIDCO'!IH48+'Day Ahead IEX PXIL'!EJ48+RTM!ED48</f>
        <v>3.125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15.46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54.795000000000002</v>
      </c>
      <c r="DP48" s="70">
        <f>'OA&amp;GRIDCO'!LV48+'Day Ahead IEX PXIL'!HP48+RTM!IV48</f>
        <v>0</v>
      </c>
      <c r="DQ48" s="70">
        <f>RTM!HK48</f>
        <v>0.31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6.19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9.41</v>
      </c>
      <c r="ED48" s="70">
        <f>'OA&amp;GRIDCO'!MR48</f>
        <v>0</v>
      </c>
      <c r="EE48" s="70">
        <f>'OA&amp;GRIDCO'!MU48</f>
        <v>0</v>
      </c>
      <c r="EF48" s="70">
        <f>'OA&amp;GRIDCO'!MV48</f>
        <v>0</v>
      </c>
      <c r="EG48" s="70">
        <f>'OA&amp;GRIDCO'!MY48+'Day Ahead IEX PXIL'!IM48+GDAM!G48+RTM!II48</f>
        <v>0.62</v>
      </c>
      <c r="EH48" s="70">
        <f>'OA&amp;GRIDCO'!MZ48+'Day Ahead IEX PXIL'!IN48+RTM!IJ48+GDAM!H48</f>
        <v>0</v>
      </c>
      <c r="EI48" s="70">
        <f>'Day Ahead IEX PXIL'!IQ48+RTM!IM48+'OA&amp;GRIDCO'!NC48+GDAM!BO48</f>
        <v>3.09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8.25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4.6399999999999997</v>
      </c>
      <c r="EX48" s="70">
        <f>RTM!JL48</f>
        <v>0</v>
      </c>
      <c r="EY48" s="70">
        <f>GDAM!S48+'OA&amp;GRIDCO'!OM48+RTM!JO48</f>
        <v>17.66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4.13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1548.9841788423637</v>
      </c>
      <c r="FR48" s="1">
        <f t="shared" si="1"/>
        <v>41.201000000000001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>
        <v>24</v>
      </c>
      <c r="H49" s="71"/>
      <c r="I49" s="70"/>
      <c r="J49" s="70"/>
      <c r="K49" s="71"/>
      <c r="L49" s="71"/>
      <c r="M49" s="71"/>
      <c r="N49" s="71"/>
      <c r="O49" s="252">
        <v>1</v>
      </c>
      <c r="P49" s="71"/>
      <c r="Q49" s="87">
        <v>8.8000000000000007</v>
      </c>
      <c r="R49" s="71">
        <v>0.95</v>
      </c>
      <c r="S49" s="70"/>
      <c r="T49" s="71"/>
      <c r="U49" s="70"/>
      <c r="V49" s="71"/>
      <c r="W49" s="251">
        <v>11</v>
      </c>
      <c r="X49" s="71"/>
      <c r="Y49" s="71">
        <v>2.58</v>
      </c>
      <c r="Z49" s="71"/>
      <c r="AA49" s="71">
        <v>3.91</v>
      </c>
      <c r="AB49" s="71"/>
      <c r="AC49" s="255">
        <v>2.2364203680000001</v>
      </c>
      <c r="AD49" s="71"/>
      <c r="AE49" s="3">
        <f>'OA&amp;GRIDCO'!W49+'Day Ahead IEX PXIL'!M49+RTM!M49</f>
        <v>25.770000000000003</v>
      </c>
      <c r="AF49" s="3">
        <f>'OA&amp;GRIDCO'!X49+'Day Ahead IEX PXIL'!N49+RTM!N49</f>
        <v>5.1540000000000008</v>
      </c>
      <c r="AG49" s="3">
        <f>'OA&amp;GRIDCO'!AC49+'Day Ahead IEX PXIL'!S49+RTM!S49</f>
        <v>0</v>
      </c>
      <c r="AH49" s="3">
        <f>'OA&amp;GRIDCO'!AD49+'Day Ahead IEX PXIL'!T49+RTM!T49</f>
        <v>0</v>
      </c>
      <c r="AI49" s="3">
        <f>'OA&amp;GRIDCO'!AU49+'Day Ahead IEX PXIL'!Y49+RTM!Y49</f>
        <v>0</v>
      </c>
      <c r="AJ49" s="3">
        <f>'OA&amp;GRIDCO'!AV49+'Day Ahead IEX PXIL'!Z49+RTM!Z49</f>
        <v>0</v>
      </c>
      <c r="AK49" s="3">
        <f>'OA&amp;GRIDCO'!BS49+'Day Ahead IEX PXIL'!AK49+RTM!AK49</f>
        <v>50.620000000000005</v>
      </c>
      <c r="AL49" s="3">
        <f>'OA&amp;GRIDCO'!BT49+'Day Ahead IEX PXIL'!AL49+RTM!AL49</f>
        <v>4.2720000000000002</v>
      </c>
      <c r="AM49" s="3">
        <f>'OA&amp;GRIDCO'!BC49+'Day Ahead IEX PXIL'!AE49+RTM!AE49</f>
        <v>0</v>
      </c>
      <c r="AN49" s="3">
        <f>'OA&amp;GRIDCO'!BD49+'Day Ahead IEX PXIL'!AF49+RTM!AF49</f>
        <v>0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41.2</v>
      </c>
      <c r="AR49" s="3">
        <f>'OA&amp;GRIDCO'!CP49+'Day Ahead IEX PXIL'!AX49+RTM!AX49</f>
        <v>13</v>
      </c>
      <c r="AS49" s="3">
        <f>'OA&amp;GRIDCO'!DA49+'Day Ahead IEX PXIL'!BC49+RTM!BC49</f>
        <v>329.77738402061857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423.83824742268047</v>
      </c>
      <c r="BD49" s="3">
        <f>'OA&amp;GRIDCO'!ER49+'Day Ahead IEX PXIL'!CB49+RTM!CB49</f>
        <v>0</v>
      </c>
      <c r="BE49" s="71">
        <f>'OA&amp;GRIDCO'!OC49+GDAM!U49</f>
        <v>17.440000000000001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53.306799999999996</v>
      </c>
      <c r="BT49" s="3">
        <f>'OA&amp;GRIDCO'!JX49+'Day Ahead IEX PXIL'!FB49+RTM!EV49</f>
        <v>1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0</v>
      </c>
      <c r="CH49" s="70">
        <f>'OA&amp;GRIDCO'!HP49+'Day Ahead IEX PXIL'!DX49+RTM!DR49</f>
        <v>0</v>
      </c>
      <c r="CI49" s="71">
        <f>'Day Ahead IEX PXIL'!HE49+'OA&amp;GRIDCO'!DI49+RTM!GY49</f>
        <v>0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12.5</v>
      </c>
      <c r="CZ49" s="3">
        <f>'OA&amp;GRIDCO'!IH49+'Day Ahead IEX PXIL'!EJ49+RTM!ED49</f>
        <v>3.125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15.46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49.852000000000004</v>
      </c>
      <c r="DP49" s="70">
        <f>'OA&amp;GRIDCO'!LV49+'Day Ahead IEX PXIL'!HP49+RTM!IV49</f>
        <v>0</v>
      </c>
      <c r="DQ49" s="70">
        <f>RTM!HK49</f>
        <v>0.31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6.19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9.98</v>
      </c>
      <c r="ED49" s="70">
        <f>'OA&amp;GRIDCO'!MR49</f>
        <v>0</v>
      </c>
      <c r="EE49" s="70">
        <f>'OA&amp;GRIDCO'!MU49</f>
        <v>0</v>
      </c>
      <c r="EF49" s="70">
        <f>'OA&amp;GRIDCO'!MV49</f>
        <v>0</v>
      </c>
      <c r="EG49" s="70">
        <f>'OA&amp;GRIDCO'!MY49+'Day Ahead IEX PXIL'!IM49+GDAM!G49+RTM!II49</f>
        <v>0.52</v>
      </c>
      <c r="EH49" s="70">
        <f>'OA&amp;GRIDCO'!MZ49+'Day Ahead IEX PXIL'!IN49+RTM!IJ49+GDAM!H49</f>
        <v>0</v>
      </c>
      <c r="EI49" s="70">
        <f>'Day Ahead IEX PXIL'!IQ49+RTM!IM49+'OA&amp;GRIDCO'!NC49+GDAM!BO49</f>
        <v>3.09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8.25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4.6399999999999997</v>
      </c>
      <c r="EX49" s="70">
        <f>RTM!JL49</f>
        <v>0</v>
      </c>
      <c r="EY49" s="70">
        <f>GDAM!S49+'OA&amp;GRIDCO'!OM49+RTM!JO49</f>
        <v>17.66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4.58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1531.6008518112992</v>
      </c>
      <c r="FR49" s="1">
        <f t="shared" si="1"/>
        <v>41.201000000000001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>
        <v>24</v>
      </c>
      <c r="H50" s="71"/>
      <c r="I50" s="70"/>
      <c r="J50" s="70"/>
      <c r="K50" s="71"/>
      <c r="L50" s="71"/>
      <c r="M50" s="71"/>
      <c r="N50" s="71"/>
      <c r="O50" s="252">
        <v>1.5329999999999999</v>
      </c>
      <c r="P50" s="71"/>
      <c r="Q50" s="87">
        <v>8.8000000000000007</v>
      </c>
      <c r="R50" s="71">
        <v>0.95</v>
      </c>
      <c r="S50" s="70"/>
      <c r="T50" s="71"/>
      <c r="U50" s="70"/>
      <c r="V50" s="71"/>
      <c r="W50" s="251">
        <v>11.92</v>
      </c>
      <c r="X50" s="71"/>
      <c r="Y50" s="71">
        <v>2.7</v>
      </c>
      <c r="Z50" s="71"/>
      <c r="AA50" s="71">
        <v>4.09</v>
      </c>
      <c r="AB50" s="71"/>
      <c r="AC50" s="255">
        <v>2.2884301440000003</v>
      </c>
      <c r="AD50" s="71"/>
      <c r="AE50" s="3">
        <f>'OA&amp;GRIDCO'!W50+'Day Ahead IEX PXIL'!M50+RTM!M50</f>
        <v>25.770000000000003</v>
      </c>
      <c r="AF50" s="3">
        <f>'OA&amp;GRIDCO'!X50+'Day Ahead IEX PXIL'!N50+RTM!N50</f>
        <v>5.1540000000000008</v>
      </c>
      <c r="AG50" s="3">
        <f>'OA&amp;GRIDCO'!AC50+'Day Ahead IEX PXIL'!S50+RTM!S50</f>
        <v>0</v>
      </c>
      <c r="AH50" s="3">
        <f>'OA&amp;GRIDCO'!AD50+'Day Ahead IEX PXIL'!T50+RTM!T50</f>
        <v>0</v>
      </c>
      <c r="AI50" s="3">
        <f>'OA&amp;GRIDCO'!AU50+'Day Ahead IEX PXIL'!Y50+RTM!Y50</f>
        <v>0</v>
      </c>
      <c r="AJ50" s="3">
        <f>'OA&amp;GRIDCO'!AV50+'Day Ahead IEX PXIL'!Z50+RTM!Z50</f>
        <v>0</v>
      </c>
      <c r="AK50" s="3">
        <f>'OA&amp;GRIDCO'!BS50+'Day Ahead IEX PXIL'!AK50+RTM!AK50</f>
        <v>30</v>
      </c>
      <c r="AL50" s="3">
        <f>'OA&amp;GRIDCO'!BT50+'Day Ahead IEX PXIL'!AL50+RTM!AL50</f>
        <v>4.2720000000000002</v>
      </c>
      <c r="AM50" s="3">
        <f>'OA&amp;GRIDCO'!BC50+'Day Ahead IEX PXIL'!AE50+RTM!AE50</f>
        <v>0</v>
      </c>
      <c r="AN50" s="3">
        <f>'OA&amp;GRIDCO'!BD50+'Day Ahead IEX PXIL'!AF50+RTM!AF50</f>
        <v>0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41.2</v>
      </c>
      <c r="AR50" s="3">
        <f>'OA&amp;GRIDCO'!CP50+'Day Ahead IEX PXIL'!AX50+RTM!AX50</f>
        <v>13</v>
      </c>
      <c r="AS50" s="3">
        <f>'OA&amp;GRIDCO'!DA50+'Day Ahead IEX PXIL'!BC50+RTM!BC50</f>
        <v>329.77738402061857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423.83824742268047</v>
      </c>
      <c r="BD50" s="3">
        <f>'OA&amp;GRIDCO'!ER50+'Day Ahead IEX PXIL'!CB50+RTM!CB50</f>
        <v>0</v>
      </c>
      <c r="BE50" s="71">
        <f>'OA&amp;GRIDCO'!OC50+GDAM!U50</f>
        <v>15.7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53.306799999999996</v>
      </c>
      <c r="BT50" s="3">
        <f>'OA&amp;GRIDCO'!JX50+'Day Ahead IEX PXIL'!FB50+RTM!EV50</f>
        <v>1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0</v>
      </c>
      <c r="CH50" s="70">
        <f>'OA&amp;GRIDCO'!HP50+'Day Ahead IEX PXIL'!DX50+RTM!DR50</f>
        <v>0</v>
      </c>
      <c r="CI50" s="71">
        <f>'Day Ahead IEX PXIL'!HE50+'OA&amp;GRIDCO'!DI50+RTM!GY50</f>
        <v>0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12.5</v>
      </c>
      <c r="CZ50" s="3">
        <f>'OA&amp;GRIDCO'!IH50+'Day Ahead IEX PXIL'!EJ50+RTM!ED50</f>
        <v>3.125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15.46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43.989000000000004</v>
      </c>
      <c r="DP50" s="70">
        <f>'OA&amp;GRIDCO'!LV50+'Day Ahead IEX PXIL'!HP50+RTM!IV50</f>
        <v>0</v>
      </c>
      <c r="DQ50" s="70">
        <f>RTM!HK50</f>
        <v>0.31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6.19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10.46</v>
      </c>
      <c r="ED50" s="70">
        <f>'OA&amp;GRIDCO'!MR50</f>
        <v>0</v>
      </c>
      <c r="EE50" s="70">
        <f>'OA&amp;GRIDCO'!MU50</f>
        <v>0</v>
      </c>
      <c r="EF50" s="70">
        <f>'OA&amp;GRIDCO'!MV50</f>
        <v>0</v>
      </c>
      <c r="EG50" s="70">
        <f>'OA&amp;GRIDCO'!MY50+'Day Ahead IEX PXIL'!IM50+GDAM!G50+RTM!II50</f>
        <v>0.62</v>
      </c>
      <c r="EH50" s="70">
        <f>'OA&amp;GRIDCO'!MZ50+'Day Ahead IEX PXIL'!IN50+RTM!IJ50+GDAM!H50</f>
        <v>0</v>
      </c>
      <c r="EI50" s="70">
        <f>'Day Ahead IEX PXIL'!IQ50+RTM!IM50+'OA&amp;GRIDCO'!NC50+GDAM!BO50</f>
        <v>3.09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8.25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4.6399999999999997</v>
      </c>
      <c r="EX50" s="70">
        <f>RTM!JL50</f>
        <v>0</v>
      </c>
      <c r="EY50" s="70">
        <f>GDAM!S50+'OA&amp;GRIDCO'!OM50+RTM!JO50</f>
        <v>17.66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5.17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1506.3528615872992</v>
      </c>
      <c r="FR50" s="1">
        <f t="shared" si="1"/>
        <v>41.201000000000001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>
        <v>24</v>
      </c>
      <c r="H51" s="71"/>
      <c r="I51" s="70"/>
      <c r="J51" s="70"/>
      <c r="K51" s="71"/>
      <c r="L51" s="71"/>
      <c r="M51" s="71"/>
      <c r="N51" s="71"/>
      <c r="O51" s="252">
        <v>2.0369999999999999</v>
      </c>
      <c r="P51" s="71"/>
      <c r="Q51" s="87">
        <v>8.8000000000000007</v>
      </c>
      <c r="R51" s="71">
        <v>0.95</v>
      </c>
      <c r="S51" s="70"/>
      <c r="T51" s="71"/>
      <c r="U51" s="70"/>
      <c r="V51" s="71"/>
      <c r="W51" s="251">
        <v>11.95</v>
      </c>
      <c r="X51" s="71"/>
      <c r="Y51" s="71">
        <v>2.89</v>
      </c>
      <c r="Z51" s="71"/>
      <c r="AA51" s="71">
        <v>4.38</v>
      </c>
      <c r="AB51" s="71"/>
      <c r="AC51" s="255">
        <v>2.5918205040000002</v>
      </c>
      <c r="AD51" s="71"/>
      <c r="AE51" s="3">
        <f>'OA&amp;GRIDCO'!W51+'Day Ahead IEX PXIL'!M51+RTM!M51</f>
        <v>25.770000000000003</v>
      </c>
      <c r="AF51" s="3">
        <f>'OA&amp;GRIDCO'!X51+'Day Ahead IEX PXIL'!N51+RTM!N51</f>
        <v>5.1540000000000008</v>
      </c>
      <c r="AG51" s="3">
        <f>'OA&amp;GRIDCO'!AC51+'Day Ahead IEX PXIL'!S51+RTM!S51</f>
        <v>0</v>
      </c>
      <c r="AH51" s="3">
        <f>'OA&amp;GRIDCO'!AD51+'Day Ahead IEX PXIL'!T51+RTM!T51</f>
        <v>0</v>
      </c>
      <c r="AI51" s="3">
        <f>'OA&amp;GRIDCO'!AU51+'Day Ahead IEX PXIL'!Y51+RTM!Y51</f>
        <v>0</v>
      </c>
      <c r="AJ51" s="3">
        <f>'OA&amp;GRIDCO'!AV51+'Day Ahead IEX PXIL'!Z51+RTM!Z51</f>
        <v>0</v>
      </c>
      <c r="AK51" s="3">
        <f>'OA&amp;GRIDCO'!BS51+'Day Ahead IEX PXIL'!AK51+RTM!AK51</f>
        <v>30</v>
      </c>
      <c r="AL51" s="3">
        <f>'OA&amp;GRIDCO'!BT51+'Day Ahead IEX PXIL'!AL51+RTM!AL51</f>
        <v>4.2720000000000002</v>
      </c>
      <c r="AM51" s="3">
        <f>'OA&amp;GRIDCO'!BC51+'Day Ahead IEX PXIL'!AE51+RTM!AE51</f>
        <v>0</v>
      </c>
      <c r="AN51" s="3">
        <f>'OA&amp;GRIDCO'!BD51+'Day Ahead IEX PXIL'!AF51+RTM!AF51</f>
        <v>0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41.2</v>
      </c>
      <c r="AR51" s="3">
        <f>'OA&amp;GRIDCO'!CP51+'Day Ahead IEX PXIL'!AX51+RTM!AX51</f>
        <v>13</v>
      </c>
      <c r="AS51" s="3">
        <f>'OA&amp;GRIDCO'!DA51+'Day Ahead IEX PXIL'!BC51+RTM!BC51</f>
        <v>329.77738402061857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13.7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423.83824742268047</v>
      </c>
      <c r="BD51" s="3">
        <f>'OA&amp;GRIDCO'!ER51+'Day Ahead IEX PXIL'!CB51+RTM!CB51</f>
        <v>0</v>
      </c>
      <c r="BE51" s="71">
        <f>'OA&amp;GRIDCO'!OC51+GDAM!U51</f>
        <v>16.96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53.306799999999996</v>
      </c>
      <c r="BT51" s="3">
        <f>'OA&amp;GRIDCO'!JX51+'Day Ahead IEX PXIL'!FB51+RTM!EV51</f>
        <v>1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0</v>
      </c>
      <c r="CH51" s="70">
        <f>'OA&amp;GRIDCO'!HP51+'Day Ahead IEX PXIL'!DX51+RTM!DR51</f>
        <v>0</v>
      </c>
      <c r="CI51" s="71">
        <f>'Day Ahead IEX PXIL'!HE51+'OA&amp;GRIDCO'!DI51+RTM!GY51</f>
        <v>0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-4.68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12.5</v>
      </c>
      <c r="CZ51" s="3">
        <f>'OA&amp;GRIDCO'!IH51+'Day Ahead IEX PXIL'!EJ51+RTM!ED51</f>
        <v>3.125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15.46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43.989000000000004</v>
      </c>
      <c r="DP51" s="70">
        <f>'OA&amp;GRIDCO'!LV51+'Day Ahead IEX PXIL'!HP51+RTM!IV51</f>
        <v>0</v>
      </c>
      <c r="DQ51" s="70">
        <f>RTM!HK51</f>
        <v>0.31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6.19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10.89</v>
      </c>
      <c r="ED51" s="70">
        <f>'OA&amp;GRIDCO'!MR51</f>
        <v>0</v>
      </c>
      <c r="EE51" s="70">
        <f>'OA&amp;GRIDCO'!MU51</f>
        <v>0</v>
      </c>
      <c r="EF51" s="70">
        <f>'OA&amp;GRIDCO'!MV51</f>
        <v>0</v>
      </c>
      <c r="EG51" s="70">
        <f>'OA&amp;GRIDCO'!MY51+'Day Ahead IEX PXIL'!IM51+GDAM!G51+RTM!II51</f>
        <v>0.21</v>
      </c>
      <c r="EH51" s="70">
        <f>'OA&amp;GRIDCO'!MZ51+'Day Ahead IEX PXIL'!IN51+RTM!IJ51+GDAM!H51</f>
        <v>0</v>
      </c>
      <c r="EI51" s="70">
        <f>'Day Ahead IEX PXIL'!IQ51+RTM!IM51+'OA&amp;GRIDCO'!NC51+GDAM!BO51</f>
        <v>3.09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8.25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4.6399999999999997</v>
      </c>
      <c r="EX51" s="70">
        <f>RTM!JL51</f>
        <v>0</v>
      </c>
      <c r="EY51" s="70">
        <f>GDAM!S51+'OA&amp;GRIDCO'!OM51+RTM!JO51</f>
        <v>17.66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5.6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1502.6402519472992</v>
      </c>
      <c r="FR51" s="1">
        <f t="shared" si="1"/>
        <v>41.201000000000001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>
        <v>24</v>
      </c>
      <c r="H52" s="71"/>
      <c r="I52" s="70"/>
      <c r="J52" s="70"/>
      <c r="K52" s="71"/>
      <c r="L52" s="71"/>
      <c r="M52" s="71"/>
      <c r="N52" s="71"/>
      <c r="O52" s="252">
        <v>2.5390000000000001</v>
      </c>
      <c r="P52" s="71"/>
      <c r="Q52" s="87">
        <v>8.8000000000000007</v>
      </c>
      <c r="R52" s="71">
        <v>0.95</v>
      </c>
      <c r="S52" s="70"/>
      <c r="T52" s="71"/>
      <c r="U52" s="70"/>
      <c r="V52" s="71"/>
      <c r="W52" s="251">
        <v>11.27</v>
      </c>
      <c r="X52" s="71"/>
      <c r="Y52" s="71">
        <v>3.39</v>
      </c>
      <c r="Z52" s="71"/>
      <c r="AA52" s="71">
        <v>5.15</v>
      </c>
      <c r="AB52" s="71"/>
      <c r="AC52" s="255">
        <v>2.6812800000000006</v>
      </c>
      <c r="AD52" s="71"/>
      <c r="AE52" s="3">
        <f>'OA&amp;GRIDCO'!W52+'Day Ahead IEX PXIL'!M52+RTM!M52</f>
        <v>25.770000000000003</v>
      </c>
      <c r="AF52" s="3">
        <f>'OA&amp;GRIDCO'!X52+'Day Ahead IEX PXIL'!N52+RTM!N52</f>
        <v>5.1540000000000008</v>
      </c>
      <c r="AG52" s="3">
        <f>'OA&amp;GRIDCO'!AC52+'Day Ahead IEX PXIL'!S52+RTM!S52</f>
        <v>0</v>
      </c>
      <c r="AH52" s="3">
        <f>'OA&amp;GRIDCO'!AD52+'Day Ahead IEX PXIL'!T52+RTM!T52</f>
        <v>0</v>
      </c>
      <c r="AI52" s="3">
        <f>'OA&amp;GRIDCO'!AU52+'Day Ahead IEX PXIL'!Y52+RTM!Y52</f>
        <v>0</v>
      </c>
      <c r="AJ52" s="3">
        <f>'OA&amp;GRIDCO'!AV52+'Day Ahead IEX PXIL'!Z52+RTM!Z52</f>
        <v>0</v>
      </c>
      <c r="AK52" s="3">
        <f>'OA&amp;GRIDCO'!BS52+'Day Ahead IEX PXIL'!AK52+RTM!AK52</f>
        <v>30</v>
      </c>
      <c r="AL52" s="3">
        <f>'OA&amp;GRIDCO'!BT52+'Day Ahead IEX PXIL'!AL52+RTM!AL52</f>
        <v>4.2720000000000002</v>
      </c>
      <c r="AM52" s="3">
        <f>'OA&amp;GRIDCO'!BC52+'Day Ahead IEX PXIL'!AE52+RTM!AE52</f>
        <v>0</v>
      </c>
      <c r="AN52" s="3">
        <f>'OA&amp;GRIDCO'!BD52+'Day Ahead IEX PXIL'!AF52+RTM!AF52</f>
        <v>0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41.2</v>
      </c>
      <c r="AR52" s="3">
        <f>'OA&amp;GRIDCO'!CP52+'Day Ahead IEX PXIL'!AX52+RTM!AX52</f>
        <v>13</v>
      </c>
      <c r="AS52" s="3">
        <f>'OA&amp;GRIDCO'!DA52+'Day Ahead IEX PXIL'!BC52+RTM!BC52</f>
        <v>329.77738402061857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13.7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423.83824742268047</v>
      </c>
      <c r="BD52" s="3">
        <f>'OA&amp;GRIDCO'!ER52+'Day Ahead IEX PXIL'!CB52+RTM!CB52</f>
        <v>0</v>
      </c>
      <c r="BE52" s="71">
        <f>'OA&amp;GRIDCO'!OC52+GDAM!U52</f>
        <v>20.700000000000003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53.306799999999996</v>
      </c>
      <c r="BT52" s="3">
        <f>'OA&amp;GRIDCO'!JX52+'Day Ahead IEX PXIL'!FB52+RTM!EV52</f>
        <v>1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0</v>
      </c>
      <c r="CH52" s="70">
        <f>'OA&amp;GRIDCO'!HP52+'Day Ahead IEX PXIL'!DX52+RTM!DR52</f>
        <v>0</v>
      </c>
      <c r="CI52" s="71">
        <f>'Day Ahead IEX PXIL'!HE52+'OA&amp;GRIDCO'!DI52+RTM!GY52</f>
        <v>0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-4.68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400</v>
      </c>
      <c r="CX52" s="3">
        <f>'OA&amp;GRIDCO'!HV52+'Day Ahead IEX PXIL'!ED52+RTM!DX52</f>
        <v>0</v>
      </c>
      <c r="CY52" s="3">
        <f>'OA&amp;GRIDCO'!IG52+'Day Ahead IEX PXIL'!EI52+RTM!EC52</f>
        <v>12.5</v>
      </c>
      <c r="CZ52" s="3">
        <f>'OA&amp;GRIDCO'!IH52+'Day Ahead IEX PXIL'!EJ52+RTM!ED52</f>
        <v>3.125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15.46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43.989000000000004</v>
      </c>
      <c r="DP52" s="70">
        <f>'OA&amp;GRIDCO'!LV52+'Day Ahead IEX PXIL'!HP52+RTM!IV52</f>
        <v>0</v>
      </c>
      <c r="DQ52" s="70">
        <f>RTM!HK52</f>
        <v>0.31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6.19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11.27</v>
      </c>
      <c r="ED52" s="70">
        <f>'OA&amp;GRIDCO'!MR52</f>
        <v>0</v>
      </c>
      <c r="EE52" s="70">
        <f>'OA&amp;GRIDCO'!MU52</f>
        <v>0</v>
      </c>
      <c r="EF52" s="70">
        <f>'OA&amp;GRIDCO'!MV52</f>
        <v>0</v>
      </c>
      <c r="EG52" s="70">
        <f>'OA&amp;GRIDCO'!MY52+'Day Ahead IEX PXIL'!IM52+GDAM!G52+RTM!II52</f>
        <v>0.21</v>
      </c>
      <c r="EH52" s="70">
        <f>'OA&amp;GRIDCO'!MZ52+'Day Ahead IEX PXIL'!IN52+RTM!IJ52+GDAM!H52</f>
        <v>0</v>
      </c>
      <c r="EI52" s="70">
        <f>'Day Ahead IEX PXIL'!IQ52+RTM!IM52+'OA&amp;GRIDCO'!NC52+GDAM!BO52</f>
        <v>3.09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4.12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4.6399999999999997</v>
      </c>
      <c r="EX52" s="70">
        <f>RTM!JL52</f>
        <v>0</v>
      </c>
      <c r="EY52" s="70">
        <f>GDAM!S52+'OA&amp;GRIDCO'!OM52+RTM!JO52</f>
        <v>17.66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6.04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1504.2517114432992</v>
      </c>
      <c r="FR52" s="1">
        <f t="shared" si="1"/>
        <v>41.201000000000001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>
        <v>24</v>
      </c>
      <c r="H53" s="71"/>
      <c r="I53" s="70"/>
      <c r="J53" s="70"/>
      <c r="K53" s="71"/>
      <c r="L53" s="71"/>
      <c r="M53" s="71"/>
      <c r="N53" s="71"/>
      <c r="O53" s="252">
        <v>2.5</v>
      </c>
      <c r="P53" s="71"/>
      <c r="Q53" s="87">
        <v>8.8000000000000007</v>
      </c>
      <c r="R53" s="71">
        <v>0.95</v>
      </c>
      <c r="S53" s="70"/>
      <c r="T53" s="71"/>
      <c r="U53" s="70"/>
      <c r="V53" s="71"/>
      <c r="W53" s="251">
        <v>10.1</v>
      </c>
      <c r="X53" s="71"/>
      <c r="Y53" s="71">
        <v>3.14</v>
      </c>
      <c r="Z53" s="71"/>
      <c r="AA53" s="71">
        <v>4.76</v>
      </c>
      <c r="AB53" s="71"/>
      <c r="AC53" s="255">
        <v>2.7783000000000002</v>
      </c>
      <c r="AD53" s="71"/>
      <c r="AE53" s="3">
        <f>'OA&amp;GRIDCO'!W53+'Day Ahead IEX PXIL'!M53+RTM!M53</f>
        <v>25.770000000000003</v>
      </c>
      <c r="AF53" s="3">
        <f>'OA&amp;GRIDCO'!X53+'Day Ahead IEX PXIL'!N53+RTM!N53</f>
        <v>5.1540000000000008</v>
      </c>
      <c r="AG53" s="3">
        <f>'OA&amp;GRIDCO'!AC53+'Day Ahead IEX PXIL'!S53+RTM!S53</f>
        <v>0</v>
      </c>
      <c r="AH53" s="3">
        <f>'OA&amp;GRIDCO'!AD53+'Day Ahead IEX PXIL'!T53+RTM!T53</f>
        <v>0</v>
      </c>
      <c r="AI53" s="3">
        <f>'OA&amp;GRIDCO'!AU53+'Day Ahead IEX PXIL'!Y53+RTM!Y53</f>
        <v>0</v>
      </c>
      <c r="AJ53" s="3">
        <f>'OA&amp;GRIDCO'!AV53+'Day Ahead IEX PXIL'!Z53+RTM!Z53</f>
        <v>0</v>
      </c>
      <c r="AK53" s="3">
        <f>'OA&amp;GRIDCO'!BS53+'Day Ahead IEX PXIL'!AK53+RTM!AK53</f>
        <v>91.86</v>
      </c>
      <c r="AL53" s="3">
        <f>'OA&amp;GRIDCO'!BT53+'Day Ahead IEX PXIL'!AL53+RTM!AL53</f>
        <v>4.2720000000000002</v>
      </c>
      <c r="AM53" s="3">
        <f>'OA&amp;GRIDCO'!BC53+'Day Ahead IEX PXIL'!AE53+RTM!AE53</f>
        <v>0</v>
      </c>
      <c r="AN53" s="3">
        <f>'OA&amp;GRIDCO'!BD53+'Day Ahead IEX PXIL'!AF53+RTM!AF53</f>
        <v>0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41.2</v>
      </c>
      <c r="AR53" s="3">
        <f>'OA&amp;GRIDCO'!CP53+'Day Ahead IEX PXIL'!AX53+RTM!AX53</f>
        <v>13</v>
      </c>
      <c r="AS53" s="3">
        <f>'OA&amp;GRIDCO'!DA53+'Day Ahead IEX PXIL'!BC53+RTM!BC53</f>
        <v>329.77738402061857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13.7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423.83824742268047</v>
      </c>
      <c r="BD53" s="3">
        <f>'OA&amp;GRIDCO'!ER53+'Day Ahead IEX PXIL'!CB53+RTM!CB53</f>
        <v>0</v>
      </c>
      <c r="BE53" s="71">
        <f>'OA&amp;GRIDCO'!OC53+GDAM!U53</f>
        <v>21.29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53.306799999999996</v>
      </c>
      <c r="BT53" s="3">
        <f>'OA&amp;GRIDCO'!JX53+'Day Ahead IEX PXIL'!FB53+RTM!EV53</f>
        <v>1</v>
      </c>
      <c r="BU53" s="5">
        <f>'OA&amp;GRIDCO'!GG53+RTM!G53</f>
        <v>0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0</v>
      </c>
      <c r="CH53" s="70">
        <f>'OA&amp;GRIDCO'!HP53+'Day Ahead IEX PXIL'!DX53+RTM!DR53</f>
        <v>0</v>
      </c>
      <c r="CI53" s="71">
        <f>'Day Ahead IEX PXIL'!HE53+'OA&amp;GRIDCO'!DI53+RTM!GY53</f>
        <v>0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400</v>
      </c>
      <c r="CX53" s="3">
        <f>'OA&amp;GRIDCO'!HV53+'Day Ahead IEX PXIL'!ED53+RTM!DX53</f>
        <v>0</v>
      </c>
      <c r="CY53" s="3">
        <f>'OA&amp;GRIDCO'!IG53+'Day Ahead IEX PXIL'!EI53+RTM!EC53</f>
        <v>12.5</v>
      </c>
      <c r="CZ53" s="3">
        <f>'OA&amp;GRIDCO'!IH53+'Day Ahead IEX PXIL'!EJ53+RTM!ED53</f>
        <v>3.125</v>
      </c>
      <c r="DA53" s="3">
        <f>'OA&amp;GRIDCO'!IU53+'Day Ahead IEX PXIL'!EO53+RTM!EI53</f>
        <v>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15.46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43.989000000000004</v>
      </c>
      <c r="DP53" s="70">
        <f>'OA&amp;GRIDCO'!LV53+'Day Ahead IEX PXIL'!HP53+RTM!IV53</f>
        <v>0</v>
      </c>
      <c r="DQ53" s="70">
        <f>RTM!HK53</f>
        <v>0.31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6.19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11.6</v>
      </c>
      <c r="ED53" s="70">
        <f>'OA&amp;GRIDCO'!MR53</f>
        <v>0</v>
      </c>
      <c r="EE53" s="70">
        <f>'OA&amp;GRIDCO'!MU53</f>
        <v>0</v>
      </c>
      <c r="EF53" s="70">
        <f>'OA&amp;GRIDCO'!MV53</f>
        <v>0</v>
      </c>
      <c r="EG53" s="70">
        <f>'OA&amp;GRIDCO'!MY53+'Day Ahead IEX PXIL'!IM53+GDAM!G53+RTM!II53</f>
        <v>1.03</v>
      </c>
      <c r="EH53" s="70">
        <f>'OA&amp;GRIDCO'!MZ53+'Day Ahead IEX PXIL'!IN53+RTM!IJ53+GDAM!H53</f>
        <v>0</v>
      </c>
      <c r="EI53" s="70">
        <f>'Day Ahead IEX PXIL'!IQ53+RTM!IM53+'OA&amp;GRIDCO'!NC53+GDAM!BO53</f>
        <v>3.09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4.12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4.6399999999999997</v>
      </c>
      <c r="EX53" s="70">
        <f>RTM!JL53</f>
        <v>0</v>
      </c>
      <c r="EY53" s="70">
        <f>GDAM!S53+'OA&amp;GRIDCO'!OM53+RTM!JO53</f>
        <v>17.66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6.76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1571.499731443299</v>
      </c>
      <c r="FR53" s="1">
        <f t="shared" si="1"/>
        <v>41.201000000000001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>
        <v>24</v>
      </c>
      <c r="H54" s="71"/>
      <c r="I54" s="70"/>
      <c r="J54" s="70"/>
      <c r="K54" s="71"/>
      <c r="L54" s="71"/>
      <c r="M54" s="71"/>
      <c r="N54" s="71"/>
      <c r="O54" s="252">
        <v>3</v>
      </c>
      <c r="P54" s="71"/>
      <c r="Q54" s="87">
        <v>8.8000000000000007</v>
      </c>
      <c r="R54" s="71">
        <v>0.95</v>
      </c>
      <c r="S54" s="70"/>
      <c r="T54" s="71"/>
      <c r="U54" s="70"/>
      <c r="V54" s="71"/>
      <c r="W54" s="251">
        <v>10.46</v>
      </c>
      <c r="X54" s="71"/>
      <c r="Y54" s="71">
        <v>2.89</v>
      </c>
      <c r="Z54" s="71"/>
      <c r="AA54" s="71">
        <v>4.38</v>
      </c>
      <c r="AB54" s="71"/>
      <c r="AC54" s="255">
        <v>2.8665000000000003</v>
      </c>
      <c r="AD54" s="71"/>
      <c r="AE54" s="3">
        <f>'OA&amp;GRIDCO'!W54+'Day Ahead IEX PXIL'!M54+RTM!M54</f>
        <v>30.92</v>
      </c>
      <c r="AF54" s="3">
        <f>'OA&amp;GRIDCO'!X54+'Day Ahead IEX PXIL'!N54+RTM!N54</f>
        <v>5.1540000000000008</v>
      </c>
      <c r="AG54" s="3">
        <f>'OA&amp;GRIDCO'!AC54+'Day Ahead IEX PXIL'!S54+RTM!S54</f>
        <v>0</v>
      </c>
      <c r="AH54" s="3">
        <f>'OA&amp;GRIDCO'!AD54+'Day Ahead IEX PXIL'!T54+RTM!T54</f>
        <v>0</v>
      </c>
      <c r="AI54" s="3">
        <f>'OA&amp;GRIDCO'!AU54+'Day Ahead IEX PXIL'!Y54+RTM!Y54</f>
        <v>0</v>
      </c>
      <c r="AJ54" s="3">
        <f>'OA&amp;GRIDCO'!AV54+'Day Ahead IEX PXIL'!Z54+RTM!Z54</f>
        <v>0</v>
      </c>
      <c r="AK54" s="3">
        <f>'OA&amp;GRIDCO'!BS54+'Day Ahead IEX PXIL'!AK54+RTM!AK54</f>
        <v>91.86</v>
      </c>
      <c r="AL54" s="3">
        <f>'OA&amp;GRIDCO'!BT54+'Day Ahead IEX PXIL'!AL54+RTM!AL54</f>
        <v>4.2720000000000002</v>
      </c>
      <c r="AM54" s="3">
        <f>'OA&amp;GRIDCO'!BC54+'Day Ahead IEX PXIL'!AE54+RTM!AE54</f>
        <v>0</v>
      </c>
      <c r="AN54" s="3">
        <f>'OA&amp;GRIDCO'!BD54+'Day Ahead IEX PXIL'!AF54+RTM!AF54</f>
        <v>0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41.2</v>
      </c>
      <c r="AR54" s="3">
        <f>'OA&amp;GRIDCO'!CP54+'Day Ahead IEX PXIL'!AX54+RTM!AX54</f>
        <v>13</v>
      </c>
      <c r="AS54" s="3">
        <f>'OA&amp;GRIDCO'!DA54+'Day Ahead IEX PXIL'!BC54+RTM!BC54</f>
        <v>329.77738402061857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13.7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423.83824742268047</v>
      </c>
      <c r="BD54" s="3">
        <f>'OA&amp;GRIDCO'!ER54+'Day Ahead IEX PXIL'!CB54+RTM!CB54</f>
        <v>0</v>
      </c>
      <c r="BE54" s="71">
        <f>'OA&amp;GRIDCO'!OC54+GDAM!U54</f>
        <v>21.29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53.306799999999996</v>
      </c>
      <c r="BT54" s="3">
        <f>'OA&amp;GRIDCO'!JX54+'Day Ahead IEX PXIL'!FB54+RTM!EV54</f>
        <v>1</v>
      </c>
      <c r="BU54" s="5">
        <f>'OA&amp;GRIDCO'!GG54+RTM!G54</f>
        <v>0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0</v>
      </c>
      <c r="CH54" s="70">
        <f>'OA&amp;GRIDCO'!HP54+'Day Ahead IEX PXIL'!DX54+RTM!DR54</f>
        <v>0</v>
      </c>
      <c r="CI54" s="71">
        <f>'Day Ahead IEX PXIL'!HE54+'OA&amp;GRIDCO'!DI54+RTM!GY54</f>
        <v>0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400</v>
      </c>
      <c r="CX54" s="3">
        <f>'OA&amp;GRIDCO'!HV54+'Day Ahead IEX PXIL'!ED54+RTM!DX54</f>
        <v>0</v>
      </c>
      <c r="CY54" s="3">
        <f>'OA&amp;GRIDCO'!IG54+'Day Ahead IEX PXIL'!EI54+RTM!EC54</f>
        <v>12.5</v>
      </c>
      <c r="CZ54" s="3">
        <f>'OA&amp;GRIDCO'!IH54+'Day Ahead IEX PXIL'!EJ54+RTM!ED54</f>
        <v>3.125</v>
      </c>
      <c r="DA54" s="3">
        <f>'OA&amp;GRIDCO'!IU54+'Day Ahead IEX PXIL'!EO54+RTM!EI54</f>
        <v>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15.46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43.989000000000004</v>
      </c>
      <c r="DP54" s="70">
        <f>'OA&amp;GRIDCO'!LV54+'Day Ahead IEX PXIL'!HP54+RTM!IV54</f>
        <v>0</v>
      </c>
      <c r="DQ54" s="70">
        <f>RTM!HK54</f>
        <v>0.31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6.19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11.87</v>
      </c>
      <c r="ED54" s="70">
        <f>'OA&amp;GRIDCO'!MR54</f>
        <v>0</v>
      </c>
      <c r="EE54" s="70">
        <f>'OA&amp;GRIDCO'!MU54</f>
        <v>0</v>
      </c>
      <c r="EF54" s="70">
        <f>'OA&amp;GRIDCO'!MV54</f>
        <v>0</v>
      </c>
      <c r="EG54" s="70">
        <f>'OA&amp;GRIDCO'!MY54+'Day Ahead IEX PXIL'!IM54+GDAM!G54+RTM!II54</f>
        <v>1.1299999999999999</v>
      </c>
      <c r="EH54" s="70">
        <f>'OA&amp;GRIDCO'!MZ54+'Day Ahead IEX PXIL'!IN54+RTM!IJ54+GDAM!H54</f>
        <v>0</v>
      </c>
      <c r="EI54" s="70">
        <f>'Day Ahead IEX PXIL'!IQ54+RTM!IM54+'OA&amp;GRIDCO'!NC54+GDAM!BO54</f>
        <v>3.09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4.12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4.6399999999999997</v>
      </c>
      <c r="EX54" s="70">
        <f>RTM!JL54</f>
        <v>0</v>
      </c>
      <c r="EY54" s="70">
        <f>GDAM!S54+'OA&amp;GRIDCO'!OM54+RTM!JO54</f>
        <v>17.66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7.2299999999999995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1577.8079314432991</v>
      </c>
      <c r="FR54" s="1">
        <f t="shared" si="1"/>
        <v>41.201000000000001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>
        <v>24</v>
      </c>
      <c r="H55" s="71"/>
      <c r="I55" s="70"/>
      <c r="J55" s="70"/>
      <c r="K55" s="71"/>
      <c r="L55" s="71"/>
      <c r="M55" s="71"/>
      <c r="N55" s="71"/>
      <c r="O55" s="252">
        <v>3.4</v>
      </c>
      <c r="P55" s="71"/>
      <c r="Q55" s="87">
        <v>8.8000000000000007</v>
      </c>
      <c r="R55" s="71">
        <v>0.95</v>
      </c>
      <c r="S55" s="70"/>
      <c r="T55" s="71"/>
      <c r="U55" s="70"/>
      <c r="V55" s="71"/>
      <c r="W55" s="251">
        <v>10.5</v>
      </c>
      <c r="X55" s="71"/>
      <c r="Y55" s="71">
        <v>2.82</v>
      </c>
      <c r="Z55" s="71"/>
      <c r="AA55" s="71">
        <v>4.2699999999999996</v>
      </c>
      <c r="AB55" s="71"/>
      <c r="AC55" s="255">
        <v>2.9547000000000003</v>
      </c>
      <c r="AD55" s="71"/>
      <c r="AE55" s="3">
        <f>'OA&amp;GRIDCO'!W55+'Day Ahead IEX PXIL'!M55+RTM!M55</f>
        <v>25.770000000000003</v>
      </c>
      <c r="AF55" s="3">
        <f>'OA&amp;GRIDCO'!X55+'Day Ahead IEX PXIL'!N55+RTM!N55</f>
        <v>5.1540000000000008</v>
      </c>
      <c r="AG55" s="3">
        <f>'OA&amp;GRIDCO'!AC55+'Day Ahead IEX PXIL'!S55+RTM!S55</f>
        <v>0</v>
      </c>
      <c r="AH55" s="3">
        <f>'OA&amp;GRIDCO'!AD55+'Day Ahead IEX PXIL'!T55+RTM!T55</f>
        <v>0</v>
      </c>
      <c r="AI55" s="3">
        <f>'OA&amp;GRIDCO'!AU55+'Day Ahead IEX PXIL'!Y55+RTM!Y55</f>
        <v>0</v>
      </c>
      <c r="AJ55" s="3">
        <f>'OA&amp;GRIDCO'!AV55+'Day Ahead IEX PXIL'!Z55+RTM!Z55</f>
        <v>0</v>
      </c>
      <c r="AK55" s="3">
        <f>'OA&amp;GRIDCO'!BS55+'Day Ahead IEX PXIL'!AK55+RTM!AK55</f>
        <v>30</v>
      </c>
      <c r="AL55" s="3">
        <f>'OA&amp;GRIDCO'!BT55+'Day Ahead IEX PXIL'!AL55+RTM!AL55</f>
        <v>4.2720000000000002</v>
      </c>
      <c r="AM55" s="3">
        <f>'OA&amp;GRIDCO'!BC55+'Day Ahead IEX PXIL'!AE55+RTM!AE55</f>
        <v>0</v>
      </c>
      <c r="AN55" s="3">
        <f>'OA&amp;GRIDCO'!BD55+'Day Ahead IEX PXIL'!AF55+RTM!AF55</f>
        <v>0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41.2</v>
      </c>
      <c r="AR55" s="3">
        <f>'OA&amp;GRIDCO'!CP55+'Day Ahead IEX PXIL'!AX55+RTM!AX55</f>
        <v>13</v>
      </c>
      <c r="AS55" s="3">
        <f>'OA&amp;GRIDCO'!DA55+'Day Ahead IEX PXIL'!BC55+RTM!BC55</f>
        <v>329.77738402061857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13.7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423.83824742268047</v>
      </c>
      <c r="BD55" s="3">
        <f>'OA&amp;GRIDCO'!ER55+'Day Ahead IEX PXIL'!CB55+RTM!CB55</f>
        <v>0</v>
      </c>
      <c r="BE55" s="71">
        <f>'OA&amp;GRIDCO'!OC55+GDAM!U55</f>
        <v>19.86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53.306799999999996</v>
      </c>
      <c r="BT55" s="3">
        <f>'OA&amp;GRIDCO'!JX55+'Day Ahead IEX PXIL'!FB55+RTM!EV55</f>
        <v>1</v>
      </c>
      <c r="BU55" s="5">
        <f>'OA&amp;GRIDCO'!GG55+RTM!G55</f>
        <v>0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0</v>
      </c>
      <c r="CH55" s="70">
        <f>'OA&amp;GRIDCO'!HP55+'Day Ahead IEX PXIL'!DX55+RTM!DR55</f>
        <v>0</v>
      </c>
      <c r="CI55" s="71">
        <f>'Day Ahead IEX PXIL'!HE55+'OA&amp;GRIDCO'!DI55+RTM!GY55</f>
        <v>0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12.5</v>
      </c>
      <c r="CZ55" s="3">
        <f>'OA&amp;GRIDCO'!IH55+'Day Ahead IEX PXIL'!EJ55+RTM!ED55</f>
        <v>3.125</v>
      </c>
      <c r="DA55" s="3">
        <f>'OA&amp;GRIDCO'!IU55+'Day Ahead IEX PXIL'!EO55+RTM!EI55</f>
        <v>0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15.46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43.989000000000004</v>
      </c>
      <c r="DP55" s="70">
        <f>'OA&amp;GRIDCO'!LV55+'Day Ahead IEX PXIL'!HP55+RTM!IV55</f>
        <v>0</v>
      </c>
      <c r="DQ55" s="70">
        <f>RTM!HK55</f>
        <v>0.31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6.19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12.09</v>
      </c>
      <c r="ED55" s="70">
        <f>'OA&amp;GRIDCO'!MR55</f>
        <v>0</v>
      </c>
      <c r="EE55" s="70">
        <f>'OA&amp;GRIDCO'!MU55</f>
        <v>0</v>
      </c>
      <c r="EF55" s="70">
        <f>'OA&amp;GRIDCO'!MV55</f>
        <v>0</v>
      </c>
      <c r="EG55" s="70">
        <f>'OA&amp;GRIDCO'!MY55+'Day Ahead IEX PXIL'!IM55+GDAM!G55+RTM!II55</f>
        <v>0.31</v>
      </c>
      <c r="EH55" s="70">
        <f>'OA&amp;GRIDCO'!MZ55+'Day Ahead IEX PXIL'!IN55+RTM!IJ55+GDAM!H55</f>
        <v>0</v>
      </c>
      <c r="EI55" s="70">
        <f>'Day Ahead IEX PXIL'!IQ55+RTM!IM55+'OA&amp;GRIDCO'!NC55+GDAM!BO55</f>
        <v>3.09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4.12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4.6399999999999997</v>
      </c>
      <c r="EX55" s="70">
        <f>RTM!JL55</f>
        <v>0</v>
      </c>
      <c r="EY55" s="70">
        <f>GDAM!S55+'OA&amp;GRIDCO'!OM55+RTM!JO55</f>
        <v>17.66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8.0399999999999991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1509.9261314432988</v>
      </c>
      <c r="FR55" s="1">
        <f t="shared" si="1"/>
        <v>41.201000000000001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>
        <v>24</v>
      </c>
      <c r="H56" s="71"/>
      <c r="I56" s="70"/>
      <c r="J56" s="70"/>
      <c r="K56" s="71"/>
      <c r="L56" s="71"/>
      <c r="M56" s="71"/>
      <c r="N56" s="71"/>
      <c r="O56" s="252">
        <v>3.5390000000000001</v>
      </c>
      <c r="P56" s="71"/>
      <c r="Q56" s="87">
        <v>8.8000000000000007</v>
      </c>
      <c r="R56" s="71">
        <v>0.95</v>
      </c>
      <c r="S56" s="70"/>
      <c r="T56" s="71"/>
      <c r="U56" s="70"/>
      <c r="V56" s="71"/>
      <c r="W56" s="251">
        <v>10.14</v>
      </c>
      <c r="X56" s="71"/>
      <c r="Y56" s="71">
        <v>2.75</v>
      </c>
      <c r="Z56" s="71"/>
      <c r="AA56" s="71">
        <v>4.16</v>
      </c>
      <c r="AB56" s="71"/>
      <c r="AC56" s="255">
        <v>3.2193000000000005</v>
      </c>
      <c r="AD56" s="71"/>
      <c r="AE56" s="3">
        <f>'OA&amp;GRIDCO'!W56+'Day Ahead IEX PXIL'!M56+RTM!M56</f>
        <v>25.770000000000003</v>
      </c>
      <c r="AF56" s="3">
        <f>'OA&amp;GRIDCO'!X56+'Day Ahead IEX PXIL'!N56+RTM!N56</f>
        <v>5.1540000000000008</v>
      </c>
      <c r="AG56" s="3">
        <f>'OA&amp;GRIDCO'!AC56+'Day Ahead IEX PXIL'!S56+RTM!S56</f>
        <v>0</v>
      </c>
      <c r="AH56" s="3">
        <f>'OA&amp;GRIDCO'!AD56+'Day Ahead IEX PXIL'!T56+RTM!T56</f>
        <v>0</v>
      </c>
      <c r="AI56" s="3">
        <f>'OA&amp;GRIDCO'!AU56+'Day Ahead IEX PXIL'!Y56+RTM!Y56</f>
        <v>0</v>
      </c>
      <c r="AJ56" s="3">
        <f>'OA&amp;GRIDCO'!AV56+'Day Ahead IEX PXIL'!Z56+RTM!Z56</f>
        <v>0</v>
      </c>
      <c r="AK56" s="3">
        <f>'OA&amp;GRIDCO'!BS56+'Day Ahead IEX PXIL'!AK56+RTM!AK56</f>
        <v>30</v>
      </c>
      <c r="AL56" s="3">
        <f>'OA&amp;GRIDCO'!BT56+'Day Ahead IEX PXIL'!AL56+RTM!AL56</f>
        <v>4.2720000000000002</v>
      </c>
      <c r="AM56" s="3">
        <f>'OA&amp;GRIDCO'!BC56+'Day Ahead IEX PXIL'!AE56+RTM!AE56</f>
        <v>0</v>
      </c>
      <c r="AN56" s="3">
        <f>'OA&amp;GRIDCO'!BD56+'Day Ahead IEX PXIL'!AF56+RTM!AF56</f>
        <v>0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41.2</v>
      </c>
      <c r="AR56" s="3">
        <f>'OA&amp;GRIDCO'!CP56+'Day Ahead IEX PXIL'!AX56+RTM!AX56</f>
        <v>13</v>
      </c>
      <c r="AS56" s="3">
        <f>'OA&amp;GRIDCO'!DA56+'Day Ahead IEX PXIL'!BC56+RTM!BC56</f>
        <v>329.77738402061857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13.7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423.83824742268047</v>
      </c>
      <c r="BD56" s="3">
        <f>'OA&amp;GRIDCO'!ER56+'Day Ahead IEX PXIL'!CB56+RTM!CB56</f>
        <v>0</v>
      </c>
      <c r="BE56" s="71">
        <f>'OA&amp;GRIDCO'!OC56+GDAM!U56</f>
        <v>18.66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53.306799999999996</v>
      </c>
      <c r="BT56" s="3">
        <f>'OA&amp;GRIDCO'!JX56+'Day Ahead IEX PXIL'!FB56+RTM!EV56</f>
        <v>1</v>
      </c>
      <c r="BU56" s="5">
        <f>'OA&amp;GRIDCO'!GG56+RTM!G56</f>
        <v>0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0</v>
      </c>
      <c r="CH56" s="70">
        <f>'OA&amp;GRIDCO'!HP56+'Day Ahead IEX PXIL'!DX56+RTM!DR56</f>
        <v>0</v>
      </c>
      <c r="CI56" s="71">
        <f>'Day Ahead IEX PXIL'!HE56+'OA&amp;GRIDCO'!DI56+RTM!GY56</f>
        <v>0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12.5</v>
      </c>
      <c r="CZ56" s="3">
        <f>'OA&amp;GRIDCO'!IH56+'Day Ahead IEX PXIL'!EJ56+RTM!ED56</f>
        <v>3.125</v>
      </c>
      <c r="DA56" s="3">
        <f>'OA&amp;GRIDCO'!IU56+'Day Ahead IEX PXIL'!EO56+RTM!EI56</f>
        <v>0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15.46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43.989000000000004</v>
      </c>
      <c r="DP56" s="70">
        <f>'OA&amp;GRIDCO'!LV56+'Day Ahead IEX PXIL'!HP56+RTM!IV56</f>
        <v>0</v>
      </c>
      <c r="DQ56" s="70">
        <f>RTM!HK56</f>
        <v>0.31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6.19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12.24</v>
      </c>
      <c r="ED56" s="70">
        <f>'OA&amp;GRIDCO'!MR56</f>
        <v>0</v>
      </c>
      <c r="EE56" s="70">
        <f>'OA&amp;GRIDCO'!MU56</f>
        <v>0</v>
      </c>
      <c r="EF56" s="70">
        <f>'OA&amp;GRIDCO'!MV56</f>
        <v>0</v>
      </c>
      <c r="EG56" s="70">
        <f>'OA&amp;GRIDCO'!MY56+'Day Ahead IEX PXIL'!IM56+GDAM!G56+RTM!II56</f>
        <v>0.52</v>
      </c>
      <c r="EH56" s="70">
        <f>'OA&amp;GRIDCO'!MZ56+'Day Ahead IEX PXIL'!IN56+RTM!IJ56+GDAM!H56</f>
        <v>0</v>
      </c>
      <c r="EI56" s="70">
        <f>'Day Ahead IEX PXIL'!IQ56+RTM!IM56+'OA&amp;GRIDCO'!NC56+GDAM!BO56</f>
        <v>3.09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4.12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4.6399999999999997</v>
      </c>
      <c r="EX56" s="70">
        <f>RTM!JL56</f>
        <v>0</v>
      </c>
      <c r="EY56" s="70">
        <f>GDAM!S56+'OA&amp;GRIDCO'!OM56+RTM!JO56</f>
        <v>17.66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8.26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1509.169731443299</v>
      </c>
      <c r="FR56" s="1">
        <f t="shared" si="1"/>
        <v>41.201000000000001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>
        <v>24</v>
      </c>
      <c r="H57" s="71"/>
      <c r="I57" s="70"/>
      <c r="J57" s="70"/>
      <c r="K57" s="71"/>
      <c r="L57" s="71"/>
      <c r="M57" s="71"/>
      <c r="N57" s="71"/>
      <c r="O57" s="252">
        <v>2.7</v>
      </c>
      <c r="P57" s="71"/>
      <c r="Q57" s="87">
        <v>8.8000000000000007</v>
      </c>
      <c r="R57" s="71">
        <v>0.95</v>
      </c>
      <c r="S57" s="70"/>
      <c r="T57" s="71"/>
      <c r="U57" s="70"/>
      <c r="V57" s="71"/>
      <c r="W57" s="251">
        <v>7.8</v>
      </c>
      <c r="X57" s="71"/>
      <c r="Y57" s="71">
        <v>2.78</v>
      </c>
      <c r="Z57" s="71"/>
      <c r="AA57" s="71">
        <v>4.22</v>
      </c>
      <c r="AB57" s="71"/>
      <c r="AC57" s="255">
        <v>3.3957000000000011</v>
      </c>
      <c r="AD57" s="71"/>
      <c r="AE57" s="3">
        <f>'OA&amp;GRIDCO'!W57+'Day Ahead IEX PXIL'!M57+RTM!M57</f>
        <v>25.770000000000003</v>
      </c>
      <c r="AF57" s="3">
        <f>'OA&amp;GRIDCO'!X57+'Day Ahead IEX PXIL'!N57+RTM!N57</f>
        <v>5.1540000000000008</v>
      </c>
      <c r="AG57" s="3">
        <f>'OA&amp;GRIDCO'!AC57+'Day Ahead IEX PXIL'!S57+RTM!S57</f>
        <v>0</v>
      </c>
      <c r="AH57" s="3">
        <f>'OA&amp;GRIDCO'!AD57+'Day Ahead IEX PXIL'!T57+RTM!T57</f>
        <v>0</v>
      </c>
      <c r="AI57" s="3">
        <f>'OA&amp;GRIDCO'!AU57+'Day Ahead IEX PXIL'!Y57+RTM!Y57</f>
        <v>0</v>
      </c>
      <c r="AJ57" s="3">
        <f>'OA&amp;GRIDCO'!AV57+'Day Ahead IEX PXIL'!Z57+RTM!Z57</f>
        <v>0</v>
      </c>
      <c r="AK57" s="3">
        <f>'OA&amp;GRIDCO'!BS57+'Day Ahead IEX PXIL'!AK57+RTM!AK57</f>
        <v>30</v>
      </c>
      <c r="AL57" s="3">
        <f>'OA&amp;GRIDCO'!BT57+'Day Ahead IEX PXIL'!AL57+RTM!AL57</f>
        <v>4.2720000000000002</v>
      </c>
      <c r="AM57" s="3">
        <f>'OA&amp;GRIDCO'!BC57+'Day Ahead IEX PXIL'!AE57+RTM!AE57</f>
        <v>0</v>
      </c>
      <c r="AN57" s="3">
        <f>'OA&amp;GRIDCO'!BD57+'Day Ahead IEX PXIL'!AF57+RTM!AF57</f>
        <v>0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41.2</v>
      </c>
      <c r="AR57" s="3">
        <f>'OA&amp;GRIDCO'!CP57+'Day Ahead IEX PXIL'!AX57+RTM!AX57</f>
        <v>13</v>
      </c>
      <c r="AS57" s="3">
        <f>'OA&amp;GRIDCO'!DA57+'Day Ahead IEX PXIL'!BC57+RTM!BC57</f>
        <v>329.77738402061857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13.7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423.83824742268047</v>
      </c>
      <c r="BD57" s="3">
        <f>'OA&amp;GRIDCO'!ER57+'Day Ahead IEX PXIL'!CB57+RTM!CB57</f>
        <v>0</v>
      </c>
      <c r="BE57" s="71">
        <f>'OA&amp;GRIDCO'!OC57+GDAM!U57</f>
        <v>18.690000000000001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53.306799999999996</v>
      </c>
      <c r="BT57" s="3">
        <f>'OA&amp;GRIDCO'!JX57+'Day Ahead IEX PXIL'!FB57+RTM!EV57</f>
        <v>1</v>
      </c>
      <c r="BU57" s="5">
        <f>'OA&amp;GRIDCO'!GG57+RTM!G57</f>
        <v>0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0</v>
      </c>
      <c r="CH57" s="70">
        <f>'OA&amp;GRIDCO'!HP57+'Day Ahead IEX PXIL'!DX57+RTM!DR57</f>
        <v>0</v>
      </c>
      <c r="CI57" s="71">
        <f>'Day Ahead IEX PXIL'!HE57+'OA&amp;GRIDCO'!DI57+RTM!GY57</f>
        <v>0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12.5</v>
      </c>
      <c r="CZ57" s="3">
        <f>'OA&amp;GRIDCO'!IH57+'Day Ahead IEX PXIL'!EJ57+RTM!ED57</f>
        <v>3.125</v>
      </c>
      <c r="DA57" s="3">
        <f>'OA&amp;GRIDCO'!IU57+'Day Ahead IEX PXIL'!EO57+RTM!EI57</f>
        <v>0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15.46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43.989000000000004</v>
      </c>
      <c r="DP57" s="70">
        <f>'OA&amp;GRIDCO'!LV57+'Day Ahead IEX PXIL'!HP57+RTM!IV57</f>
        <v>0</v>
      </c>
      <c r="DQ57" s="70">
        <f>RTM!HK57</f>
        <v>1.24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9.2799999999999994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12.34</v>
      </c>
      <c r="ED57" s="70">
        <f>'OA&amp;GRIDCO'!MR57</f>
        <v>0</v>
      </c>
      <c r="EE57" s="70">
        <f>'OA&amp;GRIDCO'!MU57</f>
        <v>0</v>
      </c>
      <c r="EF57" s="70">
        <f>'OA&amp;GRIDCO'!MV57</f>
        <v>0</v>
      </c>
      <c r="EG57" s="70">
        <f>'OA&amp;GRIDCO'!MY57+'Day Ahead IEX PXIL'!IM57+GDAM!G57+RTM!II57</f>
        <v>0.52</v>
      </c>
      <c r="EH57" s="70">
        <f>'OA&amp;GRIDCO'!MZ57+'Day Ahead IEX PXIL'!IN57+RTM!IJ57+GDAM!H57</f>
        <v>0</v>
      </c>
      <c r="EI57" s="70">
        <f>'Day Ahead IEX PXIL'!IQ57+RTM!IM57+'OA&amp;GRIDCO'!NC57+GDAM!BO57</f>
        <v>3.09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4.12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4.6399999999999997</v>
      </c>
      <c r="EX57" s="70">
        <f>RTM!JL57</f>
        <v>0</v>
      </c>
      <c r="EY57" s="70">
        <f>GDAM!S57+'OA&amp;GRIDCO'!OM57+RTM!JO57</f>
        <v>17.66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8.4599999999999991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1510.6071314432988</v>
      </c>
      <c r="FR57" s="1">
        <f t="shared" si="1"/>
        <v>41.201000000000001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>
        <v>24</v>
      </c>
      <c r="H58" s="71"/>
      <c r="I58" s="70"/>
      <c r="J58" s="70"/>
      <c r="K58" s="71"/>
      <c r="L58" s="71"/>
      <c r="M58" s="71"/>
      <c r="N58" s="71"/>
      <c r="O58" s="252">
        <v>2.9329999999999998</v>
      </c>
      <c r="P58" s="71"/>
      <c r="Q58" s="87">
        <v>8.8000000000000007</v>
      </c>
      <c r="R58" s="71">
        <v>0.95</v>
      </c>
      <c r="S58" s="70"/>
      <c r="T58" s="71"/>
      <c r="U58" s="70"/>
      <c r="V58" s="71"/>
      <c r="W58" s="251">
        <v>9.11</v>
      </c>
      <c r="X58" s="71"/>
      <c r="Y58" s="71">
        <v>2.82</v>
      </c>
      <c r="Z58" s="71"/>
      <c r="AA58" s="71">
        <v>4.2699999999999996</v>
      </c>
      <c r="AB58" s="71"/>
      <c r="AC58" s="255">
        <v>3.4839000000000002</v>
      </c>
      <c r="AD58" s="71"/>
      <c r="AE58" s="3">
        <f>'OA&amp;GRIDCO'!W58+'Day Ahead IEX PXIL'!M58+RTM!M58</f>
        <v>25.770000000000003</v>
      </c>
      <c r="AF58" s="3">
        <f>'OA&amp;GRIDCO'!X58+'Day Ahead IEX PXIL'!N58+RTM!N58</f>
        <v>5.1540000000000008</v>
      </c>
      <c r="AG58" s="3">
        <f>'OA&amp;GRIDCO'!AC58+'Day Ahead IEX PXIL'!S58+RTM!S58</f>
        <v>0</v>
      </c>
      <c r="AH58" s="3">
        <f>'OA&amp;GRIDCO'!AD58+'Day Ahead IEX PXIL'!T58+RTM!T58</f>
        <v>0</v>
      </c>
      <c r="AI58" s="3">
        <f>'OA&amp;GRIDCO'!AU58+'Day Ahead IEX PXIL'!Y58+RTM!Y58</f>
        <v>0</v>
      </c>
      <c r="AJ58" s="3">
        <f>'OA&amp;GRIDCO'!AV58+'Day Ahead IEX PXIL'!Z58+RTM!Z58</f>
        <v>0</v>
      </c>
      <c r="AK58" s="3">
        <f>'OA&amp;GRIDCO'!BS58+'Day Ahead IEX PXIL'!AK58+RTM!AK58</f>
        <v>71.240000000000009</v>
      </c>
      <c r="AL58" s="3">
        <f>'OA&amp;GRIDCO'!BT58+'Day Ahead IEX PXIL'!AL58+RTM!AL58</f>
        <v>4.2720000000000002</v>
      </c>
      <c r="AM58" s="3">
        <f>'OA&amp;GRIDCO'!BC58+'Day Ahead IEX PXIL'!AE58+RTM!AE58</f>
        <v>0</v>
      </c>
      <c r="AN58" s="3">
        <f>'OA&amp;GRIDCO'!BD58+'Day Ahead IEX PXIL'!AF58+RTM!AF58</f>
        <v>0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41.2</v>
      </c>
      <c r="AR58" s="3">
        <f>'OA&amp;GRIDCO'!CP58+'Day Ahead IEX PXIL'!AX58+RTM!AX58</f>
        <v>13</v>
      </c>
      <c r="AS58" s="3">
        <f>'OA&amp;GRIDCO'!DA58+'Day Ahead IEX PXIL'!BC58+RTM!BC58</f>
        <v>329.77738402061857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13.7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423.83824742268047</v>
      </c>
      <c r="BD58" s="3">
        <f>'OA&amp;GRIDCO'!ER58+'Day Ahead IEX PXIL'!CB58+RTM!CB58</f>
        <v>0</v>
      </c>
      <c r="BE58" s="71">
        <f>'OA&amp;GRIDCO'!OC58+GDAM!U58</f>
        <v>18.87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53.306799999999996</v>
      </c>
      <c r="BT58" s="3">
        <f>'OA&amp;GRIDCO'!JX58+'Day Ahead IEX PXIL'!FB58+RTM!EV58</f>
        <v>1</v>
      </c>
      <c r="BU58" s="5">
        <f>'OA&amp;GRIDCO'!GG58+RTM!G58</f>
        <v>0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0</v>
      </c>
      <c r="CH58" s="70">
        <f>'OA&amp;GRIDCO'!HP58+'Day Ahead IEX PXIL'!DX58+RTM!DR58</f>
        <v>0</v>
      </c>
      <c r="CI58" s="71">
        <f>'Day Ahead IEX PXIL'!HE58+'OA&amp;GRIDCO'!DI58+RTM!GY58</f>
        <v>0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12.5</v>
      </c>
      <c r="CZ58" s="3">
        <f>'OA&amp;GRIDCO'!IH58+'Day Ahead IEX PXIL'!EJ58+RTM!ED58</f>
        <v>3.125</v>
      </c>
      <c r="DA58" s="3">
        <f>'OA&amp;GRIDCO'!IU58+'Day Ahead IEX PXIL'!EO58+RTM!EI58</f>
        <v>0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15.46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43.989000000000004</v>
      </c>
      <c r="DP58" s="70">
        <f>'OA&amp;GRIDCO'!LV58+'Day Ahead IEX PXIL'!HP58+RTM!IV58</f>
        <v>0</v>
      </c>
      <c r="DQ58" s="70">
        <f>RTM!HK58</f>
        <v>1.24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9.2799999999999994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12.32</v>
      </c>
      <c r="ED58" s="70">
        <f>'OA&amp;GRIDCO'!MR58</f>
        <v>0</v>
      </c>
      <c r="EE58" s="70">
        <f>'OA&amp;GRIDCO'!MU58</f>
        <v>0</v>
      </c>
      <c r="EF58" s="70">
        <f>'OA&amp;GRIDCO'!MV58</f>
        <v>0</v>
      </c>
      <c r="EG58" s="70">
        <f>'OA&amp;GRIDCO'!MY58+'Day Ahead IEX PXIL'!IM58+GDAM!G58+RTM!II58</f>
        <v>0.21</v>
      </c>
      <c r="EH58" s="70">
        <f>'OA&amp;GRIDCO'!MZ58+'Day Ahead IEX PXIL'!IN58+RTM!IJ58+GDAM!H58</f>
        <v>0</v>
      </c>
      <c r="EI58" s="70">
        <f>'Day Ahead IEX PXIL'!IQ58+RTM!IM58+'OA&amp;GRIDCO'!NC58+GDAM!BO58</f>
        <v>3.09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4.12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4.6399999999999997</v>
      </c>
      <c r="EX58" s="70">
        <f>RTM!JL58</f>
        <v>0</v>
      </c>
      <c r="EY58" s="70">
        <f>GDAM!S58+'OA&amp;GRIDCO'!OM58+RTM!JO58</f>
        <v>17.66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8.32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1553.2783314432991</v>
      </c>
      <c r="FR58" s="1">
        <f t="shared" si="1"/>
        <v>41.201000000000001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>
        <v>24</v>
      </c>
      <c r="H59" s="71"/>
      <c r="I59" s="70"/>
      <c r="J59" s="70"/>
      <c r="K59" s="71"/>
      <c r="L59" s="71"/>
      <c r="M59" s="71"/>
      <c r="N59" s="71"/>
      <c r="O59" s="252">
        <v>2</v>
      </c>
      <c r="P59" s="71"/>
      <c r="Q59" s="87">
        <v>8.8000000000000007</v>
      </c>
      <c r="R59" s="71">
        <v>0.95</v>
      </c>
      <c r="S59" s="70"/>
      <c r="T59" s="71"/>
      <c r="U59" s="70"/>
      <c r="V59" s="71"/>
      <c r="W59" s="251">
        <v>9.51</v>
      </c>
      <c r="X59" s="71"/>
      <c r="Y59" s="71">
        <v>2.71</v>
      </c>
      <c r="Z59" s="71"/>
      <c r="AA59" s="71">
        <v>4.1100000000000003</v>
      </c>
      <c r="AB59" s="71"/>
      <c r="AC59" s="255">
        <v>3.5721000000000007</v>
      </c>
      <c r="AD59" s="71"/>
      <c r="AE59" s="3">
        <f>'OA&amp;GRIDCO'!W59+'Day Ahead IEX PXIL'!M59+RTM!M59</f>
        <v>25.770000000000003</v>
      </c>
      <c r="AF59" s="3">
        <f>'OA&amp;GRIDCO'!X59+'Day Ahead IEX PXIL'!N59+RTM!N59</f>
        <v>5.1540000000000008</v>
      </c>
      <c r="AG59" s="3">
        <f>'OA&amp;GRIDCO'!AC59+'Day Ahead IEX PXIL'!S59+RTM!S59</f>
        <v>0</v>
      </c>
      <c r="AH59" s="3">
        <f>'OA&amp;GRIDCO'!AD59+'Day Ahead IEX PXIL'!T59+RTM!T59</f>
        <v>0</v>
      </c>
      <c r="AI59" s="3">
        <f>'OA&amp;GRIDCO'!AU59+'Day Ahead IEX PXIL'!Y59+RTM!Y59</f>
        <v>0</v>
      </c>
      <c r="AJ59" s="3">
        <f>'OA&amp;GRIDCO'!AV59+'Day Ahead IEX PXIL'!Z59+RTM!Z59</f>
        <v>0</v>
      </c>
      <c r="AK59" s="3">
        <f>'OA&amp;GRIDCO'!BS59+'Day Ahead IEX PXIL'!AK59+RTM!AK59</f>
        <v>91.86</v>
      </c>
      <c r="AL59" s="3">
        <f>'OA&amp;GRIDCO'!BT59+'Day Ahead IEX PXIL'!AL59+RTM!AL59</f>
        <v>4.2720000000000002</v>
      </c>
      <c r="AM59" s="3">
        <f>'OA&amp;GRIDCO'!BC59+'Day Ahead IEX PXIL'!AE59+RTM!AE59</f>
        <v>0</v>
      </c>
      <c r="AN59" s="3">
        <f>'OA&amp;GRIDCO'!BD59+'Day Ahead IEX PXIL'!AF59+RTM!AF59</f>
        <v>0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41.2</v>
      </c>
      <c r="AR59" s="3">
        <f>'OA&amp;GRIDCO'!CP59+'Day Ahead IEX PXIL'!AX59+RTM!AX59</f>
        <v>13</v>
      </c>
      <c r="AS59" s="3">
        <f>'OA&amp;GRIDCO'!DA59+'Day Ahead IEX PXIL'!BC59+RTM!BC59</f>
        <v>329.77738402061857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13.7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423.83824742268047</v>
      </c>
      <c r="BD59" s="3">
        <f>'OA&amp;GRIDCO'!ER59+'Day Ahead IEX PXIL'!CB59+RTM!CB59</f>
        <v>0</v>
      </c>
      <c r="BE59" s="71">
        <f>'OA&amp;GRIDCO'!OC59+GDAM!U59</f>
        <v>19.229999999999997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53.306799999999996</v>
      </c>
      <c r="BT59" s="3">
        <f>'OA&amp;GRIDCO'!JX59+'Day Ahead IEX PXIL'!FB59+RTM!EV59</f>
        <v>1</v>
      </c>
      <c r="BU59" s="5">
        <f>'OA&amp;GRIDCO'!GG59+RTM!G59</f>
        <v>0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0</v>
      </c>
      <c r="CH59" s="70">
        <f>'OA&amp;GRIDCO'!HP59+'Day Ahead IEX PXIL'!DX59+RTM!DR59</f>
        <v>0</v>
      </c>
      <c r="CI59" s="71">
        <f>'Day Ahead IEX PXIL'!HE59+'OA&amp;GRIDCO'!DI59+RTM!GY59</f>
        <v>0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-4.68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12.5</v>
      </c>
      <c r="CZ59" s="3">
        <f>'OA&amp;GRIDCO'!IH59+'Day Ahead IEX PXIL'!EJ59+RTM!ED59</f>
        <v>3.125</v>
      </c>
      <c r="DA59" s="3">
        <f>'OA&amp;GRIDCO'!IU59+'Day Ahead IEX PXIL'!EO59+RTM!EI59</f>
        <v>0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15.46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43.989000000000004</v>
      </c>
      <c r="DP59" s="70">
        <f>'OA&amp;GRIDCO'!LV59+'Day Ahead IEX PXIL'!HP59+RTM!IV59</f>
        <v>0</v>
      </c>
      <c r="DQ59" s="70">
        <f>RTM!HK59</f>
        <v>1.24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9.2799999999999994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12.25</v>
      </c>
      <c r="ED59" s="70">
        <f>'OA&amp;GRIDCO'!MR59</f>
        <v>0</v>
      </c>
      <c r="EE59" s="70">
        <f>'OA&amp;GRIDCO'!MU59</f>
        <v>0</v>
      </c>
      <c r="EF59" s="70">
        <f>'OA&amp;GRIDCO'!MV59</f>
        <v>0</v>
      </c>
      <c r="EG59" s="70">
        <f>'OA&amp;GRIDCO'!MY59+'Day Ahead IEX PXIL'!IM59+GDAM!G59+RTM!II59</f>
        <v>0.41</v>
      </c>
      <c r="EH59" s="70">
        <f>'OA&amp;GRIDCO'!MZ59+'Day Ahead IEX PXIL'!IN59+RTM!IJ59+GDAM!H59</f>
        <v>0</v>
      </c>
      <c r="EI59" s="70">
        <f>'Day Ahead IEX PXIL'!IQ59+RTM!IM59+'OA&amp;GRIDCO'!NC59+GDAM!BO59</f>
        <v>3.09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4.12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4.6399999999999997</v>
      </c>
      <c r="EX59" s="70">
        <f>RTM!JL59</f>
        <v>0</v>
      </c>
      <c r="EY59" s="70">
        <f>GDAM!S59+'OA&amp;GRIDCO'!OM59+RTM!JO59</f>
        <v>17.66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8.6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1569.2735314432991</v>
      </c>
      <c r="FR59" s="1">
        <f t="shared" si="1"/>
        <v>41.201000000000001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>
        <v>24</v>
      </c>
      <c r="H60" s="71"/>
      <c r="I60" s="70"/>
      <c r="J60" s="70"/>
      <c r="K60" s="71"/>
      <c r="L60" s="71"/>
      <c r="M60" s="71"/>
      <c r="N60" s="71"/>
      <c r="O60" s="252">
        <v>2</v>
      </c>
      <c r="P60" s="71"/>
      <c r="Q60" s="87">
        <v>8.8000000000000007</v>
      </c>
      <c r="R60" s="71">
        <v>0.95</v>
      </c>
      <c r="S60" s="70"/>
      <c r="T60" s="71"/>
      <c r="U60" s="70"/>
      <c r="V60" s="71"/>
      <c r="W60" s="251">
        <v>9.64</v>
      </c>
      <c r="X60" s="71"/>
      <c r="Y60" s="71">
        <v>2.59</v>
      </c>
      <c r="Z60" s="71"/>
      <c r="AA60" s="71">
        <v>3.94</v>
      </c>
      <c r="AB60" s="71"/>
      <c r="AC60" s="255">
        <v>3.5809200000000008</v>
      </c>
      <c r="AD60" s="71"/>
      <c r="AE60" s="3">
        <f>'OA&amp;GRIDCO'!W60+'Day Ahead IEX PXIL'!M60+RTM!M60</f>
        <v>25.770000000000003</v>
      </c>
      <c r="AF60" s="3">
        <f>'OA&amp;GRIDCO'!X60+'Day Ahead IEX PXIL'!N60+RTM!N60</f>
        <v>5.1540000000000008</v>
      </c>
      <c r="AG60" s="3">
        <f>'OA&amp;GRIDCO'!AC60+'Day Ahead IEX PXIL'!S60+RTM!S60</f>
        <v>0</v>
      </c>
      <c r="AH60" s="3">
        <f>'OA&amp;GRIDCO'!AD60+'Day Ahead IEX PXIL'!T60+RTM!T60</f>
        <v>0</v>
      </c>
      <c r="AI60" s="3">
        <f>'OA&amp;GRIDCO'!AU60+'Day Ahead IEX PXIL'!Y60+RTM!Y60</f>
        <v>0</v>
      </c>
      <c r="AJ60" s="3">
        <f>'OA&amp;GRIDCO'!AV60+'Day Ahead IEX PXIL'!Z60+RTM!Z60</f>
        <v>0</v>
      </c>
      <c r="AK60" s="3">
        <f>'OA&amp;GRIDCO'!BS60+'Day Ahead IEX PXIL'!AK60+RTM!AK60</f>
        <v>91.86</v>
      </c>
      <c r="AL60" s="3">
        <f>'OA&amp;GRIDCO'!BT60+'Day Ahead IEX PXIL'!AL60+RTM!AL60</f>
        <v>4.2720000000000002</v>
      </c>
      <c r="AM60" s="3">
        <f>'OA&amp;GRIDCO'!BC60+'Day Ahead IEX PXIL'!AE60+RTM!AE60</f>
        <v>0</v>
      </c>
      <c r="AN60" s="3">
        <f>'OA&amp;GRIDCO'!BD60+'Day Ahead IEX PXIL'!AF60+RTM!AF60</f>
        <v>0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41.2</v>
      </c>
      <c r="AR60" s="3">
        <f>'OA&amp;GRIDCO'!CP60+'Day Ahead IEX PXIL'!AX60+RTM!AX60</f>
        <v>13</v>
      </c>
      <c r="AS60" s="3">
        <f>'OA&amp;GRIDCO'!DA60+'Day Ahead IEX PXIL'!BC60+RTM!BC60</f>
        <v>329.77738402061857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13.7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423.83824742268047</v>
      </c>
      <c r="BD60" s="3">
        <f>'OA&amp;GRIDCO'!ER60+'Day Ahead IEX PXIL'!CB60+RTM!CB60</f>
        <v>0</v>
      </c>
      <c r="BE60" s="71">
        <f>'OA&amp;GRIDCO'!OC60+GDAM!U60</f>
        <v>18.72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53.306799999999996</v>
      </c>
      <c r="BT60" s="3">
        <f>'OA&amp;GRIDCO'!JX60+'Day Ahead IEX PXIL'!FB60+RTM!EV60</f>
        <v>1</v>
      </c>
      <c r="BU60" s="5">
        <f>'OA&amp;GRIDCO'!GG60+RTM!G60</f>
        <v>0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0</v>
      </c>
      <c r="CH60" s="70">
        <f>'OA&amp;GRIDCO'!HP60+'Day Ahead IEX PXIL'!DX60+RTM!DR60</f>
        <v>0</v>
      </c>
      <c r="CI60" s="71">
        <f>'Day Ahead IEX PXIL'!HE60+'OA&amp;GRIDCO'!DI60+RTM!GY60</f>
        <v>0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-4.68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12.5</v>
      </c>
      <c r="CZ60" s="3">
        <f>'OA&amp;GRIDCO'!IH60+'Day Ahead IEX PXIL'!EJ60+RTM!ED60</f>
        <v>3.125</v>
      </c>
      <c r="DA60" s="3">
        <f>'OA&amp;GRIDCO'!IU60+'Day Ahead IEX PXIL'!EO60+RTM!EI60</f>
        <v>0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15.46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43.989000000000004</v>
      </c>
      <c r="DP60" s="70">
        <f>'OA&amp;GRIDCO'!LV60+'Day Ahead IEX PXIL'!HP60+RTM!IV60</f>
        <v>0</v>
      </c>
      <c r="DQ60" s="70">
        <f>RTM!HK60</f>
        <v>1.24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9.2799999999999994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12.11</v>
      </c>
      <c r="ED60" s="70">
        <f>'OA&amp;GRIDCO'!MR60</f>
        <v>0</v>
      </c>
      <c r="EE60" s="70">
        <f>'OA&amp;GRIDCO'!MU60</f>
        <v>0</v>
      </c>
      <c r="EF60" s="70">
        <f>'OA&amp;GRIDCO'!MV60</f>
        <v>0</v>
      </c>
      <c r="EG60" s="70">
        <f>'OA&amp;GRIDCO'!MY60+'Day Ahead IEX PXIL'!IM60+GDAM!G60+RTM!II60</f>
        <v>0.72</v>
      </c>
      <c r="EH60" s="70">
        <f>'OA&amp;GRIDCO'!MZ60+'Day Ahead IEX PXIL'!IN60+RTM!IJ60+GDAM!H60</f>
        <v>0</v>
      </c>
      <c r="EI60" s="70">
        <f>'Day Ahead IEX PXIL'!IQ60+RTM!IM60+'OA&amp;GRIDCO'!NC60+GDAM!BO60</f>
        <v>3.09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4.12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4.6399999999999997</v>
      </c>
      <c r="EX60" s="70">
        <f>RTM!JL60</f>
        <v>0</v>
      </c>
      <c r="EY60" s="70">
        <f>GDAM!S60+'OA&amp;GRIDCO'!OM60+RTM!JO60</f>
        <v>17.66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8.92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1569.1023514432991</v>
      </c>
      <c r="FR60" s="1">
        <f t="shared" si="1"/>
        <v>41.201000000000001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>
        <v>24</v>
      </c>
      <c r="H61" s="71"/>
      <c r="I61" s="70"/>
      <c r="J61" s="70"/>
      <c r="K61" s="71"/>
      <c r="L61" s="71"/>
      <c r="M61" s="71"/>
      <c r="N61" s="71"/>
      <c r="O61" s="252">
        <v>2.7530000000000001</v>
      </c>
      <c r="P61" s="71"/>
      <c r="Q61" s="87">
        <v>8.8000000000000007</v>
      </c>
      <c r="R61" s="71">
        <v>0.95</v>
      </c>
      <c r="S61" s="70"/>
      <c r="T61" s="71"/>
      <c r="U61" s="70"/>
      <c r="V61" s="71"/>
      <c r="W61" s="251">
        <v>9.7799999999999994</v>
      </c>
      <c r="X61" s="71"/>
      <c r="Y61" s="71">
        <v>2.4500000000000002</v>
      </c>
      <c r="Z61" s="71"/>
      <c r="AA61" s="71">
        <v>3.72</v>
      </c>
      <c r="AB61" s="71"/>
      <c r="AC61" s="255">
        <v>3.5636624079193959</v>
      </c>
      <c r="AD61" s="71"/>
      <c r="AE61" s="3">
        <f>'OA&amp;GRIDCO'!W61+'Day Ahead IEX PXIL'!M61+RTM!M61</f>
        <v>25.770000000000003</v>
      </c>
      <c r="AF61" s="3">
        <f>'OA&amp;GRIDCO'!X61+'Day Ahead IEX PXIL'!N61+RTM!N61</f>
        <v>5.1540000000000008</v>
      </c>
      <c r="AG61" s="3">
        <f>'OA&amp;GRIDCO'!AC61+'Day Ahead IEX PXIL'!S61+RTM!S61</f>
        <v>0</v>
      </c>
      <c r="AH61" s="3">
        <f>'OA&amp;GRIDCO'!AD61+'Day Ahead IEX PXIL'!T61+RTM!T61</f>
        <v>0</v>
      </c>
      <c r="AI61" s="3">
        <f>'OA&amp;GRIDCO'!AU61+'Day Ahead IEX PXIL'!Y61+RTM!Y61</f>
        <v>0</v>
      </c>
      <c r="AJ61" s="3">
        <f>'OA&amp;GRIDCO'!AV61+'Day Ahead IEX PXIL'!Z61+RTM!Z61</f>
        <v>0</v>
      </c>
      <c r="AK61" s="3">
        <f>'OA&amp;GRIDCO'!BS61+'Day Ahead IEX PXIL'!AK61+RTM!AK61</f>
        <v>50.620000000000005</v>
      </c>
      <c r="AL61" s="3">
        <f>'OA&amp;GRIDCO'!BT61+'Day Ahead IEX PXIL'!AL61+RTM!AL61</f>
        <v>4.2720000000000002</v>
      </c>
      <c r="AM61" s="3">
        <f>'OA&amp;GRIDCO'!BC61+'Day Ahead IEX PXIL'!AE61+RTM!AE61</f>
        <v>0</v>
      </c>
      <c r="AN61" s="3">
        <f>'OA&amp;GRIDCO'!BD61+'Day Ahead IEX PXIL'!AF61+RTM!AF61</f>
        <v>0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41.2</v>
      </c>
      <c r="AR61" s="3">
        <f>'OA&amp;GRIDCO'!CP61+'Day Ahead IEX PXIL'!AX61+RTM!AX61</f>
        <v>13</v>
      </c>
      <c r="AS61" s="3">
        <f>'OA&amp;GRIDCO'!DA61+'Day Ahead IEX PXIL'!BC61+RTM!BC61</f>
        <v>329.77738402061857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13.7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423.83824742268047</v>
      </c>
      <c r="BD61" s="3">
        <f>'OA&amp;GRIDCO'!ER61+'Day Ahead IEX PXIL'!CB61+RTM!CB61</f>
        <v>0</v>
      </c>
      <c r="BE61" s="71">
        <f>'OA&amp;GRIDCO'!OC61+GDAM!U61</f>
        <v>21.29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53.306799999999996</v>
      </c>
      <c r="BT61" s="3">
        <f>'OA&amp;GRIDCO'!JX61+'Day Ahead IEX PXIL'!FB61+RTM!EV61</f>
        <v>1</v>
      </c>
      <c r="BU61" s="5">
        <f>'OA&amp;GRIDCO'!GG61+RTM!G61</f>
        <v>0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0</v>
      </c>
      <c r="CH61" s="70">
        <f>'OA&amp;GRIDCO'!HP61+'Day Ahead IEX PXIL'!DX61+RTM!DR61</f>
        <v>0</v>
      </c>
      <c r="CI61" s="71">
        <f>'Day Ahead IEX PXIL'!HE61+'OA&amp;GRIDCO'!DI61+RTM!GY61</f>
        <v>0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-4.68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12.5</v>
      </c>
      <c r="CZ61" s="3">
        <f>'OA&amp;GRIDCO'!IH61+'Day Ahead IEX PXIL'!EJ61+RTM!ED61</f>
        <v>3.125</v>
      </c>
      <c r="DA61" s="3">
        <f>'OA&amp;GRIDCO'!IU61+'Day Ahead IEX PXIL'!EO61+RTM!EI61</f>
        <v>0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15.46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43.989000000000004</v>
      </c>
      <c r="DP61" s="70">
        <f>'OA&amp;GRIDCO'!LV61+'Day Ahead IEX PXIL'!HP61+RTM!IV61</f>
        <v>0</v>
      </c>
      <c r="DQ61" s="70">
        <f>RTM!HK61</f>
        <v>1.24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9.2799999999999994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11.91</v>
      </c>
      <c r="ED61" s="70">
        <f>'OA&amp;GRIDCO'!MR61</f>
        <v>0</v>
      </c>
      <c r="EE61" s="70">
        <f>'OA&amp;GRIDCO'!MU61</f>
        <v>0</v>
      </c>
      <c r="EF61" s="70">
        <f>'OA&amp;GRIDCO'!MV61</f>
        <v>0</v>
      </c>
      <c r="EG61" s="70">
        <f>'OA&amp;GRIDCO'!MY61+'Day Ahead IEX PXIL'!IM61+GDAM!G61+RTM!II61</f>
        <v>0.82</v>
      </c>
      <c r="EH61" s="70">
        <f>'OA&amp;GRIDCO'!MZ61+'Day Ahead IEX PXIL'!IN61+RTM!IJ61+GDAM!H61</f>
        <v>0</v>
      </c>
      <c r="EI61" s="70">
        <f>'Day Ahead IEX PXIL'!IQ61+RTM!IM61+'OA&amp;GRIDCO'!NC61+GDAM!BO61</f>
        <v>3.09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4.12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4.6399999999999997</v>
      </c>
      <c r="EX61" s="70">
        <f>RTM!JL61</f>
        <v>0</v>
      </c>
      <c r="EY61" s="70">
        <f>GDAM!S61+'OA&amp;GRIDCO'!OM61+RTM!JO61</f>
        <v>17.66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7.67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1529.5980938512184</v>
      </c>
      <c r="FR61" s="1">
        <f t="shared" si="1"/>
        <v>41.201000000000001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>
        <v>24</v>
      </c>
      <c r="H62" s="71"/>
      <c r="I62" s="70"/>
      <c r="J62" s="70"/>
      <c r="K62" s="71"/>
      <c r="L62" s="71"/>
      <c r="M62" s="71"/>
      <c r="N62" s="71"/>
      <c r="O62" s="252">
        <v>2.3620000000000001</v>
      </c>
      <c r="P62" s="71"/>
      <c r="Q62" s="87">
        <v>8.8000000000000007</v>
      </c>
      <c r="R62" s="71">
        <v>0.95</v>
      </c>
      <c r="S62" s="70"/>
      <c r="T62" s="71"/>
      <c r="U62" s="70"/>
      <c r="V62" s="71"/>
      <c r="W62" s="251">
        <v>7.64</v>
      </c>
      <c r="X62" s="71"/>
      <c r="Y62" s="71">
        <v>2.31</v>
      </c>
      <c r="Z62" s="71"/>
      <c r="AA62" s="71">
        <v>3.5</v>
      </c>
      <c r="AB62" s="71"/>
      <c r="AC62" s="255">
        <v>3.4816343729544998</v>
      </c>
      <c r="AD62" s="71"/>
      <c r="AE62" s="3">
        <f>'OA&amp;GRIDCO'!W62+'Day Ahead IEX PXIL'!M62+RTM!M62</f>
        <v>30.92</v>
      </c>
      <c r="AF62" s="3">
        <f>'OA&amp;GRIDCO'!X62+'Day Ahead IEX PXIL'!N62+RTM!N62</f>
        <v>5.1540000000000008</v>
      </c>
      <c r="AG62" s="3">
        <f>'OA&amp;GRIDCO'!AC62+'Day Ahead IEX PXIL'!S62+RTM!S62</f>
        <v>0</v>
      </c>
      <c r="AH62" s="3">
        <f>'OA&amp;GRIDCO'!AD62+'Day Ahead IEX PXIL'!T62+RTM!T62</f>
        <v>0</v>
      </c>
      <c r="AI62" s="3">
        <f>'OA&amp;GRIDCO'!AU62+'Day Ahead IEX PXIL'!Y62+RTM!Y62</f>
        <v>0</v>
      </c>
      <c r="AJ62" s="3">
        <f>'OA&amp;GRIDCO'!AV62+'Day Ahead IEX PXIL'!Z62+RTM!Z62</f>
        <v>0</v>
      </c>
      <c r="AK62" s="3">
        <f>'OA&amp;GRIDCO'!BS62+'Day Ahead IEX PXIL'!AK62+RTM!AK62</f>
        <v>30</v>
      </c>
      <c r="AL62" s="3">
        <f>'OA&amp;GRIDCO'!BT62+'Day Ahead IEX PXIL'!AL62+RTM!AL62</f>
        <v>4.2720000000000002</v>
      </c>
      <c r="AM62" s="3">
        <f>'OA&amp;GRIDCO'!BC62+'Day Ahead IEX PXIL'!AE62+RTM!AE62</f>
        <v>0</v>
      </c>
      <c r="AN62" s="3">
        <f>'OA&amp;GRIDCO'!BD62+'Day Ahead IEX PXIL'!AF62+RTM!AF62</f>
        <v>0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41.2</v>
      </c>
      <c r="AR62" s="3">
        <f>'OA&amp;GRIDCO'!CP62+'Day Ahead IEX PXIL'!AX62+RTM!AX62</f>
        <v>13</v>
      </c>
      <c r="AS62" s="3">
        <f>'OA&amp;GRIDCO'!DA62+'Day Ahead IEX PXIL'!BC62+RTM!BC62</f>
        <v>329.77738402061857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13.7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423.83824742268047</v>
      </c>
      <c r="BD62" s="3">
        <f>'OA&amp;GRIDCO'!ER62+'Day Ahead IEX PXIL'!CB62+RTM!CB62</f>
        <v>0</v>
      </c>
      <c r="BE62" s="71">
        <f>'OA&amp;GRIDCO'!OC62+GDAM!U62</f>
        <v>21.29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53.306799999999996</v>
      </c>
      <c r="BT62" s="3">
        <f>'OA&amp;GRIDCO'!JX62+'Day Ahead IEX PXIL'!FB62+RTM!EV62</f>
        <v>1</v>
      </c>
      <c r="BU62" s="5">
        <f>'OA&amp;GRIDCO'!GG62+RTM!G62</f>
        <v>0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0</v>
      </c>
      <c r="CH62" s="70">
        <f>'OA&amp;GRIDCO'!HP62+'Day Ahead IEX PXIL'!DX62+RTM!DR62</f>
        <v>0</v>
      </c>
      <c r="CI62" s="71">
        <f>'Day Ahead IEX PXIL'!HE62+'OA&amp;GRIDCO'!DI62+RTM!GY62</f>
        <v>0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-4.68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12.5</v>
      </c>
      <c r="CZ62" s="3">
        <f>'OA&amp;GRIDCO'!IH62+'Day Ahead IEX PXIL'!EJ62+RTM!ED62</f>
        <v>3.125</v>
      </c>
      <c r="DA62" s="3">
        <f>'OA&amp;GRIDCO'!IU62+'Day Ahead IEX PXIL'!EO62+RTM!EI62</f>
        <v>0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15.46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43.989000000000004</v>
      </c>
      <c r="DP62" s="70">
        <f>'OA&amp;GRIDCO'!LV62+'Day Ahead IEX PXIL'!HP62+RTM!IV62</f>
        <v>0</v>
      </c>
      <c r="DQ62" s="70">
        <f>RTM!HK62</f>
        <v>1.24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9.2799999999999994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11.72</v>
      </c>
      <c r="ED62" s="70">
        <f>'OA&amp;GRIDCO'!MR62</f>
        <v>0</v>
      </c>
      <c r="EE62" s="70">
        <f>'OA&amp;GRIDCO'!MU62</f>
        <v>0</v>
      </c>
      <c r="EF62" s="70">
        <f>'OA&amp;GRIDCO'!MV62</f>
        <v>0</v>
      </c>
      <c r="EG62" s="70">
        <f>'OA&amp;GRIDCO'!MY62+'Day Ahead IEX PXIL'!IM62+GDAM!G62+RTM!II62</f>
        <v>0.62</v>
      </c>
      <c r="EH62" s="70">
        <f>'OA&amp;GRIDCO'!MZ62+'Day Ahead IEX PXIL'!IN62+RTM!IJ62+GDAM!H62</f>
        <v>0</v>
      </c>
      <c r="EI62" s="70">
        <f>'Day Ahead IEX PXIL'!IQ62+RTM!IM62+'OA&amp;GRIDCO'!NC62+GDAM!BO62</f>
        <v>3.09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4.12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4.6399999999999997</v>
      </c>
      <c r="EX62" s="70">
        <f>RTM!JL62</f>
        <v>0</v>
      </c>
      <c r="EY62" s="70">
        <f>GDAM!S62+'OA&amp;GRIDCO'!OM62+RTM!JO62</f>
        <v>17.66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6.87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1509.9650658162534</v>
      </c>
      <c r="FR62" s="1">
        <f t="shared" si="1"/>
        <v>41.201000000000001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>
        <v>24</v>
      </c>
      <c r="H63" s="71"/>
      <c r="I63" s="70"/>
      <c r="J63" s="70"/>
      <c r="K63" s="71"/>
      <c r="L63" s="71"/>
      <c r="M63" s="71"/>
      <c r="N63" s="71"/>
      <c r="O63" s="252">
        <v>1.2</v>
      </c>
      <c r="P63" s="71"/>
      <c r="Q63" s="87">
        <v>8.8000000000000007</v>
      </c>
      <c r="R63" s="71">
        <v>0.95</v>
      </c>
      <c r="S63" s="70"/>
      <c r="T63" s="71"/>
      <c r="U63" s="70"/>
      <c r="V63" s="71"/>
      <c r="W63" s="251">
        <v>10.41</v>
      </c>
      <c r="X63" s="71"/>
      <c r="Y63" s="71">
        <v>2.33</v>
      </c>
      <c r="Z63" s="71"/>
      <c r="AA63" s="71">
        <v>3.53</v>
      </c>
      <c r="AB63" s="71"/>
      <c r="AC63" s="255">
        <v>3.3904921118823914</v>
      </c>
      <c r="AD63" s="71"/>
      <c r="AE63" s="3">
        <f>'OA&amp;GRIDCO'!W63+'Day Ahead IEX PXIL'!M63+RTM!M63</f>
        <v>25.770000000000003</v>
      </c>
      <c r="AF63" s="3">
        <f>'OA&amp;GRIDCO'!X63+'Day Ahead IEX PXIL'!N63+RTM!N63</f>
        <v>5.1540000000000008</v>
      </c>
      <c r="AG63" s="3">
        <f>'OA&amp;GRIDCO'!AC63+'Day Ahead IEX PXIL'!S63+RTM!S63</f>
        <v>0</v>
      </c>
      <c r="AH63" s="3">
        <f>'OA&amp;GRIDCO'!AD63+'Day Ahead IEX PXIL'!T63+RTM!T63</f>
        <v>0</v>
      </c>
      <c r="AI63" s="3">
        <f>'OA&amp;GRIDCO'!AU63+'Day Ahead IEX PXIL'!Y63+RTM!Y63</f>
        <v>0</v>
      </c>
      <c r="AJ63" s="3">
        <f>'OA&amp;GRIDCO'!AV63+'Day Ahead IEX PXIL'!Z63+RTM!Z63</f>
        <v>0</v>
      </c>
      <c r="AK63" s="3">
        <f>'OA&amp;GRIDCO'!BS63+'Day Ahead IEX PXIL'!AK63+RTM!AK63</f>
        <v>50.620000000000005</v>
      </c>
      <c r="AL63" s="3">
        <f>'OA&amp;GRIDCO'!BT63+'Day Ahead IEX PXIL'!AL63+RTM!AL63</f>
        <v>4.2720000000000002</v>
      </c>
      <c r="AM63" s="3">
        <f>'OA&amp;GRIDCO'!BC63+'Day Ahead IEX PXIL'!AE63+RTM!AE63</f>
        <v>0</v>
      </c>
      <c r="AN63" s="3">
        <f>'OA&amp;GRIDCO'!BD63+'Day Ahead IEX PXIL'!AF63+RTM!AF63</f>
        <v>0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41.2</v>
      </c>
      <c r="AR63" s="3">
        <f>'OA&amp;GRIDCO'!CP63+'Day Ahead IEX PXIL'!AX63+RTM!AX63</f>
        <v>13</v>
      </c>
      <c r="AS63" s="3">
        <f>'OA&amp;GRIDCO'!DA63+'Day Ahead IEX PXIL'!BC63+RTM!BC63</f>
        <v>329.77738402061857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13.7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423.83824742268047</v>
      </c>
      <c r="BD63" s="3">
        <f>'OA&amp;GRIDCO'!ER63+'Day Ahead IEX PXIL'!CB63+RTM!CB63</f>
        <v>0</v>
      </c>
      <c r="BE63" s="71">
        <f>'OA&amp;GRIDCO'!OC63+GDAM!U63</f>
        <v>21.049999999999997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53.306799999999996</v>
      </c>
      <c r="BT63" s="3">
        <f>'OA&amp;GRIDCO'!JX63+'Day Ahead IEX PXIL'!FB63+RTM!EV63</f>
        <v>1</v>
      </c>
      <c r="BU63" s="5">
        <f>'OA&amp;GRIDCO'!GG63+RTM!G63</f>
        <v>0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0</v>
      </c>
      <c r="CH63" s="70">
        <f>'OA&amp;GRIDCO'!HP63+'Day Ahead IEX PXIL'!DX63+RTM!DR63</f>
        <v>0</v>
      </c>
      <c r="CI63" s="71">
        <f>'Day Ahead IEX PXIL'!HE63+'OA&amp;GRIDCO'!DI63+RTM!GY63</f>
        <v>0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-4.68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12.5</v>
      </c>
      <c r="CZ63" s="3">
        <f>'OA&amp;GRIDCO'!IH63+'Day Ahead IEX PXIL'!EJ63+RTM!ED63</f>
        <v>3.125</v>
      </c>
      <c r="DA63" s="3">
        <f>'OA&amp;GRIDCO'!IU63+'Day Ahead IEX PXIL'!EO63+RTM!EI63</f>
        <v>0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15.46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43.989000000000004</v>
      </c>
      <c r="DP63" s="70">
        <f>'OA&amp;GRIDCO'!LV63+'Day Ahead IEX PXIL'!HP63+RTM!IV63</f>
        <v>0</v>
      </c>
      <c r="DQ63" s="70">
        <f>RTM!HK63</f>
        <v>1.24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9.2799999999999994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11.47</v>
      </c>
      <c r="ED63" s="70">
        <f>'OA&amp;GRIDCO'!MR63</f>
        <v>0</v>
      </c>
      <c r="EE63" s="70">
        <f>'OA&amp;GRIDCO'!MU63</f>
        <v>0</v>
      </c>
      <c r="EF63" s="70">
        <f>'OA&amp;GRIDCO'!MV63</f>
        <v>0</v>
      </c>
      <c r="EG63" s="70">
        <f>'OA&amp;GRIDCO'!MY63+'Day Ahead IEX PXIL'!IM63+GDAM!G63+RTM!II63</f>
        <v>0.82</v>
      </c>
      <c r="EH63" s="70">
        <f>'OA&amp;GRIDCO'!MZ63+'Day Ahead IEX PXIL'!IN63+RTM!IJ63+GDAM!H63</f>
        <v>0</v>
      </c>
      <c r="EI63" s="70">
        <f>'Day Ahead IEX PXIL'!IQ63+RTM!IM63+'OA&amp;GRIDCO'!NC63+GDAM!BO63</f>
        <v>3.09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4.12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4.6399999999999997</v>
      </c>
      <c r="EX63" s="70">
        <f>RTM!JL63</f>
        <v>0</v>
      </c>
      <c r="EY63" s="70">
        <f>GDAM!S63+'OA&amp;GRIDCO'!OM63+RTM!JO63</f>
        <v>17.66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5.6099999999999994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1525.4519235551813</v>
      </c>
      <c r="FR63" s="1">
        <f t="shared" si="1"/>
        <v>41.201000000000001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>
        <v>24</v>
      </c>
      <c r="H64" s="71"/>
      <c r="I64" s="70"/>
      <c r="J64" s="70"/>
      <c r="K64" s="71"/>
      <c r="L64" s="71"/>
      <c r="M64" s="71"/>
      <c r="N64" s="71"/>
      <c r="O64" s="252">
        <v>1.19</v>
      </c>
      <c r="P64" s="71"/>
      <c r="Q64" s="87">
        <v>8.8000000000000007</v>
      </c>
      <c r="R64" s="71">
        <v>0.95</v>
      </c>
      <c r="S64" s="70"/>
      <c r="T64" s="71"/>
      <c r="U64" s="70"/>
      <c r="V64" s="71"/>
      <c r="W64" s="251">
        <v>11.36</v>
      </c>
      <c r="X64" s="71"/>
      <c r="Y64" s="71">
        <v>2.35</v>
      </c>
      <c r="Z64" s="71"/>
      <c r="AA64" s="71">
        <v>3.57</v>
      </c>
      <c r="AB64" s="71"/>
      <c r="AC64" s="255">
        <v>3.3175783030247064</v>
      </c>
      <c r="AD64" s="71"/>
      <c r="AE64" s="3">
        <f>'OA&amp;GRIDCO'!W64+'Day Ahead IEX PXIL'!M64+RTM!M64</f>
        <v>25.770000000000003</v>
      </c>
      <c r="AF64" s="3">
        <f>'OA&amp;GRIDCO'!X64+'Day Ahead IEX PXIL'!N64+RTM!N64</f>
        <v>5.1540000000000008</v>
      </c>
      <c r="AG64" s="3">
        <f>'OA&amp;GRIDCO'!AC64+'Day Ahead IEX PXIL'!S64+RTM!S64</f>
        <v>0</v>
      </c>
      <c r="AH64" s="3">
        <f>'OA&amp;GRIDCO'!AD64+'Day Ahead IEX PXIL'!T64+RTM!T64</f>
        <v>0</v>
      </c>
      <c r="AI64" s="3">
        <f>'OA&amp;GRIDCO'!AU64+'Day Ahead IEX PXIL'!Y64+RTM!Y64</f>
        <v>0</v>
      </c>
      <c r="AJ64" s="3">
        <f>'OA&amp;GRIDCO'!AV64+'Day Ahead IEX PXIL'!Z64+RTM!Z64</f>
        <v>0</v>
      </c>
      <c r="AK64" s="3">
        <f>'OA&amp;GRIDCO'!BS64+'Day Ahead IEX PXIL'!AK64+RTM!AK64</f>
        <v>30</v>
      </c>
      <c r="AL64" s="3">
        <f>'OA&amp;GRIDCO'!BT64+'Day Ahead IEX PXIL'!AL64+RTM!AL64</f>
        <v>4.2720000000000002</v>
      </c>
      <c r="AM64" s="3">
        <f>'OA&amp;GRIDCO'!BC64+'Day Ahead IEX PXIL'!AE64+RTM!AE64</f>
        <v>0</v>
      </c>
      <c r="AN64" s="3">
        <f>'OA&amp;GRIDCO'!BD64+'Day Ahead IEX PXIL'!AF64+RTM!AF64</f>
        <v>0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41.2</v>
      </c>
      <c r="AR64" s="3">
        <f>'OA&amp;GRIDCO'!CP64+'Day Ahead IEX PXIL'!AX64+RTM!AX64</f>
        <v>13</v>
      </c>
      <c r="AS64" s="3">
        <f>'OA&amp;GRIDCO'!DA64+'Day Ahead IEX PXIL'!BC64+RTM!BC64</f>
        <v>329.77738402061857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423.83824742268047</v>
      </c>
      <c r="BD64" s="3">
        <f>'OA&amp;GRIDCO'!ER64+'Day Ahead IEX PXIL'!CB64+RTM!CB64</f>
        <v>0</v>
      </c>
      <c r="BE64" s="71">
        <f>'OA&amp;GRIDCO'!OC64+GDAM!U64</f>
        <v>18.149999999999999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53.306799999999996</v>
      </c>
      <c r="BT64" s="3">
        <f>'OA&amp;GRIDCO'!JX64+'Day Ahead IEX PXIL'!FB64+RTM!EV64</f>
        <v>1</v>
      </c>
      <c r="BU64" s="5">
        <f>'OA&amp;GRIDCO'!GG64+RTM!G64</f>
        <v>0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0</v>
      </c>
      <c r="CH64" s="70">
        <f>'OA&amp;GRIDCO'!HP64+'Day Ahead IEX PXIL'!DX64+RTM!DR64</f>
        <v>0</v>
      </c>
      <c r="CI64" s="71">
        <f>'Day Ahead IEX PXIL'!HE64+'OA&amp;GRIDCO'!DI64+RTM!GY64</f>
        <v>0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-4.68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12.5</v>
      </c>
      <c r="CZ64" s="3">
        <f>'OA&amp;GRIDCO'!IH64+'Day Ahead IEX PXIL'!EJ64+RTM!ED64</f>
        <v>3.125</v>
      </c>
      <c r="DA64" s="3">
        <f>'OA&amp;GRIDCO'!IU64+'Day Ahead IEX PXIL'!EO64+RTM!EI64</f>
        <v>0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15.46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43.989000000000004</v>
      </c>
      <c r="DP64" s="70">
        <f>'OA&amp;GRIDCO'!LV64+'Day Ahead IEX PXIL'!HP64+RTM!IV64</f>
        <v>0</v>
      </c>
      <c r="DQ64" s="70">
        <f>RTM!HK64</f>
        <v>1.24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9.2799999999999994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11.16</v>
      </c>
      <c r="ED64" s="70">
        <f>'OA&amp;GRIDCO'!MR64</f>
        <v>0</v>
      </c>
      <c r="EE64" s="70">
        <f>'OA&amp;GRIDCO'!MU64</f>
        <v>0</v>
      </c>
      <c r="EF64" s="70">
        <f>'OA&amp;GRIDCO'!MV64</f>
        <v>0</v>
      </c>
      <c r="EG64" s="70">
        <f>'OA&amp;GRIDCO'!MY64+'Day Ahead IEX PXIL'!IM64+GDAM!G64+RTM!II64</f>
        <v>0.82</v>
      </c>
      <c r="EH64" s="70">
        <f>'OA&amp;GRIDCO'!MZ64+'Day Ahead IEX PXIL'!IN64+RTM!IJ64+GDAM!H64</f>
        <v>0</v>
      </c>
      <c r="EI64" s="70">
        <f>'Day Ahead IEX PXIL'!IQ64+RTM!IM64+'OA&amp;GRIDCO'!NC64+GDAM!BO64</f>
        <v>3.09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4.12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4.6399999999999997</v>
      </c>
      <c r="EX64" s="70">
        <f>RTM!JL64</f>
        <v>0</v>
      </c>
      <c r="EY64" s="70">
        <f>GDAM!S64+'OA&amp;GRIDCO'!OM64+RTM!JO64</f>
        <v>17.66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4.49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1501.4290097463236</v>
      </c>
      <c r="FR64" s="1">
        <f t="shared" si="1"/>
        <v>41.201000000000001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>
        <v>24</v>
      </c>
      <c r="H65" s="71"/>
      <c r="I65" s="70"/>
      <c r="J65" s="70"/>
      <c r="K65" s="71"/>
      <c r="L65" s="71"/>
      <c r="M65" s="71"/>
      <c r="N65" s="71"/>
      <c r="O65" s="252">
        <v>1.1000000000000001</v>
      </c>
      <c r="P65" s="71"/>
      <c r="Q65" s="87">
        <v>8.8000000000000007</v>
      </c>
      <c r="R65" s="71">
        <v>0.95</v>
      </c>
      <c r="S65" s="70"/>
      <c r="T65" s="71"/>
      <c r="U65" s="70"/>
      <c r="V65" s="71"/>
      <c r="W65" s="251">
        <v>11.35</v>
      </c>
      <c r="X65" s="71"/>
      <c r="Y65" s="71">
        <v>2.35</v>
      </c>
      <c r="Z65" s="71"/>
      <c r="AA65" s="71">
        <v>3.56</v>
      </c>
      <c r="AB65" s="71"/>
      <c r="AC65" s="255">
        <v>3.1170653286660692</v>
      </c>
      <c r="AD65" s="71"/>
      <c r="AE65" s="3">
        <f>'OA&amp;GRIDCO'!W65+'Day Ahead IEX PXIL'!M65+RTM!M65</f>
        <v>25.770000000000003</v>
      </c>
      <c r="AF65" s="3">
        <f>'OA&amp;GRIDCO'!X65+'Day Ahead IEX PXIL'!N65+RTM!N65</f>
        <v>5.1540000000000008</v>
      </c>
      <c r="AG65" s="3">
        <f>'OA&amp;GRIDCO'!AC65+'Day Ahead IEX PXIL'!S65+RTM!S65</f>
        <v>0</v>
      </c>
      <c r="AH65" s="3">
        <f>'OA&amp;GRIDCO'!AD65+'Day Ahead IEX PXIL'!T65+RTM!T65</f>
        <v>0</v>
      </c>
      <c r="AI65" s="3">
        <f>'OA&amp;GRIDCO'!AU65+'Day Ahead IEX PXIL'!Y65+RTM!Y65</f>
        <v>0</v>
      </c>
      <c r="AJ65" s="3">
        <f>'OA&amp;GRIDCO'!AV65+'Day Ahead IEX PXIL'!Z65+RTM!Z65</f>
        <v>0</v>
      </c>
      <c r="AK65" s="3">
        <f>'OA&amp;GRIDCO'!BS65+'Day Ahead IEX PXIL'!AK65+RTM!AK65</f>
        <v>40.31</v>
      </c>
      <c r="AL65" s="3">
        <f>'OA&amp;GRIDCO'!BT65+'Day Ahead IEX PXIL'!AL65+RTM!AL65</f>
        <v>4.2720000000000002</v>
      </c>
      <c r="AM65" s="3">
        <f>'OA&amp;GRIDCO'!BC65+'Day Ahead IEX PXIL'!AE65+RTM!AE65</f>
        <v>0</v>
      </c>
      <c r="AN65" s="3">
        <f>'OA&amp;GRIDCO'!BD65+'Day Ahead IEX PXIL'!AF65+RTM!AF65</f>
        <v>0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41.2</v>
      </c>
      <c r="AR65" s="3">
        <f>'OA&amp;GRIDCO'!CP65+'Day Ahead IEX PXIL'!AX65+RTM!AX65</f>
        <v>13</v>
      </c>
      <c r="AS65" s="3">
        <f>'OA&amp;GRIDCO'!DA65+'Day Ahead IEX PXIL'!BC65+RTM!BC65</f>
        <v>329.77738402061857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423.83824742268047</v>
      </c>
      <c r="BD65" s="3">
        <f>'OA&amp;GRIDCO'!ER65+'Day Ahead IEX PXIL'!CB65+RTM!CB65</f>
        <v>0</v>
      </c>
      <c r="BE65" s="71">
        <f>'OA&amp;GRIDCO'!OC65+GDAM!U65</f>
        <v>21.29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53.306799999999996</v>
      </c>
      <c r="BT65" s="3">
        <f>'OA&amp;GRIDCO'!JX65+'Day Ahead IEX PXIL'!FB65+RTM!EV65</f>
        <v>1</v>
      </c>
      <c r="BU65" s="5">
        <f>'OA&amp;GRIDCO'!GG65+RTM!G65</f>
        <v>0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0</v>
      </c>
      <c r="CH65" s="70">
        <f>'OA&amp;GRIDCO'!HP65+'Day Ahead IEX PXIL'!DX65+RTM!DR65</f>
        <v>0</v>
      </c>
      <c r="CI65" s="71">
        <f>'Day Ahead IEX PXIL'!HE65+'OA&amp;GRIDCO'!DI65+RTM!GY65</f>
        <v>0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12.5</v>
      </c>
      <c r="CZ65" s="3">
        <f>'OA&amp;GRIDCO'!IH65+'Day Ahead IEX PXIL'!EJ65+RTM!ED65</f>
        <v>3.125</v>
      </c>
      <c r="DA65" s="3">
        <f>'OA&amp;GRIDCO'!IU65+'Day Ahead IEX PXIL'!EO65+RTM!EI65</f>
        <v>0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15.46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43.989000000000004</v>
      </c>
      <c r="DP65" s="70">
        <f>'OA&amp;GRIDCO'!LV65+'Day Ahead IEX PXIL'!HP65+RTM!IV65</f>
        <v>0</v>
      </c>
      <c r="DQ65" s="70">
        <f>RTM!HK65</f>
        <v>1.24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9.2799999999999994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10.8</v>
      </c>
      <c r="ED65" s="70">
        <f>'OA&amp;GRIDCO'!MR65</f>
        <v>0</v>
      </c>
      <c r="EE65" s="70">
        <f>'OA&amp;GRIDCO'!MU65</f>
        <v>0</v>
      </c>
      <c r="EF65" s="70">
        <f>'OA&amp;GRIDCO'!MV65</f>
        <v>0</v>
      </c>
      <c r="EG65" s="70">
        <f>'OA&amp;GRIDCO'!MY65+'Day Ahead IEX PXIL'!IM65+GDAM!G65+RTM!II65</f>
        <v>0.93</v>
      </c>
      <c r="EH65" s="70">
        <f>'OA&amp;GRIDCO'!MZ65+'Day Ahead IEX PXIL'!IN65+RTM!IJ65+GDAM!H65</f>
        <v>0</v>
      </c>
      <c r="EI65" s="70">
        <f>'Day Ahead IEX PXIL'!IQ65+RTM!IM65+'OA&amp;GRIDCO'!NC65+GDAM!BO65</f>
        <v>3.09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4.12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4.6399999999999997</v>
      </c>
      <c r="EX65" s="70">
        <f>RTM!JL65</f>
        <v>0</v>
      </c>
      <c r="EY65" s="70">
        <f>GDAM!S65+'OA&amp;GRIDCO'!OM65+RTM!JO65</f>
        <v>17.66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4.42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1518.9284967719652</v>
      </c>
      <c r="FR65" s="1">
        <f t="shared" si="1"/>
        <v>41.201000000000001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>
        <v>24</v>
      </c>
      <c r="H66" s="71"/>
      <c r="I66" s="70"/>
      <c r="J66" s="70"/>
      <c r="K66" s="71"/>
      <c r="L66" s="71"/>
      <c r="M66" s="71"/>
      <c r="N66" s="71"/>
      <c r="O66" s="252">
        <v>1.05</v>
      </c>
      <c r="P66" s="71"/>
      <c r="Q66" s="87">
        <v>8.8000000000000007</v>
      </c>
      <c r="R66" s="71">
        <v>0.95</v>
      </c>
      <c r="S66" s="70"/>
      <c r="T66" s="71"/>
      <c r="U66" s="70"/>
      <c r="V66" s="71"/>
      <c r="W66" s="251">
        <v>9.82</v>
      </c>
      <c r="X66" s="71"/>
      <c r="Y66" s="71">
        <v>2.35</v>
      </c>
      <c r="Z66" s="71"/>
      <c r="AA66" s="71">
        <v>3.56</v>
      </c>
      <c r="AB66" s="71"/>
      <c r="AC66" s="255">
        <v>2.8709812237713797</v>
      </c>
      <c r="AD66" s="71"/>
      <c r="AE66" s="3">
        <f>'OA&amp;GRIDCO'!W66+'Day Ahead IEX PXIL'!M66+RTM!M66</f>
        <v>30.92</v>
      </c>
      <c r="AF66" s="3">
        <f>'OA&amp;GRIDCO'!X66+'Day Ahead IEX PXIL'!N66+RTM!N66</f>
        <v>5.1540000000000008</v>
      </c>
      <c r="AG66" s="3">
        <f>'OA&amp;GRIDCO'!AC66+'Day Ahead IEX PXIL'!S66+RTM!S66</f>
        <v>0</v>
      </c>
      <c r="AH66" s="3">
        <f>'OA&amp;GRIDCO'!AD66+'Day Ahead IEX PXIL'!T66+RTM!T66</f>
        <v>0</v>
      </c>
      <c r="AI66" s="3">
        <f>'OA&amp;GRIDCO'!AU66+'Day Ahead IEX PXIL'!Y66+RTM!Y66</f>
        <v>0</v>
      </c>
      <c r="AJ66" s="3">
        <f>'OA&amp;GRIDCO'!AV66+'Day Ahead IEX PXIL'!Z66+RTM!Z66</f>
        <v>0</v>
      </c>
      <c r="AK66" s="3">
        <f>'OA&amp;GRIDCO'!BS66+'Day Ahead IEX PXIL'!AK66+RTM!AK66</f>
        <v>71.240000000000009</v>
      </c>
      <c r="AL66" s="3">
        <f>'OA&amp;GRIDCO'!BT66+'Day Ahead IEX PXIL'!AL66+RTM!AL66</f>
        <v>4.2720000000000002</v>
      </c>
      <c r="AM66" s="3">
        <f>'OA&amp;GRIDCO'!BC66+'Day Ahead IEX PXIL'!AE66+RTM!AE66</f>
        <v>0</v>
      </c>
      <c r="AN66" s="3">
        <f>'OA&amp;GRIDCO'!BD66+'Day Ahead IEX PXIL'!AF66+RTM!AF66</f>
        <v>0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41.2</v>
      </c>
      <c r="AR66" s="3">
        <f>'OA&amp;GRIDCO'!CP66+'Day Ahead IEX PXIL'!AX66+RTM!AX66</f>
        <v>13</v>
      </c>
      <c r="AS66" s="3">
        <f>'OA&amp;GRIDCO'!DA66+'Day Ahead IEX PXIL'!BC66+RTM!BC66</f>
        <v>329.77738402061857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423.83824742268047</v>
      </c>
      <c r="BD66" s="3">
        <f>'OA&amp;GRIDCO'!ER66+'Day Ahead IEX PXIL'!CB66+RTM!CB66</f>
        <v>0</v>
      </c>
      <c r="BE66" s="71">
        <f>'OA&amp;GRIDCO'!OC66+GDAM!U66</f>
        <v>20.52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53.306799999999996</v>
      </c>
      <c r="BT66" s="3">
        <f>'OA&amp;GRIDCO'!JX66+'Day Ahead IEX PXIL'!FB66+RTM!EV66</f>
        <v>1</v>
      </c>
      <c r="BU66" s="5">
        <f>'OA&amp;GRIDCO'!GG66+RTM!G66</f>
        <v>0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0</v>
      </c>
      <c r="CH66" s="70">
        <f>'OA&amp;GRIDCO'!HP66+'Day Ahead IEX PXIL'!DX66+RTM!DR66</f>
        <v>0</v>
      </c>
      <c r="CI66" s="71">
        <f>'Day Ahead IEX PXIL'!HE66+'OA&amp;GRIDCO'!DI66+RTM!GY66</f>
        <v>0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12.5</v>
      </c>
      <c r="CZ66" s="3">
        <f>'OA&amp;GRIDCO'!IH66+'Day Ahead IEX PXIL'!EJ66+RTM!ED66</f>
        <v>3.125</v>
      </c>
      <c r="DA66" s="3">
        <f>'OA&amp;GRIDCO'!IU66+'Day Ahead IEX PXIL'!EO66+RTM!EI66</f>
        <v>0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15.46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43.989000000000004</v>
      </c>
      <c r="DP66" s="70">
        <f>'OA&amp;GRIDCO'!LV66+'Day Ahead IEX PXIL'!HP66+RTM!IV66</f>
        <v>0</v>
      </c>
      <c r="DQ66" s="70">
        <f>RTM!HK66</f>
        <v>1.24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9.2799999999999994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10.39</v>
      </c>
      <c r="ED66" s="70">
        <f>'OA&amp;GRIDCO'!MR66</f>
        <v>0</v>
      </c>
      <c r="EE66" s="70">
        <f>'OA&amp;GRIDCO'!MU66</f>
        <v>0</v>
      </c>
      <c r="EF66" s="70">
        <f>'OA&amp;GRIDCO'!MV66</f>
        <v>0</v>
      </c>
      <c r="EG66" s="70">
        <f>'OA&amp;GRIDCO'!MY66+'Day Ahead IEX PXIL'!IM66+GDAM!G66+RTM!II66</f>
        <v>0.72</v>
      </c>
      <c r="EH66" s="70">
        <f>'OA&amp;GRIDCO'!MZ66+'Day Ahead IEX PXIL'!IN66+RTM!IJ66+GDAM!H66</f>
        <v>0</v>
      </c>
      <c r="EI66" s="70">
        <f>'Day Ahead IEX PXIL'!IQ66+RTM!IM66+'OA&amp;GRIDCO'!NC66+GDAM!BO66</f>
        <v>3.09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4.12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4.6399999999999997</v>
      </c>
      <c r="EX66" s="70">
        <f>RTM!JL66</f>
        <v>0</v>
      </c>
      <c r="EY66" s="70">
        <f>GDAM!S66+'OA&amp;GRIDCO'!OM66+RTM!JO66</f>
        <v>17.66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4.3599999999999994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1551.7324126670705</v>
      </c>
      <c r="FR66" s="1">
        <f t="shared" si="1"/>
        <v>41.201000000000001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>
        <v>24</v>
      </c>
      <c r="H67" s="71"/>
      <c r="I67" s="70"/>
      <c r="J67" s="70"/>
      <c r="K67" s="71"/>
      <c r="L67" s="71"/>
      <c r="M67" s="71"/>
      <c r="N67" s="71"/>
      <c r="O67" s="252">
        <v>1.01</v>
      </c>
      <c r="P67" s="71"/>
      <c r="Q67" s="87">
        <v>8.8000000000000007</v>
      </c>
      <c r="R67" s="71">
        <v>0.95</v>
      </c>
      <c r="S67" s="70"/>
      <c r="T67" s="71"/>
      <c r="U67" s="70"/>
      <c r="V67" s="71"/>
      <c r="W67" s="251">
        <v>9.24</v>
      </c>
      <c r="X67" s="71"/>
      <c r="Y67" s="71">
        <v>2.34</v>
      </c>
      <c r="Z67" s="71"/>
      <c r="AA67" s="71">
        <v>3.56</v>
      </c>
      <c r="AB67" s="71"/>
      <c r="AC67" s="255">
        <v>2.3207098225485319</v>
      </c>
      <c r="AD67" s="71"/>
      <c r="AE67" s="3">
        <f>'OA&amp;GRIDCO'!W67+'Day Ahead IEX PXIL'!M67+RTM!M67</f>
        <v>25.770000000000003</v>
      </c>
      <c r="AF67" s="3">
        <f>'OA&amp;GRIDCO'!X67+'Day Ahead IEX PXIL'!N67+RTM!N67</f>
        <v>5.1540000000000008</v>
      </c>
      <c r="AG67" s="3">
        <f>'OA&amp;GRIDCO'!AC67+'Day Ahead IEX PXIL'!S67+RTM!S67</f>
        <v>0</v>
      </c>
      <c r="AH67" s="3">
        <f>'OA&amp;GRIDCO'!AD67+'Day Ahead IEX PXIL'!T67+RTM!T67</f>
        <v>0</v>
      </c>
      <c r="AI67" s="3">
        <f>'OA&amp;GRIDCO'!AU67+'Day Ahead IEX PXIL'!Y67+RTM!Y67</f>
        <v>0</v>
      </c>
      <c r="AJ67" s="3">
        <f>'OA&amp;GRIDCO'!AV67+'Day Ahead IEX PXIL'!Z67+RTM!Z67</f>
        <v>0</v>
      </c>
      <c r="AK67" s="3">
        <f>'OA&amp;GRIDCO'!BS67+'Day Ahead IEX PXIL'!AK67+RTM!AK67</f>
        <v>50.620000000000005</v>
      </c>
      <c r="AL67" s="3">
        <f>'OA&amp;GRIDCO'!BT67+'Day Ahead IEX PXIL'!AL67+RTM!AL67</f>
        <v>4.2720000000000002</v>
      </c>
      <c r="AM67" s="3">
        <f>'OA&amp;GRIDCO'!BC67+'Day Ahead IEX PXIL'!AE67+RTM!AE67</f>
        <v>0</v>
      </c>
      <c r="AN67" s="3">
        <f>'OA&amp;GRIDCO'!BD67+'Day Ahead IEX PXIL'!AF67+RTM!AF67</f>
        <v>0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41.2</v>
      </c>
      <c r="AR67" s="3">
        <f>'OA&amp;GRIDCO'!CP67+'Day Ahead IEX PXIL'!AX67+RTM!AX67</f>
        <v>13</v>
      </c>
      <c r="AS67" s="3">
        <f>'OA&amp;GRIDCO'!DA67+'Day Ahead IEX PXIL'!BC67+RTM!BC67</f>
        <v>329.77738402061857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423.83824742268047</v>
      </c>
      <c r="BD67" s="3">
        <f>'OA&amp;GRIDCO'!ER67+'Day Ahead IEX PXIL'!CB67+RTM!CB67</f>
        <v>0</v>
      </c>
      <c r="BE67" s="71">
        <f>'OA&amp;GRIDCO'!OC67+GDAM!U67</f>
        <v>19.420000000000002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53.306799999999996</v>
      </c>
      <c r="BT67" s="3">
        <f>'OA&amp;GRIDCO'!JX67+'Day Ahead IEX PXIL'!FB67+RTM!EV67</f>
        <v>1</v>
      </c>
      <c r="BU67" s="5">
        <f>'OA&amp;GRIDCO'!GG67+RTM!G67</f>
        <v>0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0</v>
      </c>
      <c r="CH67" s="70">
        <f>'OA&amp;GRIDCO'!HP67+'Day Ahead IEX PXIL'!DX67+RTM!DR67</f>
        <v>0</v>
      </c>
      <c r="CI67" s="71">
        <f>'Day Ahead IEX PXIL'!HE67+'OA&amp;GRIDCO'!DI67+RTM!GY67</f>
        <v>0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12.5</v>
      </c>
      <c r="CZ67" s="3">
        <f>'OA&amp;GRIDCO'!IH67+'Day Ahead IEX PXIL'!EJ67+RTM!ED67</f>
        <v>3.125</v>
      </c>
      <c r="DA67" s="3">
        <f>'OA&amp;GRIDCO'!IU67+'Day Ahead IEX PXIL'!EO67+RTM!EI67</f>
        <v>0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15.46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49.852000000000004</v>
      </c>
      <c r="DP67" s="70">
        <f>'OA&amp;GRIDCO'!LV67+'Day Ahead IEX PXIL'!HP67+RTM!IV67</f>
        <v>0</v>
      </c>
      <c r="DQ67" s="70">
        <f>RTM!HK67</f>
        <v>1.24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9.2799999999999994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9.93</v>
      </c>
      <c r="ED67" s="70">
        <f>'OA&amp;GRIDCO'!MR67</f>
        <v>0</v>
      </c>
      <c r="EE67" s="70">
        <f>'OA&amp;GRIDCO'!MU67</f>
        <v>0</v>
      </c>
      <c r="EF67" s="70">
        <f>'OA&amp;GRIDCO'!MV67</f>
        <v>0</v>
      </c>
      <c r="EG67" s="70">
        <f>'OA&amp;GRIDCO'!MY67+'Day Ahead IEX PXIL'!IM67+GDAM!G67+RTM!II67</f>
        <v>0.1</v>
      </c>
      <c r="EH67" s="70">
        <f>'OA&amp;GRIDCO'!MZ67+'Day Ahead IEX PXIL'!IN67+RTM!IJ67+GDAM!H67</f>
        <v>0</v>
      </c>
      <c r="EI67" s="70">
        <f>'Day Ahead IEX PXIL'!IQ67+RTM!IM67+'OA&amp;GRIDCO'!NC67+GDAM!BO67</f>
        <v>3.09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4.12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4.6399999999999997</v>
      </c>
      <c r="EX67" s="70">
        <f>RTM!JL67</f>
        <v>0</v>
      </c>
      <c r="EY67" s="70">
        <f>GDAM!S67+'OA&amp;GRIDCO'!OM67+RTM!JO67</f>
        <v>17.66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4.68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1528.7851412658476</v>
      </c>
      <c r="FR67" s="1">
        <f t="shared" si="1"/>
        <v>41.201000000000001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>
        <v>24</v>
      </c>
      <c r="H68" s="71"/>
      <c r="I68" s="70"/>
      <c r="J68" s="70"/>
      <c r="K68" s="71"/>
      <c r="L68" s="71"/>
      <c r="M68" s="71"/>
      <c r="N68" s="71"/>
      <c r="O68" s="252">
        <v>0.9</v>
      </c>
      <c r="P68" s="71"/>
      <c r="Q68" s="87">
        <v>8.8000000000000007</v>
      </c>
      <c r="R68" s="71">
        <v>0.95</v>
      </c>
      <c r="S68" s="70"/>
      <c r="T68" s="71"/>
      <c r="U68" s="70"/>
      <c r="V68" s="71"/>
      <c r="W68" s="251">
        <v>10.7</v>
      </c>
      <c r="X68" s="71"/>
      <c r="Y68" s="71">
        <v>2.09</v>
      </c>
      <c r="Z68" s="71"/>
      <c r="AA68" s="71">
        <v>3.18</v>
      </c>
      <c r="AB68" s="71"/>
      <c r="AC68" s="255">
        <v>2.2170355005790099</v>
      </c>
      <c r="AD68" s="71"/>
      <c r="AE68" s="3">
        <f>'OA&amp;GRIDCO'!W68+'Day Ahead IEX PXIL'!M68+RTM!M68</f>
        <v>25.770000000000003</v>
      </c>
      <c r="AF68" s="3">
        <f>'OA&amp;GRIDCO'!X68+'Day Ahead IEX PXIL'!N68+RTM!N68</f>
        <v>5.1540000000000008</v>
      </c>
      <c r="AG68" s="3">
        <f>'OA&amp;GRIDCO'!AC68+'Day Ahead IEX PXIL'!S68+RTM!S68</f>
        <v>0</v>
      </c>
      <c r="AH68" s="3">
        <f>'OA&amp;GRIDCO'!AD68+'Day Ahead IEX PXIL'!T68+RTM!T68</f>
        <v>0</v>
      </c>
      <c r="AI68" s="3">
        <f>'OA&amp;GRIDCO'!AU68+'Day Ahead IEX PXIL'!Y68+RTM!Y68</f>
        <v>0</v>
      </c>
      <c r="AJ68" s="3">
        <f>'OA&amp;GRIDCO'!AV68+'Day Ahead IEX PXIL'!Z68+RTM!Z68</f>
        <v>0</v>
      </c>
      <c r="AK68" s="3">
        <f>'OA&amp;GRIDCO'!BS68+'Day Ahead IEX PXIL'!AK68+RTM!AK68</f>
        <v>50.620000000000005</v>
      </c>
      <c r="AL68" s="3">
        <f>'OA&amp;GRIDCO'!BT68+'Day Ahead IEX PXIL'!AL68+RTM!AL68</f>
        <v>4.2720000000000002</v>
      </c>
      <c r="AM68" s="3">
        <f>'OA&amp;GRIDCO'!BC68+'Day Ahead IEX PXIL'!AE68+RTM!AE68</f>
        <v>0</v>
      </c>
      <c r="AN68" s="3">
        <f>'OA&amp;GRIDCO'!BD68+'Day Ahead IEX PXIL'!AF68+RTM!AF68</f>
        <v>0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41.2</v>
      </c>
      <c r="AR68" s="3">
        <f>'OA&amp;GRIDCO'!CP68+'Day Ahead IEX PXIL'!AX68+RTM!AX68</f>
        <v>13</v>
      </c>
      <c r="AS68" s="3">
        <f>'OA&amp;GRIDCO'!DA68+'Day Ahead IEX PXIL'!BC68+RTM!BC68</f>
        <v>329.77738402061857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423.83824742268047</v>
      </c>
      <c r="BD68" s="3">
        <f>'OA&amp;GRIDCO'!ER68+'Day Ahead IEX PXIL'!CB68+RTM!CB68</f>
        <v>0</v>
      </c>
      <c r="BE68" s="71">
        <f>'OA&amp;GRIDCO'!OC68+GDAM!U68</f>
        <v>18.849999999999998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53.306799999999996</v>
      </c>
      <c r="BT68" s="3">
        <f>'OA&amp;GRIDCO'!JX68+'Day Ahead IEX PXIL'!FB68+RTM!EV68</f>
        <v>1</v>
      </c>
      <c r="BU68" s="5">
        <f>'OA&amp;GRIDCO'!GG68+RTM!G68</f>
        <v>0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0</v>
      </c>
      <c r="CH68" s="70">
        <f>'OA&amp;GRIDCO'!HP68+'Day Ahead IEX PXIL'!DX68+RTM!DR68</f>
        <v>0</v>
      </c>
      <c r="CI68" s="71">
        <f>'Day Ahead IEX PXIL'!HE68+'OA&amp;GRIDCO'!DI68+RTM!GY68</f>
        <v>0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12.5</v>
      </c>
      <c r="CZ68" s="3">
        <f>'OA&amp;GRIDCO'!IH68+'Day Ahead IEX PXIL'!EJ68+RTM!ED68</f>
        <v>3.125</v>
      </c>
      <c r="DA68" s="3">
        <f>'OA&amp;GRIDCO'!IU68+'Day Ahead IEX PXIL'!EO68+RTM!EI68</f>
        <v>0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15.46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54.795000000000002</v>
      </c>
      <c r="DP68" s="70">
        <f>'OA&amp;GRIDCO'!LV68+'Day Ahead IEX PXIL'!HP68+RTM!IV68</f>
        <v>0</v>
      </c>
      <c r="DQ68" s="70">
        <f>RTM!HK68</f>
        <v>1.24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9.2799999999999994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9.43</v>
      </c>
      <c r="ED68" s="70">
        <f>'OA&amp;GRIDCO'!MR68</f>
        <v>0</v>
      </c>
      <c r="EE68" s="70">
        <f>'OA&amp;GRIDCO'!MU68</f>
        <v>0</v>
      </c>
      <c r="EF68" s="70">
        <f>'OA&amp;GRIDCO'!MV68</f>
        <v>0</v>
      </c>
      <c r="EG68" s="70">
        <f>'OA&amp;GRIDCO'!MY68+'Day Ahead IEX PXIL'!IM68+GDAM!G68+RTM!II68</f>
        <v>0.1</v>
      </c>
      <c r="EH68" s="70">
        <f>'OA&amp;GRIDCO'!MZ68+'Day Ahead IEX PXIL'!IN68+RTM!IJ68+GDAM!H68</f>
        <v>0</v>
      </c>
      <c r="EI68" s="70">
        <f>'Day Ahead IEX PXIL'!IQ68+RTM!IM68+'OA&amp;GRIDCO'!NC68+GDAM!BO68</f>
        <v>3.09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4.12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4.6399999999999997</v>
      </c>
      <c r="EX68" s="70">
        <f>RTM!JL68</f>
        <v>0</v>
      </c>
      <c r="EY68" s="70">
        <f>GDAM!S68+'OA&amp;GRIDCO'!OM68+RTM!JO68</f>
        <v>17.66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4.46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1533.0544669438782</v>
      </c>
      <c r="FR68" s="1">
        <f t="shared" si="1"/>
        <v>41.201000000000001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>
        <v>24</v>
      </c>
      <c r="H69" s="71"/>
      <c r="I69" s="70"/>
      <c r="J69" s="70"/>
      <c r="K69" s="71"/>
      <c r="L69" s="71"/>
      <c r="M69" s="71"/>
      <c r="N69" s="71"/>
      <c r="O69" s="252">
        <v>0.8</v>
      </c>
      <c r="P69" s="71"/>
      <c r="Q69" s="87">
        <v>8.8000000000000007</v>
      </c>
      <c r="R69" s="71">
        <v>0.95</v>
      </c>
      <c r="S69" s="70"/>
      <c r="T69" s="71"/>
      <c r="U69" s="70"/>
      <c r="V69" s="71"/>
      <c r="W69" s="251">
        <v>7.5</v>
      </c>
      <c r="X69" s="71"/>
      <c r="Y69" s="71">
        <v>1.84</v>
      </c>
      <c r="Z69" s="71"/>
      <c r="AA69" s="71">
        <v>2.8</v>
      </c>
      <c r="AB69" s="71"/>
      <c r="AC69" s="255">
        <v>2.1133611786094875</v>
      </c>
      <c r="AD69" s="71"/>
      <c r="AE69" s="3">
        <f>'OA&amp;GRIDCO'!W69+'Day Ahead IEX PXIL'!M69+RTM!M69</f>
        <v>25.770000000000003</v>
      </c>
      <c r="AF69" s="3">
        <f>'OA&amp;GRIDCO'!X69+'Day Ahead IEX PXIL'!N69+RTM!N69</f>
        <v>5.1540000000000008</v>
      </c>
      <c r="AG69" s="3">
        <f>'OA&amp;GRIDCO'!AC69+'Day Ahead IEX PXIL'!S69+RTM!S69</f>
        <v>0</v>
      </c>
      <c r="AH69" s="3">
        <f>'OA&amp;GRIDCO'!AD69+'Day Ahead IEX PXIL'!T69+RTM!T69</f>
        <v>0</v>
      </c>
      <c r="AI69" s="3">
        <f>'OA&amp;GRIDCO'!AU69+'Day Ahead IEX PXIL'!Y69+RTM!Y69</f>
        <v>0</v>
      </c>
      <c r="AJ69" s="3">
        <f>'OA&amp;GRIDCO'!AV69+'Day Ahead IEX PXIL'!Z69+RTM!Z69</f>
        <v>0</v>
      </c>
      <c r="AK69" s="3">
        <f>'OA&amp;GRIDCO'!BS69+'Day Ahead IEX PXIL'!AK69+RTM!AK69</f>
        <v>30</v>
      </c>
      <c r="AL69" s="3">
        <f>'OA&amp;GRIDCO'!BT69+'Day Ahead IEX PXIL'!AL69+RTM!AL69</f>
        <v>4.2720000000000002</v>
      </c>
      <c r="AM69" s="3">
        <f>'OA&amp;GRIDCO'!BC69+'Day Ahead IEX PXIL'!AE69+RTM!AE69</f>
        <v>0</v>
      </c>
      <c r="AN69" s="3">
        <f>'OA&amp;GRIDCO'!BD69+'Day Ahead IEX PXIL'!AF69+RTM!AF69</f>
        <v>0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41.2</v>
      </c>
      <c r="AR69" s="3">
        <f>'OA&amp;GRIDCO'!CP69+'Day Ahead IEX PXIL'!AX69+RTM!AX69</f>
        <v>13</v>
      </c>
      <c r="AS69" s="3">
        <f>'OA&amp;GRIDCO'!DA69+'Day Ahead IEX PXIL'!BC69+RTM!BC69</f>
        <v>329.77738402061857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423.83824742268047</v>
      </c>
      <c r="BD69" s="3">
        <f>'OA&amp;GRIDCO'!ER69+'Day Ahead IEX PXIL'!CB69+RTM!CB69</f>
        <v>0</v>
      </c>
      <c r="BE69" s="71">
        <f>'OA&amp;GRIDCO'!OC69+GDAM!U69</f>
        <v>15.28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53.306799999999996</v>
      </c>
      <c r="BT69" s="3">
        <f>'OA&amp;GRIDCO'!JX69+'Day Ahead IEX PXIL'!FB69+RTM!EV69</f>
        <v>1</v>
      </c>
      <c r="BU69" s="5">
        <f>'OA&amp;GRIDCO'!GG69+RTM!G69</f>
        <v>0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0</v>
      </c>
      <c r="CH69" s="70">
        <f>'OA&amp;GRIDCO'!HP69+'Day Ahead IEX PXIL'!DX69+RTM!DR69</f>
        <v>0</v>
      </c>
      <c r="CI69" s="71">
        <f>'Day Ahead IEX PXIL'!HE69+'OA&amp;GRIDCO'!DI69+RTM!GY69</f>
        <v>0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12.5</v>
      </c>
      <c r="CZ69" s="3">
        <f>'OA&amp;GRIDCO'!IH69+'Day Ahead IEX PXIL'!EJ69+RTM!ED69</f>
        <v>3.125</v>
      </c>
      <c r="DA69" s="3">
        <f>'OA&amp;GRIDCO'!IU69+'Day Ahead IEX PXIL'!EO69+RTM!EI69</f>
        <v>0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15.46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54.795000000000002</v>
      </c>
      <c r="DP69" s="70">
        <f>'OA&amp;GRIDCO'!LV69+'Day Ahead IEX PXIL'!HP69+RTM!IV69</f>
        <v>0</v>
      </c>
      <c r="DQ69" s="70">
        <f>RTM!HK69</f>
        <v>1.24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9.2799999999999994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8.8800000000000008</v>
      </c>
      <c r="ED69" s="70">
        <f>'OA&amp;GRIDCO'!MR69</f>
        <v>0</v>
      </c>
      <c r="EE69" s="70">
        <f>'OA&amp;GRIDCO'!MU69</f>
        <v>0</v>
      </c>
      <c r="EF69" s="70">
        <f>'OA&amp;GRIDCO'!MV69</f>
        <v>0</v>
      </c>
      <c r="EG69" s="70">
        <f>'OA&amp;GRIDCO'!MY69+'Day Ahead IEX PXIL'!IM69+GDAM!G69+RTM!II69</f>
        <v>0.52</v>
      </c>
      <c r="EH69" s="70">
        <f>'OA&amp;GRIDCO'!MZ69+'Day Ahead IEX PXIL'!IN69+RTM!IJ69+GDAM!H69</f>
        <v>0</v>
      </c>
      <c r="EI69" s="70">
        <f>'Day Ahead IEX PXIL'!IQ69+RTM!IM69+'OA&amp;GRIDCO'!NC69+GDAM!BO69</f>
        <v>3.09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4.12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4.6399999999999997</v>
      </c>
      <c r="EX69" s="70">
        <f>RTM!JL69</f>
        <v>0</v>
      </c>
      <c r="EY69" s="70">
        <f>GDAM!S69+'OA&amp;GRIDCO'!OM69+RTM!JO69</f>
        <v>17.66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3.67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1503.9107926219087</v>
      </c>
      <c r="FR69" s="1">
        <f t="shared" si="1"/>
        <v>41.201000000000001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>
        <v>24</v>
      </c>
      <c r="H70" s="71"/>
      <c r="I70" s="70"/>
      <c r="J70" s="70"/>
      <c r="K70" s="71"/>
      <c r="L70" s="71"/>
      <c r="M70" s="71"/>
      <c r="N70" s="71"/>
      <c r="O70" s="252">
        <v>0.8</v>
      </c>
      <c r="P70" s="71"/>
      <c r="Q70" s="87">
        <v>8.8000000000000007</v>
      </c>
      <c r="R70" s="71">
        <v>0.95</v>
      </c>
      <c r="S70" s="70"/>
      <c r="T70" s="71"/>
      <c r="U70" s="70"/>
      <c r="V70" s="71"/>
      <c r="W70" s="251">
        <v>7.7</v>
      </c>
      <c r="X70" s="71"/>
      <c r="Y70" s="71">
        <v>1.62</v>
      </c>
      <c r="Z70" s="71"/>
      <c r="AA70" s="71">
        <v>2.4500000000000002</v>
      </c>
      <c r="AB70" s="71"/>
      <c r="AC70" s="255">
        <v>1.8980375868266339</v>
      </c>
      <c r="AD70" s="71"/>
      <c r="AE70" s="3">
        <f>'OA&amp;GRIDCO'!W70+'Day Ahead IEX PXIL'!M70+RTM!M70</f>
        <v>25.770000000000003</v>
      </c>
      <c r="AF70" s="3">
        <f>'OA&amp;GRIDCO'!X70+'Day Ahead IEX PXIL'!N70+RTM!N70</f>
        <v>5.1540000000000008</v>
      </c>
      <c r="AG70" s="3">
        <f>'OA&amp;GRIDCO'!AC70+'Day Ahead IEX PXIL'!S70+RTM!S70</f>
        <v>0</v>
      </c>
      <c r="AH70" s="3">
        <f>'OA&amp;GRIDCO'!AD70+'Day Ahead IEX PXIL'!T70+RTM!T70</f>
        <v>0</v>
      </c>
      <c r="AI70" s="3">
        <f>'OA&amp;GRIDCO'!AU70+'Day Ahead IEX PXIL'!Y70+RTM!Y70</f>
        <v>0</v>
      </c>
      <c r="AJ70" s="3">
        <f>'OA&amp;GRIDCO'!AV70+'Day Ahead IEX PXIL'!Z70+RTM!Z70</f>
        <v>0</v>
      </c>
      <c r="AK70" s="3">
        <f>'OA&amp;GRIDCO'!BS70+'Day Ahead IEX PXIL'!AK70+RTM!AK70</f>
        <v>30</v>
      </c>
      <c r="AL70" s="3">
        <f>'OA&amp;GRIDCO'!BT70+'Day Ahead IEX PXIL'!AL70+RTM!AL70</f>
        <v>4.2720000000000002</v>
      </c>
      <c r="AM70" s="3">
        <f>'OA&amp;GRIDCO'!BC70+'Day Ahead IEX PXIL'!AE70+RTM!AE70</f>
        <v>0</v>
      </c>
      <c r="AN70" s="3">
        <f>'OA&amp;GRIDCO'!BD70+'Day Ahead IEX PXIL'!AF70+RTM!AF70</f>
        <v>0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41.2</v>
      </c>
      <c r="AR70" s="3">
        <f>'OA&amp;GRIDCO'!CP70+'Day Ahead IEX PXIL'!AX70+RTM!AX70</f>
        <v>13</v>
      </c>
      <c r="AS70" s="3">
        <f>'OA&amp;GRIDCO'!DA70+'Day Ahead IEX PXIL'!BC70+RTM!BC70</f>
        <v>329.77738402061857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423.83824742268047</v>
      </c>
      <c r="BD70" s="3">
        <f>'OA&amp;GRIDCO'!ER70+'Day Ahead IEX PXIL'!CB70+RTM!CB70</f>
        <v>0</v>
      </c>
      <c r="BE70" s="71">
        <f>'OA&amp;GRIDCO'!OC70+GDAM!U70</f>
        <v>13.35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53.306799999999996</v>
      </c>
      <c r="BT70" s="3">
        <f>'OA&amp;GRIDCO'!JX70+'Day Ahead IEX PXIL'!FB70+RTM!EV70</f>
        <v>1</v>
      </c>
      <c r="BU70" s="5">
        <f>'OA&amp;GRIDCO'!GG70+RTM!G70</f>
        <v>0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0</v>
      </c>
      <c r="CH70" s="70">
        <f>'OA&amp;GRIDCO'!HP70+'Day Ahead IEX PXIL'!DX70+RTM!DR70</f>
        <v>0</v>
      </c>
      <c r="CI70" s="71">
        <f>'Day Ahead IEX PXIL'!HE70+'OA&amp;GRIDCO'!DI70+RTM!GY70</f>
        <v>0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12.5</v>
      </c>
      <c r="CZ70" s="3">
        <f>'OA&amp;GRIDCO'!IH70+'Day Ahead IEX PXIL'!EJ70+RTM!ED70</f>
        <v>3.125</v>
      </c>
      <c r="DA70" s="3">
        <f>'OA&amp;GRIDCO'!IU70+'Day Ahead IEX PXIL'!EO70+RTM!EI70</f>
        <v>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15.46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54.795000000000002</v>
      </c>
      <c r="DP70" s="70">
        <f>'OA&amp;GRIDCO'!LV70+'Day Ahead IEX PXIL'!HP70+RTM!IV70</f>
        <v>0</v>
      </c>
      <c r="DQ70" s="70">
        <f>RTM!HK70</f>
        <v>1.24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9.2799999999999994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8.3000000000000007</v>
      </c>
      <c r="ED70" s="70">
        <f>'OA&amp;GRIDCO'!MR70</f>
        <v>0</v>
      </c>
      <c r="EE70" s="70">
        <f>'OA&amp;GRIDCO'!MU70</f>
        <v>0</v>
      </c>
      <c r="EF70" s="70">
        <f>'OA&amp;GRIDCO'!MV70</f>
        <v>0</v>
      </c>
      <c r="EG70" s="70">
        <f>'OA&amp;GRIDCO'!MY70+'Day Ahead IEX PXIL'!IM70+GDAM!G70+RTM!II70</f>
        <v>0.52</v>
      </c>
      <c r="EH70" s="70">
        <f>'OA&amp;GRIDCO'!MZ70+'Day Ahead IEX PXIL'!IN70+RTM!IJ70+GDAM!H70</f>
        <v>0</v>
      </c>
      <c r="EI70" s="70">
        <f>'Day Ahead IEX PXIL'!IQ70+RTM!IM70+'OA&amp;GRIDCO'!NC70+GDAM!BO70</f>
        <v>3.09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4.12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4.6399999999999997</v>
      </c>
      <c r="EX70" s="70">
        <f>RTM!JL70</f>
        <v>0</v>
      </c>
      <c r="EY70" s="70">
        <f>GDAM!S70+'OA&amp;GRIDCO'!OM70+RTM!JO70</f>
        <v>17.66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2.89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1500.0354690301258</v>
      </c>
      <c r="FR70" s="1">
        <f t="shared" si="1"/>
        <v>41.201000000000001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>
        <v>24</v>
      </c>
      <c r="H71" s="71"/>
      <c r="I71" s="70"/>
      <c r="J71" s="70"/>
      <c r="K71" s="71"/>
      <c r="L71" s="71"/>
      <c r="M71" s="71"/>
      <c r="N71" s="71"/>
      <c r="O71" s="252">
        <v>0.8</v>
      </c>
      <c r="P71" s="71"/>
      <c r="Q71" s="87">
        <v>8.8000000000000007</v>
      </c>
      <c r="R71" s="71">
        <v>0.95</v>
      </c>
      <c r="S71" s="70"/>
      <c r="T71" s="71"/>
      <c r="U71" s="70"/>
      <c r="V71" s="71"/>
      <c r="W71" s="251">
        <v>6.33</v>
      </c>
      <c r="X71" s="71"/>
      <c r="Y71" s="71">
        <v>1.39</v>
      </c>
      <c r="Z71" s="71"/>
      <c r="AA71" s="71">
        <v>2.11</v>
      </c>
      <c r="AB71" s="71"/>
      <c r="AC71" s="255">
        <v>1.3671339160816092</v>
      </c>
      <c r="AD71" s="71"/>
      <c r="AE71" s="3">
        <f>'OA&amp;GRIDCO'!W71+'Day Ahead IEX PXIL'!M71+RTM!M71</f>
        <v>31.960000000000004</v>
      </c>
      <c r="AF71" s="3">
        <f>'OA&amp;GRIDCO'!X71+'Day Ahead IEX PXIL'!N71+RTM!N71</f>
        <v>5.1540000000000008</v>
      </c>
      <c r="AG71" s="3">
        <f>'OA&amp;GRIDCO'!AC71+'Day Ahead IEX PXIL'!S71+RTM!S71</f>
        <v>0</v>
      </c>
      <c r="AH71" s="3">
        <f>'OA&amp;GRIDCO'!AD71+'Day Ahead IEX PXIL'!T71+RTM!T71</f>
        <v>0</v>
      </c>
      <c r="AI71" s="3">
        <f>'OA&amp;GRIDCO'!AU71+'Day Ahead IEX PXIL'!Y71+RTM!Y71</f>
        <v>0</v>
      </c>
      <c r="AJ71" s="3">
        <f>'OA&amp;GRIDCO'!AV71+'Day Ahead IEX PXIL'!Z71+RTM!Z71</f>
        <v>0</v>
      </c>
      <c r="AK71" s="3">
        <f>'OA&amp;GRIDCO'!BS71+'Day Ahead IEX PXIL'!AK71+RTM!AK71</f>
        <v>30</v>
      </c>
      <c r="AL71" s="3">
        <f>'OA&amp;GRIDCO'!BT71+'Day Ahead IEX PXIL'!AL71+RTM!AL71</f>
        <v>4.2720000000000002</v>
      </c>
      <c r="AM71" s="3">
        <f>'OA&amp;GRIDCO'!BC71+'Day Ahead IEX PXIL'!AE71+RTM!AE71</f>
        <v>0</v>
      </c>
      <c r="AN71" s="3">
        <f>'OA&amp;GRIDCO'!BD71+'Day Ahead IEX PXIL'!AF71+RTM!AF71</f>
        <v>0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41.2</v>
      </c>
      <c r="AR71" s="3">
        <f>'OA&amp;GRIDCO'!CP71+'Day Ahead IEX PXIL'!AX71+RTM!AX71</f>
        <v>13</v>
      </c>
      <c r="AS71" s="3">
        <f>'OA&amp;GRIDCO'!DA71+'Day Ahead IEX PXIL'!BC71+RTM!BC71</f>
        <v>329.77738402061857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423.83824742268047</v>
      </c>
      <c r="BD71" s="3">
        <f>'OA&amp;GRIDCO'!ER71+'Day Ahead IEX PXIL'!CB71+RTM!CB71</f>
        <v>0</v>
      </c>
      <c r="BE71" s="71">
        <f>'OA&amp;GRIDCO'!OC71+GDAM!U71</f>
        <v>13.39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0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0</v>
      </c>
      <c r="CH71" s="70">
        <f>'OA&amp;GRIDCO'!HP71+'Day Ahead IEX PXIL'!DX71+RTM!DR71</f>
        <v>0</v>
      </c>
      <c r="CI71" s="71">
        <f>'Day Ahead IEX PXIL'!HE71+'OA&amp;GRIDCO'!DI71+RTM!GY71</f>
        <v>0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12.5</v>
      </c>
      <c r="CZ71" s="3">
        <f>'OA&amp;GRIDCO'!IH71+'Day Ahead IEX PXIL'!EJ71+RTM!ED71</f>
        <v>3.125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15.46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54.795000000000002</v>
      </c>
      <c r="DP71" s="70">
        <f>'OA&amp;GRIDCO'!LV71+'Day Ahead IEX PXIL'!HP71+RTM!IV71</f>
        <v>0</v>
      </c>
      <c r="DQ71" s="70">
        <f>RTM!HK71</f>
        <v>1.24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9.2799999999999994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30.93</v>
      </c>
      <c r="EB71" s="70">
        <f>RTM!ID71</f>
        <v>0</v>
      </c>
      <c r="EC71" s="70">
        <f>'OA&amp;GRIDCO'!MQ71</f>
        <v>7.68</v>
      </c>
      <c r="ED71" s="70">
        <f>'OA&amp;GRIDCO'!MR71</f>
        <v>0</v>
      </c>
      <c r="EE71" s="70">
        <f>'OA&amp;GRIDCO'!MU71</f>
        <v>0</v>
      </c>
      <c r="EF71" s="70">
        <f>'OA&amp;GRIDCO'!MV71</f>
        <v>0</v>
      </c>
      <c r="EG71" s="70">
        <f>'OA&amp;GRIDCO'!MY71+'Day Ahead IEX PXIL'!IM71+GDAM!G71+RTM!II71</f>
        <v>0.41</v>
      </c>
      <c r="EH71" s="70">
        <f>'OA&amp;GRIDCO'!MZ71+'Day Ahead IEX PXIL'!IN71+RTM!IJ71+GDAM!H71</f>
        <v>0</v>
      </c>
      <c r="EI71" s="70">
        <f>'Day Ahead IEX PXIL'!IQ71+RTM!IM71+'OA&amp;GRIDCO'!NC71+GDAM!BO71</f>
        <v>3.09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6.19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4.6399999999999997</v>
      </c>
      <c r="EX71" s="70">
        <f>RTM!JL71</f>
        <v>0</v>
      </c>
      <c r="EY71" s="70">
        <f>GDAM!S71+'OA&amp;GRIDCO'!OM71+RTM!JO71</f>
        <v>17.66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2.2000000000000002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1537.4345653593812</v>
      </c>
      <c r="FR71" s="1">
        <f t="shared" si="1"/>
        <v>41.201000000000001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>
        <v>24</v>
      </c>
      <c r="H72" s="71"/>
      <c r="I72" s="70"/>
      <c r="J72" s="70"/>
      <c r="K72" s="71"/>
      <c r="L72" s="71"/>
      <c r="M72" s="71"/>
      <c r="N72" s="71"/>
      <c r="O72" s="252">
        <v>0.72</v>
      </c>
      <c r="P72" s="71"/>
      <c r="Q72" s="87">
        <v>8.8000000000000007</v>
      </c>
      <c r="R72" s="71">
        <v>0.95</v>
      </c>
      <c r="S72" s="70"/>
      <c r="T72" s="71"/>
      <c r="U72" s="70"/>
      <c r="V72" s="71"/>
      <c r="W72" s="251">
        <v>9.1199999999999992</v>
      </c>
      <c r="X72" s="71"/>
      <c r="Y72" s="71">
        <v>1.39</v>
      </c>
      <c r="Z72" s="71"/>
      <c r="AA72" s="71">
        <v>2.1</v>
      </c>
      <c r="AB72" s="71"/>
      <c r="AC72" s="255">
        <v>1.2586312243291007</v>
      </c>
      <c r="AD72" s="71"/>
      <c r="AE72" s="3">
        <f>'OA&amp;GRIDCO'!W72+'Day Ahead IEX PXIL'!M72+RTM!M72</f>
        <v>25.770000000000003</v>
      </c>
      <c r="AF72" s="3">
        <f>'OA&amp;GRIDCO'!X72+'Day Ahead IEX PXIL'!N72+RTM!N72</f>
        <v>5.1540000000000008</v>
      </c>
      <c r="AG72" s="3">
        <f>'OA&amp;GRIDCO'!AC72+'Day Ahead IEX PXIL'!S72+RTM!S72</f>
        <v>0</v>
      </c>
      <c r="AH72" s="3">
        <f>'OA&amp;GRIDCO'!AD72+'Day Ahead IEX PXIL'!T72+RTM!T72</f>
        <v>0</v>
      </c>
      <c r="AI72" s="3">
        <f>'OA&amp;GRIDCO'!AU72+'Day Ahead IEX PXIL'!Y72+RTM!Y72</f>
        <v>0</v>
      </c>
      <c r="AJ72" s="3">
        <f>'OA&amp;GRIDCO'!AV72+'Day Ahead IEX PXIL'!Z72+RTM!Z72</f>
        <v>0</v>
      </c>
      <c r="AK72" s="3">
        <f>'OA&amp;GRIDCO'!BS72+'Day Ahead IEX PXIL'!AK72+RTM!AK72</f>
        <v>30</v>
      </c>
      <c r="AL72" s="3">
        <f>'OA&amp;GRIDCO'!BT72+'Day Ahead IEX PXIL'!AL72+RTM!AL72</f>
        <v>4.2720000000000002</v>
      </c>
      <c r="AM72" s="3">
        <f>'OA&amp;GRIDCO'!BC72+'Day Ahead IEX PXIL'!AE72+RTM!AE72</f>
        <v>0</v>
      </c>
      <c r="AN72" s="3">
        <f>'OA&amp;GRIDCO'!BD72+'Day Ahead IEX PXIL'!AF72+RTM!AF72</f>
        <v>0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41.2</v>
      </c>
      <c r="AR72" s="3">
        <f>'OA&amp;GRIDCO'!CP72+'Day Ahead IEX PXIL'!AX72+RTM!AX72</f>
        <v>13</v>
      </c>
      <c r="AS72" s="3">
        <f>'OA&amp;GRIDCO'!DA72+'Day Ahead IEX PXIL'!BC72+RTM!BC72</f>
        <v>329.77738402061857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423.83824742268047</v>
      </c>
      <c r="BD72" s="3">
        <f>'OA&amp;GRIDCO'!ER72+'Day Ahead IEX PXIL'!CB72+RTM!CB72</f>
        <v>0</v>
      </c>
      <c r="BE72" s="71">
        <f>'OA&amp;GRIDCO'!OC72+GDAM!U72</f>
        <v>8.1300000000000008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0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0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0</v>
      </c>
      <c r="CH72" s="70">
        <f>'OA&amp;GRIDCO'!HP72+'Day Ahead IEX PXIL'!DX72+RTM!DR72</f>
        <v>0</v>
      </c>
      <c r="CI72" s="71">
        <f>'Day Ahead IEX PXIL'!HE72+'OA&amp;GRIDCO'!DI72+RTM!GY72</f>
        <v>0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12.5</v>
      </c>
      <c r="CZ72" s="3">
        <f>'OA&amp;GRIDCO'!IH72+'Day Ahead IEX PXIL'!EJ72+RTM!ED72</f>
        <v>3.125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15.46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54.795000000000002</v>
      </c>
      <c r="DP72" s="70">
        <f>'OA&amp;GRIDCO'!LV72+'Day Ahead IEX PXIL'!HP72+RTM!IV72</f>
        <v>0</v>
      </c>
      <c r="DQ72" s="70">
        <f>RTM!HK72</f>
        <v>1.24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9.2799999999999994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30.93</v>
      </c>
      <c r="EB72" s="70">
        <f>RTM!ID72</f>
        <v>0</v>
      </c>
      <c r="EC72" s="70">
        <f>'OA&amp;GRIDCO'!MQ72</f>
        <v>7.02</v>
      </c>
      <c r="ED72" s="70">
        <f>'OA&amp;GRIDCO'!MR72</f>
        <v>0</v>
      </c>
      <c r="EE72" s="70">
        <f>'OA&amp;GRIDCO'!MU72</f>
        <v>0</v>
      </c>
      <c r="EF72" s="70">
        <f>'OA&amp;GRIDCO'!MV72</f>
        <v>0</v>
      </c>
      <c r="EG72" s="70">
        <f>'OA&amp;GRIDCO'!MY72+'Day Ahead IEX PXIL'!IM72+GDAM!G72+RTM!II72</f>
        <v>0.31</v>
      </c>
      <c r="EH72" s="70">
        <f>'OA&amp;GRIDCO'!MZ72+'Day Ahead IEX PXIL'!IN72+RTM!IJ72+GDAM!H72</f>
        <v>0</v>
      </c>
      <c r="EI72" s="70">
        <f>'Day Ahead IEX PXIL'!IQ72+RTM!IM72+'OA&amp;GRIDCO'!NC72+GDAM!BO72</f>
        <v>3.09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6.19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4.6399999999999997</v>
      </c>
      <c r="EX72" s="70">
        <f>RTM!JL72</f>
        <v>0</v>
      </c>
      <c r="EY72" s="70">
        <f>GDAM!S72+'OA&amp;GRIDCO'!OM72+RTM!JO72</f>
        <v>12.66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1.46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1522.0760626676283</v>
      </c>
      <c r="FR72" s="1">
        <f t="shared" si="1"/>
        <v>41.201000000000001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>
        <v>24</v>
      </c>
      <c r="H73" s="71"/>
      <c r="I73" s="70"/>
      <c r="J73" s="70"/>
      <c r="K73" s="71"/>
      <c r="L73" s="71"/>
      <c r="M73" s="71"/>
      <c r="N73" s="71"/>
      <c r="O73" s="252">
        <v>0.45</v>
      </c>
      <c r="P73" s="71"/>
      <c r="Q73" s="87">
        <v>8.8000000000000007</v>
      </c>
      <c r="R73" s="71">
        <v>0.95</v>
      </c>
      <c r="S73" s="70"/>
      <c r="T73" s="71"/>
      <c r="U73" s="70"/>
      <c r="V73" s="71"/>
      <c r="W73" s="251">
        <v>7.85</v>
      </c>
      <c r="X73" s="71"/>
      <c r="Y73" s="71">
        <v>1.35</v>
      </c>
      <c r="Z73" s="71"/>
      <c r="AA73" s="71">
        <v>2.04</v>
      </c>
      <c r="AB73" s="71"/>
      <c r="AC73" s="255">
        <v>1.182679340102345</v>
      </c>
      <c r="AD73" s="71"/>
      <c r="AE73" s="3">
        <f>'OA&amp;GRIDCO'!W73+'Day Ahead IEX PXIL'!M73+RTM!M73</f>
        <v>25.770000000000003</v>
      </c>
      <c r="AF73" s="3">
        <f>'OA&amp;GRIDCO'!X73+'Day Ahead IEX PXIL'!N73+RTM!N73</f>
        <v>5.1540000000000008</v>
      </c>
      <c r="AG73" s="3">
        <f>'OA&amp;GRIDCO'!AC73+'Day Ahead IEX PXIL'!S73+RTM!S73</f>
        <v>0</v>
      </c>
      <c r="AH73" s="3">
        <f>'OA&amp;GRIDCO'!AD73+'Day Ahead IEX PXIL'!T73+RTM!T73</f>
        <v>0</v>
      </c>
      <c r="AI73" s="3">
        <f>'OA&amp;GRIDCO'!AU73+'Day Ahead IEX PXIL'!Y73+RTM!Y73</f>
        <v>0</v>
      </c>
      <c r="AJ73" s="3">
        <f>'OA&amp;GRIDCO'!AV73+'Day Ahead IEX PXIL'!Z73+RTM!Z73</f>
        <v>0</v>
      </c>
      <c r="AK73" s="3">
        <f>'OA&amp;GRIDCO'!BS73+'Day Ahead IEX PXIL'!AK73+RTM!AK73</f>
        <v>50.620000000000005</v>
      </c>
      <c r="AL73" s="3">
        <f>'OA&amp;GRIDCO'!BT73+'Day Ahead IEX PXIL'!AL73+RTM!AL73</f>
        <v>4.2720000000000002</v>
      </c>
      <c r="AM73" s="3">
        <f>'OA&amp;GRIDCO'!BC73+'Day Ahead IEX PXIL'!AE73+RTM!AE73</f>
        <v>0</v>
      </c>
      <c r="AN73" s="3">
        <f>'OA&amp;GRIDCO'!BD73+'Day Ahead IEX PXIL'!AF73+RTM!AF73</f>
        <v>0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41.2</v>
      </c>
      <c r="AR73" s="3">
        <f>'OA&amp;GRIDCO'!CP73+'Day Ahead IEX PXIL'!AX73+RTM!AX73</f>
        <v>13</v>
      </c>
      <c r="AS73" s="3">
        <f>'OA&amp;GRIDCO'!DA73+'Day Ahead IEX PXIL'!BC73+RTM!BC73</f>
        <v>329.77738402061857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475.38824742268048</v>
      </c>
      <c r="BD73" s="3">
        <f>'OA&amp;GRIDCO'!ER73+'Day Ahead IEX PXIL'!CB73+RTM!CB73</f>
        <v>0</v>
      </c>
      <c r="BE73" s="71">
        <f>'OA&amp;GRIDCO'!OC73+GDAM!U73</f>
        <v>5.97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0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0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0</v>
      </c>
      <c r="CH73" s="70">
        <f>'OA&amp;GRIDCO'!HP73+'Day Ahead IEX PXIL'!DX73+RTM!DR73</f>
        <v>0</v>
      </c>
      <c r="CI73" s="71">
        <f>'Day Ahead IEX PXIL'!HE73+'OA&amp;GRIDCO'!DI73+RTM!GY73</f>
        <v>0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12.5</v>
      </c>
      <c r="CZ73" s="3">
        <f>'OA&amp;GRIDCO'!IH73+'Day Ahead IEX PXIL'!EJ73+RTM!ED73</f>
        <v>3.125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25.770000000000003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54.795000000000002</v>
      </c>
      <c r="DP73" s="70">
        <f>'OA&amp;GRIDCO'!LV73+'Day Ahead IEX PXIL'!HP73+RTM!IV73</f>
        <v>0</v>
      </c>
      <c r="DQ73" s="70">
        <f>RTM!HK73</f>
        <v>1.24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9.2799999999999994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30.93</v>
      </c>
      <c r="EB73" s="70">
        <f>RTM!ID73</f>
        <v>0</v>
      </c>
      <c r="EC73" s="70">
        <f>'OA&amp;GRIDCO'!MQ73</f>
        <v>6.34</v>
      </c>
      <c r="ED73" s="70">
        <f>'OA&amp;GRIDCO'!MR73</f>
        <v>0</v>
      </c>
      <c r="EE73" s="70">
        <f>'OA&amp;GRIDCO'!MU73</f>
        <v>0</v>
      </c>
      <c r="EF73" s="70">
        <f>'OA&amp;GRIDCO'!MV73</f>
        <v>0</v>
      </c>
      <c r="EG73" s="70">
        <f>'OA&amp;GRIDCO'!MY73+'Day Ahead IEX PXIL'!IM73+GDAM!G73+RTM!II73</f>
        <v>0.21</v>
      </c>
      <c r="EH73" s="70">
        <f>'OA&amp;GRIDCO'!MZ73+'Day Ahead IEX PXIL'!IN73+RTM!IJ73+GDAM!H73</f>
        <v>0</v>
      </c>
      <c r="EI73" s="70">
        <f>'Day Ahead IEX PXIL'!IQ73+RTM!IM73+'OA&amp;GRIDCO'!NC73+GDAM!BO73</f>
        <v>3.09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6.19</v>
      </c>
      <c r="ET73" s="70">
        <f>'OA&amp;GRIDCO'!NP73+RTM!HD73+'Day Ahead IEX PXIL'!IZ73</f>
        <v>0</v>
      </c>
      <c r="EU73" s="70">
        <f>RTM!JG73</f>
        <v>0</v>
      </c>
      <c r="EV73" s="70">
        <f>RTM!JH73</f>
        <v>0</v>
      </c>
      <c r="EW73" s="70">
        <f>RTM!JK73</f>
        <v>4.6399999999999997</v>
      </c>
      <c r="EX73" s="70">
        <f>RTM!JL73</f>
        <v>0</v>
      </c>
      <c r="EY73" s="70">
        <f>GDAM!S73+'OA&amp;GRIDCO'!OM73+RTM!JO73</f>
        <v>13.39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1.37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1600.5401107834016</v>
      </c>
      <c r="FR73" s="1">
        <f t="shared" si="1"/>
        <v>41.201000000000001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>
        <v>24</v>
      </c>
      <c r="H74" s="71"/>
      <c r="I74" s="70"/>
      <c r="J74" s="70"/>
      <c r="K74" s="71"/>
      <c r="L74" s="71"/>
      <c r="M74" s="71"/>
      <c r="N74" s="71"/>
      <c r="O74" s="252">
        <v>0.5</v>
      </c>
      <c r="P74" s="71"/>
      <c r="Q74" s="87">
        <v>8.8000000000000007</v>
      </c>
      <c r="R74" s="71">
        <v>0.95</v>
      </c>
      <c r="S74" s="70"/>
      <c r="T74" s="71"/>
      <c r="U74" s="70"/>
      <c r="V74" s="71"/>
      <c r="W74" s="251">
        <v>6.14</v>
      </c>
      <c r="X74" s="71"/>
      <c r="Y74" s="71">
        <v>1.35</v>
      </c>
      <c r="Z74" s="71"/>
      <c r="AA74" s="71">
        <v>2.04</v>
      </c>
      <c r="AB74" s="71"/>
      <c r="AC74" s="255">
        <v>1.0528243791963734</v>
      </c>
      <c r="AD74" s="71"/>
      <c r="AE74" s="3">
        <f>'OA&amp;GRIDCO'!W74+'Day Ahead IEX PXIL'!M74+RTM!M74</f>
        <v>25.770000000000003</v>
      </c>
      <c r="AF74" s="3">
        <f>'OA&amp;GRIDCO'!X74+'Day Ahead IEX PXIL'!N74+RTM!N74</f>
        <v>5.1540000000000008</v>
      </c>
      <c r="AG74" s="3">
        <f>'OA&amp;GRIDCO'!AC74+'Day Ahead IEX PXIL'!S74+RTM!S74</f>
        <v>0</v>
      </c>
      <c r="AH74" s="3">
        <f>'OA&amp;GRIDCO'!AD74+'Day Ahead IEX PXIL'!T74+RTM!T74</f>
        <v>0</v>
      </c>
      <c r="AI74" s="3">
        <f>'OA&amp;GRIDCO'!AU74+'Day Ahead IEX PXIL'!Y74+RTM!Y74</f>
        <v>0</v>
      </c>
      <c r="AJ74" s="3">
        <f>'OA&amp;GRIDCO'!AV74+'Day Ahead IEX PXIL'!Z74+RTM!Z74</f>
        <v>0</v>
      </c>
      <c r="AK74" s="3">
        <f>'OA&amp;GRIDCO'!BS74+'Day Ahead IEX PXIL'!AK74+RTM!AK74</f>
        <v>30</v>
      </c>
      <c r="AL74" s="3">
        <f>'OA&amp;GRIDCO'!BT74+'Day Ahead IEX PXIL'!AL74+RTM!AL74</f>
        <v>4.2720000000000002</v>
      </c>
      <c r="AM74" s="3">
        <f>'OA&amp;GRIDCO'!BC74+'Day Ahead IEX PXIL'!AE74+RTM!AE74</f>
        <v>0</v>
      </c>
      <c r="AN74" s="3">
        <f>'OA&amp;GRIDCO'!BD74+'Day Ahead IEX PXIL'!AF74+RTM!AF74</f>
        <v>0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41.2</v>
      </c>
      <c r="AR74" s="3">
        <f>'OA&amp;GRIDCO'!CP74+'Day Ahead IEX PXIL'!AX74+RTM!AX74</f>
        <v>13</v>
      </c>
      <c r="AS74" s="3">
        <f>'OA&amp;GRIDCO'!DA74+'Day Ahead IEX PXIL'!BC74+RTM!BC74</f>
        <v>329.77738402061857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496.00824742268048</v>
      </c>
      <c r="BD74" s="3">
        <f>'OA&amp;GRIDCO'!ER74+'Day Ahead IEX PXIL'!CB74+RTM!CB74</f>
        <v>0</v>
      </c>
      <c r="BE74" s="71">
        <f>'OA&amp;GRIDCO'!OC74+GDAM!U74</f>
        <v>7.85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0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0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0</v>
      </c>
      <c r="CH74" s="70">
        <f>'OA&amp;GRIDCO'!HP74+'Day Ahead IEX PXIL'!DX74+RTM!DR74</f>
        <v>0</v>
      </c>
      <c r="CI74" s="71">
        <f>'Day Ahead IEX PXIL'!HE74+'OA&amp;GRIDCO'!DI74+RTM!GY74</f>
        <v>0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12.5</v>
      </c>
      <c r="CZ74" s="3">
        <f>'OA&amp;GRIDCO'!IH74+'Day Ahead IEX PXIL'!EJ74+RTM!ED74</f>
        <v>3.125</v>
      </c>
      <c r="DA74" s="3">
        <f>'OA&amp;GRIDCO'!IU74+'Day Ahead IEX PXIL'!EO74+RTM!EI74</f>
        <v>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25.770000000000003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54.795000000000002</v>
      </c>
      <c r="DP74" s="70">
        <f>'OA&amp;GRIDCO'!LV74+'Day Ahead IEX PXIL'!HP74+RTM!IV74</f>
        <v>0</v>
      </c>
      <c r="DQ74" s="70">
        <f>RTM!HK74</f>
        <v>1.24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9.2799999999999994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30.93</v>
      </c>
      <c r="EB74" s="70">
        <f>RTM!ID74</f>
        <v>0</v>
      </c>
      <c r="EC74" s="70">
        <f>'OA&amp;GRIDCO'!MQ74</f>
        <v>5.64</v>
      </c>
      <c r="ED74" s="70">
        <f>'OA&amp;GRIDCO'!MR74</f>
        <v>0</v>
      </c>
      <c r="EE74" s="70">
        <f>'OA&amp;GRIDCO'!MU74</f>
        <v>0</v>
      </c>
      <c r="EF74" s="70">
        <f>'OA&amp;GRIDCO'!MV74</f>
        <v>0</v>
      </c>
      <c r="EG74" s="70">
        <f>'OA&amp;GRIDCO'!MY74+'Day Ahead IEX PXIL'!IM74+GDAM!G74+RTM!II74</f>
        <v>0.1</v>
      </c>
      <c r="EH74" s="70">
        <f>'OA&amp;GRIDCO'!MZ74+'Day Ahead IEX PXIL'!IN74+RTM!IJ74+GDAM!H74</f>
        <v>0</v>
      </c>
      <c r="EI74" s="70">
        <f>'Day Ahead IEX PXIL'!IQ74+RTM!IM74+'OA&amp;GRIDCO'!NC74+GDAM!BO74</f>
        <v>3.09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6.19</v>
      </c>
      <c r="ET74" s="70">
        <f>'OA&amp;GRIDCO'!NP74+RTM!HD74+'Day Ahead IEX PXIL'!IZ74</f>
        <v>0</v>
      </c>
      <c r="EU74" s="70">
        <f>RTM!JG74</f>
        <v>0</v>
      </c>
      <c r="EV74" s="70">
        <f>RTM!JH74</f>
        <v>0</v>
      </c>
      <c r="EW74" s="70">
        <f>RTM!JK74</f>
        <v>4.6399999999999997</v>
      </c>
      <c r="EX74" s="70">
        <f>RTM!JL74</f>
        <v>0</v>
      </c>
      <c r="EY74" s="70">
        <f>GDAM!S74+'OA&amp;GRIDCO'!OM74+RTM!JO74</f>
        <v>13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1.29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1599.3502558224957</v>
      </c>
      <c r="FR74" s="1">
        <f t="shared" si="1"/>
        <v>41.201000000000001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>
        <v>24</v>
      </c>
      <c r="H75" s="71"/>
      <c r="I75" s="70"/>
      <c r="J75" s="70"/>
      <c r="K75" s="71"/>
      <c r="L75" s="71"/>
      <c r="M75" s="71"/>
      <c r="N75" s="71"/>
      <c r="O75" s="252">
        <v>0.3</v>
      </c>
      <c r="P75" s="71"/>
      <c r="Q75" s="87">
        <v>8.8000000000000007</v>
      </c>
      <c r="R75" s="71">
        <v>0.95</v>
      </c>
      <c r="S75" s="70"/>
      <c r="T75" s="71"/>
      <c r="U75" s="70"/>
      <c r="V75" s="71"/>
      <c r="W75" s="251">
        <v>4.63</v>
      </c>
      <c r="X75" s="71"/>
      <c r="Y75" s="71">
        <v>1.37</v>
      </c>
      <c r="Z75" s="71"/>
      <c r="AA75" s="71">
        <v>2.0699999999999998</v>
      </c>
      <c r="AB75" s="71"/>
      <c r="AC75" s="255">
        <v>0.66186641969030313</v>
      </c>
      <c r="AD75" s="71"/>
      <c r="AE75" s="3">
        <f>'OA&amp;GRIDCO'!W75+'Day Ahead IEX PXIL'!M75+RTM!M75</f>
        <v>25.770000000000003</v>
      </c>
      <c r="AF75" s="3">
        <f>'OA&amp;GRIDCO'!X75+'Day Ahead IEX PXIL'!N75+RTM!N75</f>
        <v>5.1540000000000008</v>
      </c>
      <c r="AG75" s="3">
        <f>'OA&amp;GRIDCO'!AC75+'Day Ahead IEX PXIL'!S75+RTM!S75</f>
        <v>0</v>
      </c>
      <c r="AH75" s="3">
        <f>'OA&amp;GRIDCO'!AD75+'Day Ahead IEX PXIL'!T75+RTM!T75</f>
        <v>0</v>
      </c>
      <c r="AI75" s="3">
        <f>'OA&amp;GRIDCO'!AU75+'Day Ahead IEX PXIL'!Y75+RTM!Y75</f>
        <v>0</v>
      </c>
      <c r="AJ75" s="3">
        <f>'OA&amp;GRIDCO'!AV75+'Day Ahead IEX PXIL'!Z75+RTM!Z75</f>
        <v>0</v>
      </c>
      <c r="AK75" s="3">
        <f>'OA&amp;GRIDCO'!BS75+'Day Ahead IEX PXIL'!AK75+RTM!AK75</f>
        <v>30</v>
      </c>
      <c r="AL75" s="3">
        <f>'OA&amp;GRIDCO'!BT75+'Day Ahead IEX PXIL'!AL75+RTM!AL75</f>
        <v>4.2720000000000002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41.2</v>
      </c>
      <c r="AR75" s="3">
        <f>'OA&amp;GRIDCO'!CP75+'Day Ahead IEX PXIL'!AX75+RTM!AX75</f>
        <v>13</v>
      </c>
      <c r="AS75" s="3">
        <f>'OA&amp;GRIDCO'!DA75+'Day Ahead IEX PXIL'!BC75+RTM!BC75</f>
        <v>329.77738402061857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547.54824742268045</v>
      </c>
      <c r="BD75" s="3">
        <f>'OA&amp;GRIDCO'!ER75+'Day Ahead IEX PXIL'!CB75+RTM!CB75</f>
        <v>0</v>
      </c>
      <c r="BE75" s="71">
        <f>'OA&amp;GRIDCO'!OC75+GDAM!U75</f>
        <v>9.120000000000001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0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53.306799999999996</v>
      </c>
      <c r="BT75" s="3">
        <f>'OA&amp;GRIDCO'!JX75+'Day Ahead IEX PXIL'!FB75+RTM!EV75</f>
        <v>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0</v>
      </c>
      <c r="CH75" s="70">
        <f>'OA&amp;GRIDCO'!HP75+'Day Ahead IEX PXIL'!DX75+RTM!DR75</f>
        <v>0</v>
      </c>
      <c r="CI75" s="71">
        <f>'Day Ahead IEX PXIL'!HE75+'OA&amp;GRIDCO'!DI75+RTM!GY75</f>
        <v>0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12.5</v>
      </c>
      <c r="CZ75" s="3">
        <f>'OA&amp;GRIDCO'!IH75+'Day Ahead IEX PXIL'!EJ75+RTM!ED75</f>
        <v>3.125</v>
      </c>
      <c r="DA75" s="3">
        <f>'OA&amp;GRIDCO'!IU75+'Day Ahead IEX PXIL'!EO75+RTM!EI75</f>
        <v>0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25.770000000000003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54.795000000000002</v>
      </c>
      <c r="DP75" s="70">
        <f>'OA&amp;GRIDCO'!LV75+'Day Ahead IEX PXIL'!HP75+RTM!IV75</f>
        <v>0</v>
      </c>
      <c r="DQ75" s="70">
        <f>RTM!HK75</f>
        <v>0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9.2799999999999994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4.92</v>
      </c>
      <c r="ED75" s="70">
        <f>'OA&amp;GRIDCO'!MR75</f>
        <v>0</v>
      </c>
      <c r="EE75" s="70">
        <f>'OA&amp;GRIDCO'!MU75</f>
        <v>0</v>
      </c>
      <c r="EF75" s="70">
        <f>'OA&amp;GRIDCO'!MV75</f>
        <v>0</v>
      </c>
      <c r="EG75" s="70">
        <f>'OA&amp;GRIDCO'!MY75+'Day Ahead IEX PXIL'!IM75+GDAM!G75+RTM!II75</f>
        <v>0</v>
      </c>
      <c r="EH75" s="70">
        <f>'OA&amp;GRIDCO'!MZ75+'Day Ahead IEX PXIL'!IN75+RTM!IJ75+GDAM!H75</f>
        <v>0</v>
      </c>
      <c r="EI75" s="70">
        <f>'Day Ahead IEX PXIL'!IQ75+RTM!IM75+'OA&amp;GRIDCO'!NC75+GDAM!BO75</f>
        <v>3.09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6.19</v>
      </c>
      <c r="ET75" s="70">
        <f>'OA&amp;GRIDCO'!NP75+RTM!HD75+'Day Ahead IEX PXIL'!IZ75</f>
        <v>0</v>
      </c>
      <c r="EU75" s="70">
        <f>RTM!JG75</f>
        <v>0</v>
      </c>
      <c r="EV75" s="70">
        <f>RTM!JH75</f>
        <v>0</v>
      </c>
      <c r="EW75" s="70">
        <f>RTM!JK75</f>
        <v>4.6399999999999997</v>
      </c>
      <c r="EX75" s="70">
        <f>RTM!JL75</f>
        <v>0</v>
      </c>
      <c r="EY75" s="70">
        <f>GDAM!S75+'OA&amp;GRIDCO'!OM75+RTM!JO75</f>
        <v>13.26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1.1800000000000002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1617.2692978629896</v>
      </c>
      <c r="FR75" s="1">
        <f t="shared" si="1"/>
        <v>41.201000000000001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>
        <v>24</v>
      </c>
      <c r="H76" s="71"/>
      <c r="I76" s="70"/>
      <c r="J76" s="70"/>
      <c r="K76" s="71"/>
      <c r="L76" s="71"/>
      <c r="M76" s="71"/>
      <c r="N76" s="71"/>
      <c r="O76" s="252">
        <v>0.3</v>
      </c>
      <c r="P76" s="71"/>
      <c r="Q76" s="87">
        <v>8.8000000000000007</v>
      </c>
      <c r="R76" s="71">
        <v>0.95</v>
      </c>
      <c r="S76" s="70"/>
      <c r="T76" s="71"/>
      <c r="U76" s="70"/>
      <c r="V76" s="71"/>
      <c r="W76" s="251">
        <v>3.57</v>
      </c>
      <c r="X76" s="71"/>
      <c r="Y76" s="71">
        <v>1.1599999999999999</v>
      </c>
      <c r="Z76" s="71"/>
      <c r="AA76" s="71">
        <v>1.76</v>
      </c>
      <c r="AB76" s="71"/>
      <c r="AC76" s="255">
        <v>0.44486103618528544</v>
      </c>
      <c r="AD76" s="71"/>
      <c r="AE76" s="3">
        <f>'OA&amp;GRIDCO'!W76+'Day Ahead IEX PXIL'!M76+RTM!M76</f>
        <v>31.960000000000004</v>
      </c>
      <c r="AF76" s="3">
        <f>'OA&amp;GRIDCO'!X76+'Day Ahead IEX PXIL'!N76+RTM!N76</f>
        <v>5.1540000000000008</v>
      </c>
      <c r="AG76" s="3">
        <f>'OA&amp;GRIDCO'!AC76+'Day Ahead IEX PXIL'!S76+RTM!S76</f>
        <v>0</v>
      </c>
      <c r="AH76" s="3">
        <f>'OA&amp;GRIDCO'!AD76+'Day Ahead IEX PXIL'!T76+RTM!T76</f>
        <v>0</v>
      </c>
      <c r="AI76" s="3">
        <f>'OA&amp;GRIDCO'!AU76+'Day Ahead IEX PXIL'!Y76+RTM!Y76</f>
        <v>0</v>
      </c>
      <c r="AJ76" s="3">
        <f>'OA&amp;GRIDCO'!AV76+'Day Ahead IEX PXIL'!Z76+RTM!Z76</f>
        <v>0</v>
      </c>
      <c r="AK76" s="3">
        <f>'OA&amp;GRIDCO'!BS76+'Day Ahead IEX PXIL'!AK76+RTM!AK76</f>
        <v>30</v>
      </c>
      <c r="AL76" s="3">
        <f>'OA&amp;GRIDCO'!BT76+'Day Ahead IEX PXIL'!AL76+RTM!AL76</f>
        <v>4.2720000000000002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41.2</v>
      </c>
      <c r="AR76" s="3">
        <f>'OA&amp;GRIDCO'!CP76+'Day Ahead IEX PXIL'!AX76+RTM!AX76</f>
        <v>13</v>
      </c>
      <c r="AS76" s="3">
        <f>'OA&amp;GRIDCO'!DA76+'Day Ahead IEX PXIL'!BC76+RTM!BC76</f>
        <v>329.77738402061857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547.54824742268045</v>
      </c>
      <c r="BD76" s="3">
        <f>'OA&amp;GRIDCO'!ER76+'Day Ahead IEX PXIL'!CB76+RTM!CB76</f>
        <v>0</v>
      </c>
      <c r="BE76" s="71">
        <f>'OA&amp;GRIDCO'!OC76+GDAM!U76</f>
        <v>7.7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0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53.306799999999996</v>
      </c>
      <c r="BT76" s="3">
        <f>'OA&amp;GRIDCO'!JX76+'Day Ahead IEX PXIL'!FB76+RTM!EV76</f>
        <v>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0</v>
      </c>
      <c r="CH76" s="70">
        <f>'OA&amp;GRIDCO'!HP76+'Day Ahead IEX PXIL'!DX76+RTM!DR76</f>
        <v>0</v>
      </c>
      <c r="CI76" s="71">
        <f>'Day Ahead IEX PXIL'!HE76+'OA&amp;GRIDCO'!DI76+RTM!GY76</f>
        <v>0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12.5</v>
      </c>
      <c r="CZ76" s="3">
        <f>'OA&amp;GRIDCO'!IH76+'Day Ahead IEX PXIL'!EJ76+RTM!ED76</f>
        <v>3.125</v>
      </c>
      <c r="DA76" s="3">
        <f>'OA&amp;GRIDCO'!IU76+'Day Ahead IEX PXIL'!EO76+RTM!EI76</f>
        <v>0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25.770000000000003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54.795000000000002</v>
      </c>
      <c r="DP76" s="70">
        <f>'OA&amp;GRIDCO'!LV76+'Day Ahead IEX PXIL'!HP76+RTM!IV76</f>
        <v>0</v>
      </c>
      <c r="DQ76" s="70">
        <f>RTM!HK76</f>
        <v>0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9.2799999999999994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4.1900000000000004</v>
      </c>
      <c r="ED76" s="70">
        <f>'OA&amp;GRIDCO'!MR76</f>
        <v>0</v>
      </c>
      <c r="EE76" s="70">
        <f>'OA&amp;GRIDCO'!MU76</f>
        <v>0</v>
      </c>
      <c r="EF76" s="70">
        <f>'OA&amp;GRIDCO'!MV76</f>
        <v>0</v>
      </c>
      <c r="EG76" s="70">
        <f>'OA&amp;GRIDCO'!MY76+'Day Ahead IEX PXIL'!IM76+GDAM!G76+RTM!II76</f>
        <v>0</v>
      </c>
      <c r="EH76" s="70">
        <f>'OA&amp;GRIDCO'!MZ76+'Day Ahead IEX PXIL'!IN76+RTM!IJ76+GDAM!H76</f>
        <v>0</v>
      </c>
      <c r="EI76" s="70">
        <f>'Day Ahead IEX PXIL'!IQ76+RTM!IM76+'OA&amp;GRIDCO'!NC76+GDAM!BO76</f>
        <v>3.09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6.19</v>
      </c>
      <c r="ET76" s="70">
        <f>'OA&amp;GRIDCO'!NP76+RTM!HD76+'Day Ahead IEX PXIL'!IZ76</f>
        <v>0</v>
      </c>
      <c r="EU76" s="70">
        <f>RTM!JG76</f>
        <v>0</v>
      </c>
      <c r="EV76" s="70">
        <f>RTM!JH76</f>
        <v>0</v>
      </c>
      <c r="EW76" s="70">
        <f>RTM!JK76</f>
        <v>4.6399999999999997</v>
      </c>
      <c r="EX76" s="70">
        <f>RTM!JL76</f>
        <v>0</v>
      </c>
      <c r="EY76" s="70">
        <f>GDAM!S76+'OA&amp;GRIDCO'!OM76+RTM!JO76</f>
        <v>8.34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1.1400000000000001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1614.5522924794845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41.201000000000001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>
        <v>24</v>
      </c>
      <c r="H77" s="71"/>
      <c r="I77" s="70"/>
      <c r="J77" s="70"/>
      <c r="K77" s="71"/>
      <c r="L77" s="71"/>
      <c r="M77" s="71"/>
      <c r="N77" s="71"/>
      <c r="O77" s="252">
        <v>0.28000000000000003</v>
      </c>
      <c r="P77" s="71"/>
      <c r="Q77" s="87">
        <v>8.8000000000000007</v>
      </c>
      <c r="R77" s="71">
        <v>0.95</v>
      </c>
      <c r="S77" s="70"/>
      <c r="T77" s="71"/>
      <c r="U77" s="70"/>
      <c r="V77" s="71"/>
      <c r="W77" s="251">
        <v>2.81</v>
      </c>
      <c r="X77" s="71"/>
      <c r="Y77" s="71">
        <v>1</v>
      </c>
      <c r="Z77" s="71"/>
      <c r="AA77" s="71">
        <v>1.52</v>
      </c>
      <c r="AB77" s="71"/>
      <c r="AC77" s="255">
        <v>0.37975942113378031</v>
      </c>
      <c r="AD77" s="71"/>
      <c r="AE77" s="3">
        <f>'OA&amp;GRIDCO'!W77+'Day Ahead IEX PXIL'!M77+RTM!M77</f>
        <v>25.770000000000003</v>
      </c>
      <c r="AF77" s="3">
        <f>'OA&amp;GRIDCO'!X77+'Day Ahead IEX PXIL'!N77+RTM!N77</f>
        <v>5.1540000000000008</v>
      </c>
      <c r="AG77" s="3">
        <f>'OA&amp;GRIDCO'!AC77+'Day Ahead IEX PXIL'!S77+RTM!S77</f>
        <v>0</v>
      </c>
      <c r="AH77" s="3">
        <f>'OA&amp;GRIDCO'!AD77+'Day Ahead IEX PXIL'!T77+RTM!T77</f>
        <v>0</v>
      </c>
      <c r="AI77" s="3">
        <f>'OA&amp;GRIDCO'!AU77+'Day Ahead IEX PXIL'!Y77+RTM!Y77</f>
        <v>0</v>
      </c>
      <c r="AJ77" s="3">
        <f>'OA&amp;GRIDCO'!AV77+'Day Ahead IEX PXIL'!Z77+RTM!Z77</f>
        <v>0</v>
      </c>
      <c r="AK77" s="3">
        <f>'OA&amp;GRIDCO'!BS77+'Day Ahead IEX PXIL'!AK77+RTM!AK77</f>
        <v>30</v>
      </c>
      <c r="AL77" s="3">
        <f>'OA&amp;GRIDCO'!BT77+'Day Ahead IEX PXIL'!AL77+RTM!AL77</f>
        <v>4.2720000000000002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41.2</v>
      </c>
      <c r="AR77" s="3">
        <f>'OA&amp;GRIDCO'!CP77+'Day Ahead IEX PXIL'!AX77+RTM!AX77</f>
        <v>13</v>
      </c>
      <c r="AS77" s="3">
        <f>'OA&amp;GRIDCO'!DA77+'Day Ahead IEX PXIL'!BC77+RTM!BC77</f>
        <v>329.77738402061857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547.54824742268045</v>
      </c>
      <c r="BD77" s="3">
        <f>'OA&amp;GRIDCO'!ER77+'Day Ahead IEX PXIL'!CB77+RTM!CB77</f>
        <v>0</v>
      </c>
      <c r="BE77" s="71">
        <f>'OA&amp;GRIDCO'!OC77+GDAM!U77</f>
        <v>6.49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0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53.306799999999996</v>
      </c>
      <c r="BT77" s="3">
        <f>'OA&amp;GRIDCO'!JX77+'Day Ahead IEX PXIL'!FB77+RTM!EV77</f>
        <v>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0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0</v>
      </c>
      <c r="CH77" s="70">
        <f>'OA&amp;GRIDCO'!HP77+'Day Ahead IEX PXIL'!DX77+RTM!DR77</f>
        <v>0</v>
      </c>
      <c r="CI77" s="71">
        <f>'Day Ahead IEX PXIL'!HE77+'OA&amp;GRIDCO'!DI77+RTM!GY77</f>
        <v>0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12.5</v>
      </c>
      <c r="CZ77" s="3">
        <f>'OA&amp;GRIDCO'!IH77+'Day Ahead IEX PXIL'!EJ77+RTM!ED77</f>
        <v>3.125</v>
      </c>
      <c r="DA77" s="3">
        <f>'OA&amp;GRIDCO'!IU77+'Day Ahead IEX PXIL'!EO77+RTM!EI77</f>
        <v>0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25.770000000000003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54.795000000000002</v>
      </c>
      <c r="DP77" s="70">
        <f>'OA&amp;GRIDCO'!LV77+'Day Ahead IEX PXIL'!HP77+RTM!IV77</f>
        <v>0</v>
      </c>
      <c r="DQ77" s="70">
        <f>RTM!HK77</f>
        <v>0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9.2799999999999994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3.45</v>
      </c>
      <c r="ED77" s="70">
        <f>'OA&amp;GRIDCO'!MR77</f>
        <v>0</v>
      </c>
      <c r="EE77" s="70">
        <f>'OA&amp;GRIDCO'!MU77</f>
        <v>0</v>
      </c>
      <c r="EF77" s="70">
        <f>'OA&amp;GRIDCO'!MV77</f>
        <v>0</v>
      </c>
      <c r="EG77" s="70">
        <f>'OA&amp;GRIDCO'!MY77+'Day Ahead IEX PXIL'!IM77+GDAM!G77+RTM!II77</f>
        <v>0</v>
      </c>
      <c r="EH77" s="70">
        <f>'OA&amp;GRIDCO'!MZ77+'Day Ahead IEX PXIL'!IN77+RTM!IJ77+GDAM!H77</f>
        <v>0</v>
      </c>
      <c r="EI77" s="70">
        <f>'Day Ahead IEX PXIL'!IQ77+RTM!IM77+'OA&amp;GRIDCO'!NC77+GDAM!BO77</f>
        <v>3.09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6.19</v>
      </c>
      <c r="ET77" s="70">
        <f>'OA&amp;GRIDCO'!NP77+RTM!HD77+'Day Ahead IEX PXIL'!IZ77</f>
        <v>0</v>
      </c>
      <c r="EU77" s="70">
        <f>RTM!JG77</f>
        <v>0</v>
      </c>
      <c r="EV77" s="70">
        <f>RTM!JH77</f>
        <v>0</v>
      </c>
      <c r="EW77" s="70">
        <f>RTM!JK77</f>
        <v>4.6399999999999997</v>
      </c>
      <c r="EX77" s="70">
        <f>RTM!JL77</f>
        <v>0</v>
      </c>
      <c r="EY77" s="70">
        <f>GDAM!S77+'OA&amp;GRIDCO'!OM77+RTM!JO77</f>
        <v>8.1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1.01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1604.7971908644329</v>
      </c>
      <c r="FR77" s="1">
        <f t="shared" si="3"/>
        <v>41.201000000000001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>
        <v>24</v>
      </c>
      <c r="H78" s="71"/>
      <c r="I78" s="70"/>
      <c r="J78" s="70"/>
      <c r="K78" s="71"/>
      <c r="L78" s="71"/>
      <c r="M78" s="71"/>
      <c r="N78" s="71"/>
      <c r="O78" s="252">
        <v>0.25</v>
      </c>
      <c r="P78" s="71"/>
      <c r="Q78" s="87">
        <v>8.8000000000000007</v>
      </c>
      <c r="R78" s="71">
        <v>0.95</v>
      </c>
      <c r="S78" s="70"/>
      <c r="T78" s="71"/>
      <c r="U78" s="70"/>
      <c r="V78" s="71"/>
      <c r="W78" s="251">
        <v>1.61</v>
      </c>
      <c r="X78" s="71"/>
      <c r="Y78" s="71">
        <v>0.73</v>
      </c>
      <c r="Z78" s="71"/>
      <c r="AA78" s="71">
        <v>1.1100000000000001</v>
      </c>
      <c r="AB78" s="71"/>
      <c r="AC78" s="255">
        <v>0.16275403762876303</v>
      </c>
      <c r="AD78" s="71"/>
      <c r="AE78" s="3">
        <f>'OA&amp;GRIDCO'!W78+'Day Ahead IEX PXIL'!M78+RTM!M78</f>
        <v>25.770000000000003</v>
      </c>
      <c r="AF78" s="3">
        <f>'OA&amp;GRIDCO'!X78+'Day Ahead IEX PXIL'!N78+RTM!N78</f>
        <v>5.1540000000000008</v>
      </c>
      <c r="AG78" s="3">
        <f>'OA&amp;GRIDCO'!AC78+'Day Ahead IEX PXIL'!S78+RTM!S78</f>
        <v>0</v>
      </c>
      <c r="AH78" s="3">
        <f>'OA&amp;GRIDCO'!AD78+'Day Ahead IEX PXIL'!T78+RTM!T78</f>
        <v>0</v>
      </c>
      <c r="AI78" s="3">
        <f>'OA&amp;GRIDCO'!AU78+'Day Ahead IEX PXIL'!Y78+RTM!Y78</f>
        <v>0</v>
      </c>
      <c r="AJ78" s="3">
        <f>'OA&amp;GRIDCO'!AV78+'Day Ahead IEX PXIL'!Z78+RTM!Z78</f>
        <v>0</v>
      </c>
      <c r="AK78" s="3">
        <f>'OA&amp;GRIDCO'!BS78+'Day Ahead IEX PXIL'!AK78+RTM!AK78</f>
        <v>30</v>
      </c>
      <c r="AL78" s="3">
        <f>'OA&amp;GRIDCO'!BT78+'Day Ahead IEX PXIL'!AL78+RTM!AL78</f>
        <v>4.2720000000000002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41.2</v>
      </c>
      <c r="AR78" s="3">
        <f>'OA&amp;GRIDCO'!CP78+'Day Ahead IEX PXIL'!AX78+RTM!AX78</f>
        <v>13</v>
      </c>
      <c r="AS78" s="3">
        <f>'OA&amp;GRIDCO'!DA78+'Day Ahead IEX PXIL'!BC78+RTM!BC78</f>
        <v>329.77738402061857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547.54824742268045</v>
      </c>
      <c r="BD78" s="3">
        <f>'OA&amp;GRIDCO'!ER78+'Day Ahead IEX PXIL'!CB78+RTM!CB78</f>
        <v>0</v>
      </c>
      <c r="BE78" s="71">
        <f>'OA&amp;GRIDCO'!OC78+GDAM!U78</f>
        <v>5.79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0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53.306799999999996</v>
      </c>
      <c r="BT78" s="3">
        <f>'OA&amp;GRIDCO'!JX78+'Day Ahead IEX PXIL'!FB78+RTM!EV78</f>
        <v>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0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0</v>
      </c>
      <c r="CH78" s="70">
        <f>'OA&amp;GRIDCO'!HP78+'Day Ahead IEX PXIL'!DX78+RTM!DR78</f>
        <v>0</v>
      </c>
      <c r="CI78" s="71">
        <f>'Day Ahead IEX PXIL'!HE78+'OA&amp;GRIDCO'!DI78+RTM!GY78</f>
        <v>0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12.5</v>
      </c>
      <c r="CZ78" s="3">
        <f>'OA&amp;GRIDCO'!IH78+'Day Ahead IEX PXIL'!EJ78+RTM!ED78</f>
        <v>3.125</v>
      </c>
      <c r="DA78" s="3">
        <f>'OA&amp;GRIDCO'!IU78+'Day Ahead IEX PXIL'!EO78+RTM!EI78</f>
        <v>0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25.770000000000003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54.795000000000002</v>
      </c>
      <c r="DP78" s="70">
        <f>'OA&amp;GRIDCO'!LV78+'Day Ahead IEX PXIL'!HP78+RTM!IV78</f>
        <v>0</v>
      </c>
      <c r="DQ78" s="70">
        <f>RTM!HK78</f>
        <v>0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9.2799999999999994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0</v>
      </c>
      <c r="EB78" s="70">
        <f>RTM!ID78</f>
        <v>0</v>
      </c>
      <c r="EC78" s="70">
        <f>'OA&amp;GRIDCO'!MQ78</f>
        <v>2.72</v>
      </c>
      <c r="ED78" s="70">
        <f>'OA&amp;GRIDCO'!MR78</f>
        <v>0</v>
      </c>
      <c r="EE78" s="70">
        <f>'OA&amp;GRIDCO'!MU78</f>
        <v>0</v>
      </c>
      <c r="EF78" s="70">
        <f>'OA&amp;GRIDCO'!MV78</f>
        <v>0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3.09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6.19</v>
      </c>
      <c r="ET78" s="70">
        <f>'OA&amp;GRIDCO'!NP78+RTM!HD78+'Day Ahead IEX PXIL'!IZ78</f>
        <v>0</v>
      </c>
      <c r="EU78" s="70">
        <f>RTM!JG78</f>
        <v>0</v>
      </c>
      <c r="EV78" s="70">
        <f>RTM!JH78</f>
        <v>0</v>
      </c>
      <c r="EW78" s="70">
        <f>RTM!JK78</f>
        <v>4.6399999999999997</v>
      </c>
      <c r="EX78" s="70">
        <f>RTM!JL78</f>
        <v>0</v>
      </c>
      <c r="EY78" s="70">
        <f>GDAM!S78+'OA&amp;GRIDCO'!OM78+RTM!JO78</f>
        <v>6.9300000000000006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0.8899999999999999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1599.950185480928</v>
      </c>
      <c r="FR78" s="1">
        <f t="shared" si="3"/>
        <v>41.201000000000001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>
        <v>24</v>
      </c>
      <c r="H79" s="71"/>
      <c r="I79" s="70"/>
      <c r="J79" s="70"/>
      <c r="K79" s="71"/>
      <c r="L79" s="71"/>
      <c r="M79" s="71"/>
      <c r="N79" s="71"/>
      <c r="O79" s="252">
        <v>0.22</v>
      </c>
      <c r="P79" s="71"/>
      <c r="Q79" s="87">
        <v>8.8000000000000007</v>
      </c>
      <c r="R79" s="71">
        <v>0.95</v>
      </c>
      <c r="S79" s="70"/>
      <c r="T79" s="71"/>
      <c r="U79" s="70"/>
      <c r="V79" s="71"/>
      <c r="W79" s="251">
        <v>0.75</v>
      </c>
      <c r="X79" s="71"/>
      <c r="Y79" s="71">
        <v>0.5</v>
      </c>
      <c r="Z79" s="71"/>
      <c r="AA79" s="71">
        <v>0.76</v>
      </c>
      <c r="AB79" s="71"/>
      <c r="AC79" s="255">
        <v>9.7652422577257786E-2</v>
      </c>
      <c r="AD79" s="71"/>
      <c r="AE79" s="3">
        <f>'OA&amp;GRIDCO'!W79+'Day Ahead IEX PXIL'!M79+RTM!M79</f>
        <v>25.770000000000003</v>
      </c>
      <c r="AF79" s="3">
        <f>'OA&amp;GRIDCO'!X79+'Day Ahead IEX PXIL'!N79+RTM!N79</f>
        <v>5.1540000000000008</v>
      </c>
      <c r="AG79" s="3">
        <f>'OA&amp;GRIDCO'!AC79+'Day Ahead IEX PXIL'!S79+RTM!S79</f>
        <v>0</v>
      </c>
      <c r="AH79" s="3">
        <f>'OA&amp;GRIDCO'!AD79+'Day Ahead IEX PXIL'!T79+RTM!T79</f>
        <v>0</v>
      </c>
      <c r="AI79" s="3">
        <f>'OA&amp;GRIDCO'!AU79+'Day Ahead IEX PXIL'!Y79+RTM!Y79</f>
        <v>0</v>
      </c>
      <c r="AJ79" s="3">
        <f>'OA&amp;GRIDCO'!AV79+'Day Ahead IEX PXIL'!Z79+RTM!Z79</f>
        <v>0</v>
      </c>
      <c r="AK79" s="3">
        <f>'OA&amp;GRIDCO'!BS79+'Day Ahead IEX PXIL'!AK79+RTM!AK79</f>
        <v>30</v>
      </c>
      <c r="AL79" s="3">
        <f>'OA&amp;GRIDCO'!BT79+'Day Ahead IEX PXIL'!AL79+RTM!AL79</f>
        <v>4.2720000000000002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41.2</v>
      </c>
      <c r="AR79" s="3">
        <f>'OA&amp;GRIDCO'!CP79+'Day Ahead IEX PXIL'!AX79+RTM!AX79</f>
        <v>13</v>
      </c>
      <c r="AS79" s="3">
        <f>'OA&amp;GRIDCO'!DA79+'Day Ahead IEX PXIL'!BC79+RTM!BC79</f>
        <v>329.77738402061857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547.54824742268045</v>
      </c>
      <c r="BD79" s="3">
        <f>'OA&amp;GRIDCO'!ER79+'Day Ahead IEX PXIL'!CB79+RTM!CB79</f>
        <v>0</v>
      </c>
      <c r="BE79" s="71">
        <f>'OA&amp;GRIDCO'!OC79+GDAM!U79</f>
        <v>4.95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0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53.306799999999996</v>
      </c>
      <c r="BT79" s="3">
        <f>'OA&amp;GRIDCO'!JX79+'Day Ahead IEX PXIL'!FB79+RTM!EV79</f>
        <v>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0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0</v>
      </c>
      <c r="CH79" s="70">
        <f>'OA&amp;GRIDCO'!HP79+'Day Ahead IEX PXIL'!DX79+RTM!DR79</f>
        <v>0</v>
      </c>
      <c r="CI79" s="71">
        <f>'Day Ahead IEX PXIL'!HE79+'OA&amp;GRIDCO'!DI79+RTM!GY79</f>
        <v>0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12.5</v>
      </c>
      <c r="CZ79" s="3">
        <f>'OA&amp;GRIDCO'!IH79+'Day Ahead IEX PXIL'!EJ79+RTM!ED79</f>
        <v>3.125</v>
      </c>
      <c r="DA79" s="3">
        <f>'OA&amp;GRIDCO'!IU79+'Day Ahead IEX PXIL'!EO79+RTM!EI79</f>
        <v>0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27.83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54.795000000000002</v>
      </c>
      <c r="DP79" s="70">
        <f>'OA&amp;GRIDCO'!LV79+'Day Ahead IEX PXIL'!HP79+RTM!IV79</f>
        <v>0</v>
      </c>
      <c r="DQ79" s="70">
        <f>RTM!HK79</f>
        <v>0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9.2799999999999994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0</v>
      </c>
      <c r="EB79" s="70">
        <f>RTM!ID79</f>
        <v>0</v>
      </c>
      <c r="EC79" s="70">
        <f>'OA&amp;GRIDCO'!MQ79</f>
        <v>2.0099999999999998</v>
      </c>
      <c r="ED79" s="70">
        <f>'OA&amp;GRIDCO'!MR79</f>
        <v>0</v>
      </c>
      <c r="EE79" s="70">
        <f>'OA&amp;GRIDCO'!MU79</f>
        <v>0</v>
      </c>
      <c r="EF79" s="70">
        <f>'OA&amp;GRIDCO'!MV79</f>
        <v>0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3.09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2.06</v>
      </c>
      <c r="ET79" s="70">
        <f>'OA&amp;GRIDCO'!NP79+RTM!HD79+'Day Ahead IEX PXIL'!IZ79</f>
        <v>0</v>
      </c>
      <c r="EU79" s="70">
        <f>RTM!JG79</f>
        <v>0</v>
      </c>
      <c r="EV79" s="70">
        <f>RTM!JH79</f>
        <v>0</v>
      </c>
      <c r="EW79" s="70">
        <f>RTM!JK79</f>
        <v>6.19</v>
      </c>
      <c r="EX79" s="70">
        <f>RTM!JL79</f>
        <v>0</v>
      </c>
      <c r="EY79" s="70">
        <f>GDAM!S79+'OA&amp;GRIDCO'!OM79+RTM!JO79</f>
        <v>5.07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0.79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1594.3850838658761</v>
      </c>
      <c r="FR79" s="1">
        <f t="shared" si="3"/>
        <v>41.201000000000001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>
        <v>24</v>
      </c>
      <c r="H80" s="71"/>
      <c r="I80" s="70"/>
      <c r="J80" s="70"/>
      <c r="K80" s="71"/>
      <c r="L80" s="71"/>
      <c r="M80" s="71"/>
      <c r="N80" s="71"/>
      <c r="O80" s="252">
        <v>0.21</v>
      </c>
      <c r="P80" s="71"/>
      <c r="Q80" s="87">
        <v>8.8000000000000007</v>
      </c>
      <c r="R80" s="71">
        <v>0.95</v>
      </c>
      <c r="S80" s="70"/>
      <c r="T80" s="71"/>
      <c r="U80" s="70"/>
      <c r="V80" s="71"/>
      <c r="W80" s="251">
        <v>0.69</v>
      </c>
      <c r="X80" s="71"/>
      <c r="Y80" s="71">
        <v>0.14000000000000001</v>
      </c>
      <c r="Z80" s="71"/>
      <c r="AA80" s="71">
        <v>0.22</v>
      </c>
      <c r="AB80" s="71"/>
      <c r="AC80" s="255">
        <v>5.4251345876254346E-2</v>
      </c>
      <c r="AD80" s="71"/>
      <c r="AE80" s="3">
        <f>'OA&amp;GRIDCO'!W80+'Day Ahead IEX PXIL'!M80+RTM!M80</f>
        <v>25.770000000000003</v>
      </c>
      <c r="AF80" s="3">
        <f>'OA&amp;GRIDCO'!X80+'Day Ahead IEX PXIL'!N80+RTM!N80</f>
        <v>5.1540000000000008</v>
      </c>
      <c r="AG80" s="3">
        <f>'OA&amp;GRIDCO'!AC80+'Day Ahead IEX PXIL'!S80+RTM!S80</f>
        <v>0</v>
      </c>
      <c r="AH80" s="3">
        <f>'OA&amp;GRIDCO'!AD80+'Day Ahead IEX PXIL'!T80+RTM!T80</f>
        <v>0</v>
      </c>
      <c r="AI80" s="3">
        <f>'OA&amp;GRIDCO'!AU80+'Day Ahead IEX PXIL'!Y80+RTM!Y80</f>
        <v>0</v>
      </c>
      <c r="AJ80" s="3">
        <f>'OA&amp;GRIDCO'!AV80+'Day Ahead IEX PXIL'!Z80+RTM!Z80</f>
        <v>0</v>
      </c>
      <c r="AK80" s="3">
        <f>'OA&amp;GRIDCO'!BS80+'Day Ahead IEX PXIL'!AK80+RTM!AK80</f>
        <v>30</v>
      </c>
      <c r="AL80" s="3">
        <f>'OA&amp;GRIDCO'!BT80+'Day Ahead IEX PXIL'!AL80+RTM!AL80</f>
        <v>4.2720000000000002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41.2</v>
      </c>
      <c r="AR80" s="3">
        <f>'OA&amp;GRIDCO'!CP80+'Day Ahead IEX PXIL'!AX80+RTM!AX80</f>
        <v>13</v>
      </c>
      <c r="AS80" s="3">
        <f>'OA&amp;GRIDCO'!DA80+'Day Ahead IEX PXIL'!BC80+RTM!BC80</f>
        <v>329.77738402061857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547.54824742268045</v>
      </c>
      <c r="BD80" s="3">
        <f>'OA&amp;GRIDCO'!ER80+'Day Ahead IEX PXIL'!CB80+RTM!CB80</f>
        <v>0</v>
      </c>
      <c r="BE80" s="71">
        <f>'OA&amp;GRIDCO'!OC80+GDAM!U80</f>
        <v>3.31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0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53.306799999999996</v>
      </c>
      <c r="BT80" s="3">
        <f>'OA&amp;GRIDCO'!JX80+'Day Ahead IEX PXIL'!FB80+RTM!EV80</f>
        <v>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0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0</v>
      </c>
      <c r="CH80" s="70">
        <f>'OA&amp;GRIDCO'!HP80+'Day Ahead IEX PXIL'!DX80+RTM!DR80</f>
        <v>0</v>
      </c>
      <c r="CI80" s="71">
        <f>'Day Ahead IEX PXIL'!HE80+'OA&amp;GRIDCO'!DI80+RTM!GY80</f>
        <v>0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12.5</v>
      </c>
      <c r="CZ80" s="3">
        <f>'OA&amp;GRIDCO'!IH80+'Day Ahead IEX PXIL'!EJ80+RTM!ED80</f>
        <v>3.125</v>
      </c>
      <c r="DA80" s="3">
        <f>'OA&amp;GRIDCO'!IU80+'Day Ahead IEX PXIL'!EO80+RTM!EI80</f>
        <v>0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27.83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54.795000000000002</v>
      </c>
      <c r="DP80" s="70">
        <f>'OA&amp;GRIDCO'!LV80+'Day Ahead IEX PXIL'!HP80+RTM!IV80</f>
        <v>0</v>
      </c>
      <c r="DQ80" s="70">
        <f>RTM!HK80</f>
        <v>0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9.2799999999999994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0</v>
      </c>
      <c r="EB80" s="70">
        <f>RTM!ID80</f>
        <v>0</v>
      </c>
      <c r="EC80" s="70">
        <f>'OA&amp;GRIDCO'!MQ80</f>
        <v>1.33</v>
      </c>
      <c r="ED80" s="70">
        <f>'OA&amp;GRIDCO'!MR80</f>
        <v>0</v>
      </c>
      <c r="EE80" s="70">
        <f>'OA&amp;GRIDCO'!MU80</f>
        <v>0</v>
      </c>
      <c r="EF80" s="70">
        <f>'OA&amp;GRIDCO'!MV80</f>
        <v>0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3.09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2.06</v>
      </c>
      <c r="ET80" s="70">
        <f>'OA&amp;GRIDCO'!NP80+RTM!HD80+'Day Ahead IEX PXIL'!IZ80</f>
        <v>0</v>
      </c>
      <c r="EU80" s="70">
        <f>RTM!JG80</f>
        <v>0</v>
      </c>
      <c r="EV80" s="70">
        <f>RTM!JH80</f>
        <v>0</v>
      </c>
      <c r="EW80" s="70">
        <f>RTM!JK80</f>
        <v>6.19</v>
      </c>
      <c r="EX80" s="70">
        <f>RTM!JL80</f>
        <v>0</v>
      </c>
      <c r="EY80" s="70">
        <f>GDAM!S80+'OA&amp;GRIDCO'!OM80+RTM!JO80</f>
        <v>3.11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0.64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1588.941682789175</v>
      </c>
      <c r="FR80" s="1">
        <f t="shared" si="3"/>
        <v>41.201000000000001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>
        <v>24</v>
      </c>
      <c r="H81" s="71"/>
      <c r="I81" s="70"/>
      <c r="J81" s="70"/>
      <c r="K81" s="71"/>
      <c r="L81" s="71"/>
      <c r="M81" s="71"/>
      <c r="N81" s="71"/>
      <c r="O81" s="252">
        <v>0.12</v>
      </c>
      <c r="P81" s="71"/>
      <c r="Q81" s="87">
        <v>8.8000000000000007</v>
      </c>
      <c r="R81" s="71">
        <v>0.95</v>
      </c>
      <c r="S81" s="70"/>
      <c r="T81" s="71"/>
      <c r="U81" s="70"/>
      <c r="V81" s="71"/>
      <c r="W81" s="251">
        <v>0.36</v>
      </c>
      <c r="X81" s="71"/>
      <c r="Y81" s="71">
        <v>7.0000000000000007E-2</v>
      </c>
      <c r="Z81" s="71"/>
      <c r="AA81" s="71">
        <v>0.11</v>
      </c>
      <c r="AB81" s="71"/>
      <c r="AC81" s="255">
        <v>2.1700538350501734E-2</v>
      </c>
      <c r="AD81" s="71"/>
      <c r="AE81" s="3">
        <f>'OA&amp;GRIDCO'!W81+'Day Ahead IEX PXIL'!M81+RTM!M81</f>
        <v>31.960000000000004</v>
      </c>
      <c r="AF81" s="3">
        <f>'OA&amp;GRIDCO'!X81+'Day Ahead IEX PXIL'!N81+RTM!N81</f>
        <v>5.1540000000000008</v>
      </c>
      <c r="AG81" s="3">
        <f>'OA&amp;GRIDCO'!AC81+'Day Ahead IEX PXIL'!S81+RTM!S81</f>
        <v>0</v>
      </c>
      <c r="AH81" s="3">
        <f>'OA&amp;GRIDCO'!AD81+'Day Ahead IEX PXIL'!T81+RTM!T81</f>
        <v>0</v>
      </c>
      <c r="AI81" s="3">
        <f>'OA&amp;GRIDCO'!AU81+'Day Ahead IEX PXIL'!Y81+RTM!Y81</f>
        <v>0</v>
      </c>
      <c r="AJ81" s="3">
        <f>'OA&amp;GRIDCO'!AV81+'Day Ahead IEX PXIL'!Z81+RTM!Z81</f>
        <v>0</v>
      </c>
      <c r="AK81" s="3">
        <f>'OA&amp;GRIDCO'!BS81+'Day Ahead IEX PXIL'!AK81+RTM!AK81</f>
        <v>30</v>
      </c>
      <c r="AL81" s="3">
        <f>'OA&amp;GRIDCO'!BT81+'Day Ahead IEX PXIL'!AL81+RTM!AL81</f>
        <v>4.2720000000000002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41.2</v>
      </c>
      <c r="AR81" s="3">
        <f>'OA&amp;GRIDCO'!CP81+'Day Ahead IEX PXIL'!AX81+RTM!AX81</f>
        <v>13</v>
      </c>
      <c r="AS81" s="3">
        <f>'OA&amp;GRIDCO'!DA81+'Day Ahead IEX PXIL'!BC81+RTM!BC81</f>
        <v>329.77738402061857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526.92824742268044</v>
      </c>
      <c r="BD81" s="3">
        <f>'OA&amp;GRIDCO'!ER81+'Day Ahead IEX PXIL'!CB81+RTM!CB81</f>
        <v>0</v>
      </c>
      <c r="BE81" s="71">
        <f>'OA&amp;GRIDCO'!OC81+GDAM!U81</f>
        <v>2.21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0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53.306799999999996</v>
      </c>
      <c r="BT81" s="3">
        <f>'OA&amp;GRIDCO'!JX81+'Day Ahead IEX PXIL'!FB81+RTM!EV81</f>
        <v>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0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0</v>
      </c>
      <c r="CH81" s="70">
        <f>'OA&amp;GRIDCO'!HP81+'Day Ahead IEX PXIL'!DX81+RTM!DR81</f>
        <v>0</v>
      </c>
      <c r="CI81" s="71">
        <f>'Day Ahead IEX PXIL'!HE81+'OA&amp;GRIDCO'!DI81+RTM!GY81</f>
        <v>0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12.5</v>
      </c>
      <c r="CZ81" s="3">
        <f>'OA&amp;GRIDCO'!IH81+'Day Ahead IEX PXIL'!EJ81+RTM!ED81</f>
        <v>3.125</v>
      </c>
      <c r="DA81" s="3">
        <f>'OA&amp;GRIDCO'!IU81+'Day Ahead IEX PXIL'!EO81+RTM!EI81</f>
        <v>0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27.83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54.795000000000002</v>
      </c>
      <c r="DP81" s="70">
        <f>'OA&amp;GRIDCO'!LV81+'Day Ahead IEX PXIL'!HP81+RTM!IV81</f>
        <v>0</v>
      </c>
      <c r="DQ81" s="70">
        <f>RTM!HK81</f>
        <v>0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9.2799999999999994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0</v>
      </c>
      <c r="EB81" s="70">
        <f>RTM!ID81</f>
        <v>0</v>
      </c>
      <c r="EC81" s="70">
        <f>'OA&amp;GRIDCO'!MQ81</f>
        <v>0.7</v>
      </c>
      <c r="ED81" s="70">
        <f>'OA&amp;GRIDCO'!MR81</f>
        <v>0</v>
      </c>
      <c r="EE81" s="70">
        <f>'OA&amp;GRIDCO'!MU81</f>
        <v>0</v>
      </c>
      <c r="EF81" s="70">
        <f>'OA&amp;GRIDCO'!MV81</f>
        <v>0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3.09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2.06</v>
      </c>
      <c r="ET81" s="70">
        <f>'OA&amp;GRIDCO'!NP81+RTM!HD81+'Day Ahead IEX PXIL'!IZ81</f>
        <v>0</v>
      </c>
      <c r="EU81" s="70">
        <f>RTM!JG81</f>
        <v>0</v>
      </c>
      <c r="EV81" s="70">
        <f>RTM!JH81</f>
        <v>0</v>
      </c>
      <c r="EW81" s="70">
        <f>RTM!JK81</f>
        <v>6.19</v>
      </c>
      <c r="EX81" s="70">
        <f>RTM!JL81</f>
        <v>0</v>
      </c>
      <c r="EY81" s="70">
        <f>GDAM!S81+'OA&amp;GRIDCO'!OM81+RTM!JO81</f>
        <v>1.7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0.33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1570.4291319816496</v>
      </c>
      <c r="FR81" s="1">
        <f t="shared" si="3"/>
        <v>41.201000000000001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>
        <v>24</v>
      </c>
      <c r="H82" s="71"/>
      <c r="I82" s="70"/>
      <c r="J82" s="70"/>
      <c r="K82" s="71"/>
      <c r="L82" s="71"/>
      <c r="M82" s="71"/>
      <c r="N82" s="71"/>
      <c r="O82" s="256">
        <v>0.05</v>
      </c>
      <c r="P82" s="71"/>
      <c r="Q82" s="87">
        <v>8.8000000000000007</v>
      </c>
      <c r="R82" s="71">
        <v>0.95</v>
      </c>
      <c r="S82" s="70"/>
      <c r="T82" s="71"/>
      <c r="U82" s="70"/>
      <c r="V82" s="71"/>
      <c r="W82" s="251">
        <v>0</v>
      </c>
      <c r="X82" s="71"/>
      <c r="Y82" s="71">
        <v>0.05</v>
      </c>
      <c r="Z82" s="71"/>
      <c r="AA82" s="71">
        <v>0.08</v>
      </c>
      <c r="AB82" s="71"/>
      <c r="AC82" s="255">
        <v>0</v>
      </c>
      <c r="AD82" s="71"/>
      <c r="AE82" s="3">
        <f>'OA&amp;GRIDCO'!W82+'Day Ahead IEX PXIL'!M82+RTM!M82</f>
        <v>25.770000000000003</v>
      </c>
      <c r="AF82" s="3">
        <f>'OA&amp;GRIDCO'!X82+'Day Ahead IEX PXIL'!N82+RTM!N82</f>
        <v>5.1540000000000008</v>
      </c>
      <c r="AG82" s="3">
        <f>'OA&amp;GRIDCO'!AC82+'Day Ahead IEX PXIL'!S82+RTM!S82</f>
        <v>0</v>
      </c>
      <c r="AH82" s="3">
        <f>'OA&amp;GRIDCO'!AD82+'Day Ahead IEX PXIL'!T82+RTM!T82</f>
        <v>0</v>
      </c>
      <c r="AI82" s="3">
        <f>'OA&amp;GRIDCO'!AU82+'Day Ahead IEX PXIL'!Y82+RTM!Y82</f>
        <v>0</v>
      </c>
      <c r="AJ82" s="3">
        <f>'OA&amp;GRIDCO'!AV82+'Day Ahead IEX PXIL'!Z82+RTM!Z82</f>
        <v>0</v>
      </c>
      <c r="AK82" s="3">
        <f>'OA&amp;GRIDCO'!BS82+'Day Ahead IEX PXIL'!AK82+RTM!AK82</f>
        <v>30</v>
      </c>
      <c r="AL82" s="3">
        <f>'OA&amp;GRIDCO'!BT82+'Day Ahead IEX PXIL'!AL82+RTM!AL82</f>
        <v>4.2720000000000002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41.2</v>
      </c>
      <c r="AR82" s="3">
        <f>'OA&amp;GRIDCO'!CP82+'Day Ahead IEX PXIL'!AX82+RTM!AX82</f>
        <v>13</v>
      </c>
      <c r="AS82" s="3">
        <f>'OA&amp;GRIDCO'!DA82+'Day Ahead IEX PXIL'!BC82+RTM!BC82</f>
        <v>329.77738402061857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526.92824742268044</v>
      </c>
      <c r="BD82" s="3">
        <f>'OA&amp;GRIDCO'!ER82+'Day Ahead IEX PXIL'!CB82+RTM!CB82</f>
        <v>0</v>
      </c>
      <c r="BE82" s="71">
        <f>'OA&amp;GRIDCO'!OC82+GDAM!U82</f>
        <v>1.17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0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53.306799999999996</v>
      </c>
      <c r="BT82" s="3">
        <f>'OA&amp;GRIDCO'!JX82+'Day Ahead IEX PXIL'!FB82+RTM!EV82</f>
        <v>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0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0</v>
      </c>
      <c r="CH82" s="70">
        <f>'OA&amp;GRIDCO'!HP82+'Day Ahead IEX PXIL'!DX82+RTM!DR82</f>
        <v>0</v>
      </c>
      <c r="CI82" s="71">
        <f>'Day Ahead IEX PXIL'!HE82+'OA&amp;GRIDCO'!DI82+RTM!GY82</f>
        <v>0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12.5</v>
      </c>
      <c r="CZ82" s="3">
        <f>'OA&amp;GRIDCO'!IH82+'Day Ahead IEX PXIL'!EJ82+RTM!ED82</f>
        <v>3.125</v>
      </c>
      <c r="DA82" s="3">
        <f>'OA&amp;GRIDCO'!IU82+'Day Ahead IEX PXIL'!EO82+RTM!EI82</f>
        <v>0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27.83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54.795000000000002</v>
      </c>
      <c r="DP82" s="70">
        <f>'OA&amp;GRIDCO'!LV82+'Day Ahead IEX PXIL'!HP82+RTM!IV82</f>
        <v>0</v>
      </c>
      <c r="DQ82" s="70">
        <f>RTM!HK82</f>
        <v>0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9.2799999999999994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0</v>
      </c>
      <c r="EB82" s="70">
        <f>RTM!ID82</f>
        <v>0</v>
      </c>
      <c r="EC82" s="70">
        <f>'OA&amp;GRIDCO'!MQ82</f>
        <v>0.19</v>
      </c>
      <c r="ED82" s="70">
        <f>'OA&amp;GRIDCO'!MR82</f>
        <v>0</v>
      </c>
      <c r="EE82" s="70">
        <f>'OA&amp;GRIDCO'!MU82</f>
        <v>0</v>
      </c>
      <c r="EF82" s="70">
        <f>'OA&amp;GRIDCO'!MV82</f>
        <v>0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3.09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2.06</v>
      </c>
      <c r="ET82" s="70">
        <f>'OA&amp;GRIDCO'!NP82+RTM!HD82+'Day Ahead IEX PXIL'!IZ82</f>
        <v>0</v>
      </c>
      <c r="EU82" s="70">
        <f>RTM!JG82</f>
        <v>0</v>
      </c>
      <c r="EV82" s="70">
        <f>RTM!JH82</f>
        <v>0</v>
      </c>
      <c r="EW82" s="70">
        <f>RTM!JK82</f>
        <v>6.19</v>
      </c>
      <c r="EX82" s="70">
        <f>RTM!JL82</f>
        <v>0</v>
      </c>
      <c r="EY82" s="70">
        <f>GDAM!S82+'OA&amp;GRIDCO'!OM82+RTM!JO82</f>
        <v>1.1200000000000001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0.04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1591.3174314432988</v>
      </c>
      <c r="FR82" s="1">
        <f t="shared" si="3"/>
        <v>41.201000000000001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>
        <v>24</v>
      </c>
      <c r="H83" s="71"/>
      <c r="I83" s="70"/>
      <c r="J83" s="70"/>
      <c r="K83" s="71"/>
      <c r="L83" s="71"/>
      <c r="M83" s="71"/>
      <c r="N83" s="71"/>
      <c r="O83" s="256">
        <v>0</v>
      </c>
      <c r="P83" s="71"/>
      <c r="Q83" s="87">
        <v>8.8000000000000007</v>
      </c>
      <c r="R83" s="71">
        <v>0.95</v>
      </c>
      <c r="S83" s="70"/>
      <c r="T83" s="71"/>
      <c r="U83" s="70"/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/>
      <c r="AE83" s="3">
        <f>'OA&amp;GRIDCO'!W83+'Day Ahead IEX PXIL'!M83+RTM!M83</f>
        <v>50.510000000000005</v>
      </c>
      <c r="AF83" s="3">
        <f>'OA&amp;GRIDCO'!X83+'Day Ahead IEX PXIL'!N83+RTM!N83</f>
        <v>10.102</v>
      </c>
      <c r="AG83" s="3">
        <f>'OA&amp;GRIDCO'!AC83+'Day Ahead IEX PXIL'!S83+RTM!S83</f>
        <v>0</v>
      </c>
      <c r="AH83" s="3">
        <f>'OA&amp;GRIDCO'!AD83+'Day Ahead IEX PXIL'!T83+RTM!T83</f>
        <v>0</v>
      </c>
      <c r="AI83" s="3">
        <f>'OA&amp;GRIDCO'!AU83+'Day Ahead IEX PXIL'!Y83+RTM!Y83</f>
        <v>0</v>
      </c>
      <c r="AJ83" s="3">
        <f>'OA&amp;GRIDCO'!AV83+'Day Ahead IEX PXIL'!Z83+RTM!Z83</f>
        <v>0</v>
      </c>
      <c r="AK83" s="3">
        <f>'OA&amp;GRIDCO'!BS83+'Day Ahead IEX PXIL'!AK83+RTM!AK83</f>
        <v>30</v>
      </c>
      <c r="AL83" s="3">
        <f>'OA&amp;GRIDCO'!BT83+'Day Ahead IEX PXIL'!AL83+RTM!AL83</f>
        <v>4.2720000000000002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41.2</v>
      </c>
      <c r="AR83" s="3">
        <f>'OA&amp;GRIDCO'!CP83+'Day Ahead IEX PXIL'!AX83+RTM!AX83</f>
        <v>13</v>
      </c>
      <c r="AS83" s="3">
        <f>'OA&amp;GRIDCO'!DA83+'Day Ahead IEX PXIL'!BC83+RTM!BC83</f>
        <v>329.77738402061857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506.30824742268044</v>
      </c>
      <c r="BD83" s="3">
        <f>'OA&amp;GRIDCO'!ER83+'Day Ahead IEX PXIL'!CB83+RTM!CB83</f>
        <v>0</v>
      </c>
      <c r="BE83" s="71">
        <f>'OA&amp;GRIDCO'!OC83+GDAM!U83</f>
        <v>0.5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0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53.306799999999996</v>
      </c>
      <c r="BT83" s="3">
        <f>'OA&amp;GRIDCO'!JX83+'Day Ahead IEX PXIL'!FB83+RTM!EV83</f>
        <v>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0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0</v>
      </c>
      <c r="CH83" s="70">
        <f>'OA&amp;GRIDCO'!HP83+'Day Ahead IEX PXIL'!DX83+RTM!DR83</f>
        <v>0</v>
      </c>
      <c r="CI83" s="71">
        <f>'Day Ahead IEX PXIL'!HE83+'OA&amp;GRIDCO'!DI83+RTM!GY83</f>
        <v>0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12.5</v>
      </c>
      <c r="CZ83" s="3">
        <f>'OA&amp;GRIDCO'!IH83+'Day Ahead IEX PXIL'!EJ83+RTM!ED83</f>
        <v>3.125</v>
      </c>
      <c r="DA83" s="3">
        <f>'OA&amp;GRIDCO'!IU83+'Day Ahead IEX PXIL'!EO83+RTM!EI83</f>
        <v>0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27.830000000000002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54.795000000000002</v>
      </c>
      <c r="DP83" s="70">
        <f>'OA&amp;GRIDCO'!LV83+'Day Ahead IEX PXIL'!HP83+RTM!IV83</f>
        <v>0</v>
      </c>
      <c r="DQ83" s="70">
        <f>RTM!HK83</f>
        <v>0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11.34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0</v>
      </c>
      <c r="EB83" s="70">
        <f>RTM!ID83</f>
        <v>0</v>
      </c>
      <c r="EC83" s="70">
        <f>'OA&amp;GRIDCO'!MQ83</f>
        <v>0.1</v>
      </c>
      <c r="ED83" s="70">
        <f>'OA&amp;GRIDCO'!MR83</f>
        <v>0</v>
      </c>
      <c r="EE83" s="70">
        <f>'OA&amp;GRIDCO'!MU83</f>
        <v>0</v>
      </c>
      <c r="EF83" s="70">
        <f>'OA&amp;GRIDCO'!MV83</f>
        <v>0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3.33</v>
      </c>
      <c r="EJ83" s="70">
        <f>'Day Ahead IEX PXIL'!IR83+RTM!IN83+'OA&amp;GRIDCO'!ND83</f>
        <v>0.9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2.06</v>
      </c>
      <c r="ET83" s="70">
        <f>'OA&amp;GRIDCO'!NP83+RTM!HD83+'Day Ahead IEX PXIL'!IZ83</f>
        <v>0</v>
      </c>
      <c r="EU83" s="70">
        <f>RTM!JG83</f>
        <v>0</v>
      </c>
      <c r="EV83" s="70">
        <f>RTM!JH83</f>
        <v>0</v>
      </c>
      <c r="EW83" s="70">
        <f>RTM!JK83</f>
        <v>0</v>
      </c>
      <c r="EX83" s="70">
        <f>RTM!JL83</f>
        <v>0</v>
      </c>
      <c r="EY83" s="70">
        <f>GDAM!S83+'OA&amp;GRIDCO'!OM83+RTM!JO83</f>
        <v>0.54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1619.9874314432986</v>
      </c>
      <c r="FR83" s="1">
        <f t="shared" si="3"/>
        <v>47.048999999999999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>
        <v>24</v>
      </c>
      <c r="H84" s="71"/>
      <c r="I84" s="70"/>
      <c r="J84" s="70"/>
      <c r="K84" s="71"/>
      <c r="L84" s="71"/>
      <c r="M84" s="71"/>
      <c r="N84" s="71"/>
      <c r="O84" s="256">
        <v>0</v>
      </c>
      <c r="P84" s="71"/>
      <c r="Q84" s="87">
        <v>8.8000000000000007</v>
      </c>
      <c r="R84" s="71">
        <v>0.95</v>
      </c>
      <c r="S84" s="70"/>
      <c r="T84" s="71"/>
      <c r="U84" s="70"/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/>
      <c r="AE84" s="3">
        <f>'OA&amp;GRIDCO'!W84+'Day Ahead IEX PXIL'!M84+RTM!M84</f>
        <v>50.510000000000005</v>
      </c>
      <c r="AF84" s="3">
        <f>'OA&amp;GRIDCO'!X84+'Day Ahead IEX PXIL'!N84+RTM!N84</f>
        <v>10.102</v>
      </c>
      <c r="AG84" s="3">
        <f>'OA&amp;GRIDCO'!AC84+'Day Ahead IEX PXIL'!S84+RTM!S84</f>
        <v>0</v>
      </c>
      <c r="AH84" s="3">
        <f>'OA&amp;GRIDCO'!AD84+'Day Ahead IEX PXIL'!T84+RTM!T84</f>
        <v>0</v>
      </c>
      <c r="AI84" s="3">
        <f>'OA&amp;GRIDCO'!AU84+'Day Ahead IEX PXIL'!Y84+RTM!Y84</f>
        <v>0</v>
      </c>
      <c r="AJ84" s="3">
        <f>'OA&amp;GRIDCO'!AV84+'Day Ahead IEX PXIL'!Z84+RTM!Z84</f>
        <v>0</v>
      </c>
      <c r="AK84" s="3">
        <f>'OA&amp;GRIDCO'!BS84+'Day Ahead IEX PXIL'!AK84+RTM!AK84</f>
        <v>30</v>
      </c>
      <c r="AL84" s="3">
        <f>'OA&amp;GRIDCO'!BT84+'Day Ahead IEX PXIL'!AL84+RTM!AL84</f>
        <v>4.2720000000000002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41.2</v>
      </c>
      <c r="AR84" s="3">
        <f>'OA&amp;GRIDCO'!CP84+'Day Ahead IEX PXIL'!AX84+RTM!AX84</f>
        <v>13</v>
      </c>
      <c r="AS84" s="3">
        <f>'OA&amp;GRIDCO'!DA84+'Day Ahead IEX PXIL'!BC84+RTM!BC84</f>
        <v>329.77738402061857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506.30824742268044</v>
      </c>
      <c r="BD84" s="3">
        <f>'OA&amp;GRIDCO'!ER84+'Day Ahead IEX PXIL'!CB84+RTM!CB84</f>
        <v>0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0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53.306799999999996</v>
      </c>
      <c r="BT84" s="3">
        <f>'OA&amp;GRIDCO'!JX84+'Day Ahead IEX PXIL'!FB84+RTM!EV84</f>
        <v>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0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0</v>
      </c>
      <c r="CH84" s="70">
        <f>'OA&amp;GRIDCO'!HP84+'Day Ahead IEX PXIL'!DX84+RTM!DR84</f>
        <v>0</v>
      </c>
      <c r="CI84" s="71">
        <f>'Day Ahead IEX PXIL'!HE84+'OA&amp;GRIDCO'!DI84+RTM!GY84</f>
        <v>0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12.5</v>
      </c>
      <c r="CZ84" s="3">
        <f>'OA&amp;GRIDCO'!IH84+'Day Ahead IEX PXIL'!EJ84+RTM!ED84</f>
        <v>3.125</v>
      </c>
      <c r="DA84" s="3">
        <f>'OA&amp;GRIDCO'!IU84+'Day Ahead IEX PXIL'!EO84+RTM!EI84</f>
        <v>0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27.830000000000002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54.795000000000002</v>
      </c>
      <c r="DP84" s="70">
        <f>'OA&amp;GRIDCO'!LV84+'Day Ahead IEX PXIL'!HP84+RTM!IV84</f>
        <v>0</v>
      </c>
      <c r="DQ84" s="70">
        <f>RTM!HK84</f>
        <v>0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11.34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0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0</v>
      </c>
      <c r="EF84" s="70">
        <f>'OA&amp;GRIDCO'!MV84</f>
        <v>0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3.33</v>
      </c>
      <c r="EJ84" s="70">
        <f>'Day Ahead IEX PXIL'!IR84+RTM!IN84+'OA&amp;GRIDCO'!ND84</f>
        <v>0.9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2.06</v>
      </c>
      <c r="ET84" s="70">
        <f>'OA&amp;GRIDCO'!NP84+RTM!HD84+'Day Ahead IEX PXIL'!IZ84</f>
        <v>0</v>
      </c>
      <c r="EU84" s="70">
        <f>RTM!JG84</f>
        <v>0</v>
      </c>
      <c r="EV84" s="70">
        <f>RTM!JH84</f>
        <v>0</v>
      </c>
      <c r="EW84" s="70">
        <f>RTM!JK84</f>
        <v>0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1648.8474314432988</v>
      </c>
      <c r="FR84" s="1">
        <f t="shared" si="3"/>
        <v>47.048999999999999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>
        <v>24</v>
      </c>
      <c r="H85" s="71"/>
      <c r="I85" s="70"/>
      <c r="J85" s="70"/>
      <c r="K85" s="71"/>
      <c r="L85" s="71"/>
      <c r="M85" s="71"/>
      <c r="N85" s="71"/>
      <c r="O85" s="256">
        <v>0</v>
      </c>
      <c r="P85" s="71"/>
      <c r="Q85" s="87">
        <v>8.8000000000000007</v>
      </c>
      <c r="R85" s="71">
        <v>0.95</v>
      </c>
      <c r="S85" s="70"/>
      <c r="T85" s="71"/>
      <c r="U85" s="70"/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/>
      <c r="AE85" s="3">
        <f>'OA&amp;GRIDCO'!W85+'Day Ahead IEX PXIL'!M85+RTM!M85</f>
        <v>50.510000000000005</v>
      </c>
      <c r="AF85" s="3">
        <f>'OA&amp;GRIDCO'!X85+'Day Ahead IEX PXIL'!N85+RTM!N85</f>
        <v>10.102</v>
      </c>
      <c r="AG85" s="70">
        <f>'OA&amp;GRIDCO'!AC85+'Day Ahead IEX PXIL'!S85+RTM!S85</f>
        <v>0</v>
      </c>
      <c r="AH85" s="70">
        <f>'OA&amp;GRIDCO'!AD85+'Day Ahead IEX PXIL'!T85+RTM!T85</f>
        <v>0</v>
      </c>
      <c r="AI85" s="3">
        <f>'OA&amp;GRIDCO'!AU85+'Day Ahead IEX PXIL'!Y85+RTM!Y85</f>
        <v>0</v>
      </c>
      <c r="AJ85" s="3">
        <f>'OA&amp;GRIDCO'!AV85+'Day Ahead IEX PXIL'!Z85+RTM!Z85</f>
        <v>0</v>
      </c>
      <c r="AK85" s="70">
        <f>'OA&amp;GRIDCO'!BS85+'Day Ahead IEX PXIL'!AK85+RTM!AK85</f>
        <v>30</v>
      </c>
      <c r="AL85" s="70">
        <f>'OA&amp;GRIDCO'!BT85+'Day Ahead IEX PXIL'!AL85+RTM!AL85</f>
        <v>4.2720000000000002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41.2</v>
      </c>
      <c r="AR85" s="70">
        <f>'OA&amp;GRIDCO'!CP85+'Day Ahead IEX PXIL'!AX85+RTM!AX85</f>
        <v>13</v>
      </c>
      <c r="AS85" s="70">
        <f>'OA&amp;GRIDCO'!DA85+'Day Ahead IEX PXIL'!BC85+RTM!BC85</f>
        <v>329.77738402061857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506.30824742268044</v>
      </c>
      <c r="BD85" s="70">
        <f>'OA&amp;GRIDCO'!ER85+'Day Ahead IEX PXIL'!CB85+RTM!CB85</f>
        <v>0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0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53.306799999999996</v>
      </c>
      <c r="BT85" s="70">
        <f>'OA&amp;GRIDCO'!JX85+'Day Ahead IEX PXIL'!FB85+RTM!EV85</f>
        <v>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0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0</v>
      </c>
      <c r="CH85" s="70">
        <f>'OA&amp;GRIDCO'!HP85+'Day Ahead IEX PXIL'!DX85+RTM!DR85</f>
        <v>0</v>
      </c>
      <c r="CI85" s="71">
        <f>'Day Ahead IEX PXIL'!HE85+'OA&amp;GRIDCO'!DI85+RTM!GY85</f>
        <v>0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12.5</v>
      </c>
      <c r="CZ85" s="70">
        <f>'OA&amp;GRIDCO'!IH85+'Day Ahead IEX PXIL'!EJ85+RTM!ED85</f>
        <v>3.125</v>
      </c>
      <c r="DA85" s="70">
        <f>'OA&amp;GRIDCO'!IU85+'Day Ahead IEX PXIL'!EO85+RTM!EI85</f>
        <v>0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27.830000000000002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54.795000000000002</v>
      </c>
      <c r="DP85" s="70">
        <f>'OA&amp;GRIDCO'!LV85+'Day Ahead IEX PXIL'!HP85+RTM!IV85</f>
        <v>0</v>
      </c>
      <c r="DQ85" s="70">
        <f>RTM!HK85</f>
        <v>0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11.34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0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0</v>
      </c>
      <c r="EF85" s="70">
        <f>'OA&amp;GRIDCO'!MV85</f>
        <v>0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3.33</v>
      </c>
      <c r="EJ85" s="70">
        <f>'Day Ahead IEX PXIL'!IR85+RTM!IN85+'OA&amp;GRIDCO'!ND85</f>
        <v>0.9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4.12</v>
      </c>
      <c r="ET85" s="70">
        <f>'OA&amp;GRIDCO'!NP85+RTM!HD85+'Day Ahead IEX PXIL'!IZ85</f>
        <v>0</v>
      </c>
      <c r="EU85" s="70">
        <f>RTM!JG85</f>
        <v>0</v>
      </c>
      <c r="EV85" s="70">
        <f>RTM!JH85</f>
        <v>0</v>
      </c>
      <c r="EW85" s="70">
        <f>RTM!JK85</f>
        <v>0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1680.9074314432987</v>
      </c>
      <c r="FR85" s="1">
        <f t="shared" si="3"/>
        <v>47.048999999999999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>
        <v>24</v>
      </c>
      <c r="H86" s="71"/>
      <c r="I86" s="70"/>
      <c r="J86" s="70"/>
      <c r="K86" s="71"/>
      <c r="L86" s="71"/>
      <c r="M86" s="71"/>
      <c r="N86" s="71"/>
      <c r="O86" s="256">
        <v>0</v>
      </c>
      <c r="P86" s="71"/>
      <c r="Q86" s="87">
        <v>8.8000000000000007</v>
      </c>
      <c r="R86" s="71">
        <v>0.95</v>
      </c>
      <c r="S86" s="70"/>
      <c r="T86" s="71"/>
      <c r="U86" s="70"/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/>
      <c r="AE86" s="3">
        <f>'OA&amp;GRIDCO'!W86+'Day Ahead IEX PXIL'!M86+RTM!M86</f>
        <v>50.510000000000005</v>
      </c>
      <c r="AF86" s="3">
        <f>'OA&amp;GRIDCO'!X86+'Day Ahead IEX PXIL'!N86+RTM!N86</f>
        <v>10.102</v>
      </c>
      <c r="AG86" s="3">
        <f>'OA&amp;GRIDCO'!AC86+'Day Ahead IEX PXIL'!S86+RTM!S86</f>
        <v>0</v>
      </c>
      <c r="AH86" s="3">
        <f>'OA&amp;GRIDCO'!AD86+'Day Ahead IEX PXIL'!T86+RTM!T86</f>
        <v>0</v>
      </c>
      <c r="AI86" s="3">
        <f>'OA&amp;GRIDCO'!AU86+'Day Ahead IEX PXIL'!Y86+RTM!Y86</f>
        <v>0</v>
      </c>
      <c r="AJ86" s="3">
        <f>'OA&amp;GRIDCO'!AV86+'Day Ahead IEX PXIL'!Z86+RTM!Z86</f>
        <v>0</v>
      </c>
      <c r="AK86" s="3">
        <f>'OA&amp;GRIDCO'!BS86+'Day Ahead IEX PXIL'!AK86+RTM!AK86</f>
        <v>30</v>
      </c>
      <c r="AL86" s="3">
        <f>'OA&amp;GRIDCO'!BT86+'Day Ahead IEX PXIL'!AL86+RTM!AL86</f>
        <v>4.2720000000000002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41.2</v>
      </c>
      <c r="AR86" s="3">
        <f>'OA&amp;GRIDCO'!CP86+'Day Ahead IEX PXIL'!AX86+RTM!AX86</f>
        <v>13</v>
      </c>
      <c r="AS86" s="3">
        <f>'OA&amp;GRIDCO'!DA86+'Day Ahead IEX PXIL'!BC86+RTM!BC86</f>
        <v>329.77738402061857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506.30824742268044</v>
      </c>
      <c r="BD86" s="3">
        <f>'OA&amp;GRIDCO'!ER86+'Day Ahead IEX PXIL'!CB86+RTM!CB86</f>
        <v>0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0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53.306799999999996</v>
      </c>
      <c r="BT86" s="3">
        <f>'OA&amp;GRIDCO'!JX86+'Day Ahead IEX PXIL'!FB86+RTM!EV86</f>
        <v>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0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0</v>
      </c>
      <c r="CH86" s="70">
        <f>'OA&amp;GRIDCO'!HP86+'Day Ahead IEX PXIL'!DX86+RTM!DR86</f>
        <v>0</v>
      </c>
      <c r="CI86" s="71">
        <f>'Day Ahead IEX PXIL'!HE86+'OA&amp;GRIDCO'!DI86+RTM!GY86</f>
        <v>0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12.5</v>
      </c>
      <c r="CZ86" s="3">
        <f>'OA&amp;GRIDCO'!IH86+'Day Ahead IEX PXIL'!EJ86+RTM!ED86</f>
        <v>3.125</v>
      </c>
      <c r="DA86" s="3">
        <f>'OA&amp;GRIDCO'!IU86+'Day Ahead IEX PXIL'!EO86+RTM!EI86</f>
        <v>0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27.830000000000002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54.795000000000002</v>
      </c>
      <c r="DP86" s="70">
        <f>'OA&amp;GRIDCO'!LV86+'Day Ahead IEX PXIL'!HP86+RTM!IV86</f>
        <v>0</v>
      </c>
      <c r="DQ86" s="70">
        <f>RTM!HK86</f>
        <v>0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11.34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0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0</v>
      </c>
      <c r="EF86" s="70">
        <f>'OA&amp;GRIDCO'!MV86</f>
        <v>0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3.33</v>
      </c>
      <c r="EJ86" s="70">
        <f>'Day Ahead IEX PXIL'!IR86+RTM!IN86+'OA&amp;GRIDCO'!ND86</f>
        <v>0.9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4.12</v>
      </c>
      <c r="ET86" s="70">
        <f>'OA&amp;GRIDCO'!NP86+RTM!HD86+'Day Ahead IEX PXIL'!IZ86</f>
        <v>0</v>
      </c>
      <c r="EU86" s="70">
        <f>RTM!JG86</f>
        <v>0</v>
      </c>
      <c r="EV86" s="70">
        <f>RTM!JH86</f>
        <v>0</v>
      </c>
      <c r="EW86" s="70">
        <f>RTM!JK86</f>
        <v>0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1710.9074314432987</v>
      </c>
      <c r="FR86" s="1">
        <f t="shared" si="3"/>
        <v>47.048999999999999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>
        <v>24</v>
      </c>
      <c r="H87" s="71"/>
      <c r="I87" s="70"/>
      <c r="J87" s="70"/>
      <c r="K87" s="71"/>
      <c r="L87" s="71"/>
      <c r="M87" s="71"/>
      <c r="N87" s="71"/>
      <c r="O87" s="256">
        <v>0</v>
      </c>
      <c r="P87" s="71"/>
      <c r="Q87" s="87">
        <v>8.8000000000000007</v>
      </c>
      <c r="R87" s="71">
        <v>0.95</v>
      </c>
      <c r="S87" s="70"/>
      <c r="T87" s="71"/>
      <c r="U87" s="70"/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/>
      <c r="AE87" s="3">
        <f>'OA&amp;GRIDCO'!W87+'Day Ahead IEX PXIL'!M87+RTM!M87</f>
        <v>50.510000000000005</v>
      </c>
      <c r="AF87" s="3">
        <f>'OA&amp;GRIDCO'!X87+'Day Ahead IEX PXIL'!N87+RTM!N87</f>
        <v>10.102</v>
      </c>
      <c r="AG87" s="3">
        <f>'OA&amp;GRIDCO'!AC87+'Day Ahead IEX PXIL'!S87+RTM!S87</f>
        <v>0</v>
      </c>
      <c r="AH87" s="3">
        <f>'OA&amp;GRIDCO'!AD87+'Day Ahead IEX PXIL'!T87+RTM!T87</f>
        <v>0</v>
      </c>
      <c r="AI87" s="3">
        <f>'OA&amp;GRIDCO'!AU87+'Day Ahead IEX PXIL'!Y87+RTM!Y87</f>
        <v>0</v>
      </c>
      <c r="AJ87" s="3">
        <f>'OA&amp;GRIDCO'!AV87+'Day Ahead IEX PXIL'!Z87+RTM!Z87</f>
        <v>0</v>
      </c>
      <c r="AK87" s="3">
        <f>'OA&amp;GRIDCO'!BS87+'Day Ahead IEX PXIL'!AK87+RTM!AK87</f>
        <v>30</v>
      </c>
      <c r="AL87" s="3">
        <f>'OA&amp;GRIDCO'!BT87+'Day Ahead IEX PXIL'!AL87+RTM!AL87</f>
        <v>4.2720000000000002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41.2</v>
      </c>
      <c r="AR87" s="3">
        <f>'OA&amp;GRIDCO'!CP87+'Day Ahead IEX PXIL'!AX87+RTM!AX87</f>
        <v>13</v>
      </c>
      <c r="AS87" s="3">
        <f>'OA&amp;GRIDCO'!DA87+'Day Ahead IEX PXIL'!BC87+RTM!BC87</f>
        <v>329.77738402061857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526.92824742268044</v>
      </c>
      <c r="BD87" s="3">
        <f>'OA&amp;GRIDCO'!ER87+'Day Ahead IEX PXIL'!CB87+RTM!CB87</f>
        <v>0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0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0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0</v>
      </c>
      <c r="CH87" s="70">
        <f>'OA&amp;GRIDCO'!HP87+'Day Ahead IEX PXIL'!DX87+RTM!DR87</f>
        <v>0</v>
      </c>
      <c r="CI87" s="71">
        <f>'Day Ahead IEX PXIL'!HE87+'OA&amp;GRIDCO'!DI87+RTM!GY87</f>
        <v>0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12.5</v>
      </c>
      <c r="CZ87" s="3">
        <f>'OA&amp;GRIDCO'!IH87+'Day Ahead IEX PXIL'!EJ87+RTM!ED87</f>
        <v>3.125</v>
      </c>
      <c r="DA87" s="3">
        <f>'OA&amp;GRIDCO'!IU87+'Day Ahead IEX PXIL'!EO87+RTM!EI87</f>
        <v>0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27.830000000000002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54.795000000000002</v>
      </c>
      <c r="DP87" s="70">
        <f>'OA&amp;GRIDCO'!LV87+'Day Ahead IEX PXIL'!HP87+RTM!IV87</f>
        <v>0</v>
      </c>
      <c r="DQ87" s="70">
        <f>RTM!HK87</f>
        <v>0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11.34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0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0</v>
      </c>
      <c r="EF87" s="70">
        <f>'OA&amp;GRIDCO'!MV87</f>
        <v>0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3.33</v>
      </c>
      <c r="EJ87" s="70">
        <f>'Day Ahead IEX PXIL'!IR87+RTM!IN87+'OA&amp;GRIDCO'!ND87</f>
        <v>0.9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4.12</v>
      </c>
      <c r="ET87" s="70">
        <f>'OA&amp;GRIDCO'!NP87+RTM!HD87+'Day Ahead IEX PXIL'!IZ87</f>
        <v>0</v>
      </c>
      <c r="EU87" s="70">
        <f>RTM!JG87</f>
        <v>0</v>
      </c>
      <c r="EV87" s="70">
        <f>RTM!JH87</f>
        <v>0</v>
      </c>
      <c r="EW87" s="70">
        <f>RTM!JK87</f>
        <v>0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1747.1069314432987</v>
      </c>
      <c r="FR87" s="1">
        <f t="shared" si="3"/>
        <v>56.048999999999999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>
        <v>24</v>
      </c>
      <c r="H88" s="71"/>
      <c r="I88" s="70"/>
      <c r="J88" s="70"/>
      <c r="K88" s="71"/>
      <c r="L88" s="71"/>
      <c r="M88" s="71"/>
      <c r="N88" s="71"/>
      <c r="O88" s="256">
        <v>0</v>
      </c>
      <c r="P88" s="71"/>
      <c r="Q88" s="87">
        <v>8.8000000000000007</v>
      </c>
      <c r="R88" s="71">
        <v>0.95</v>
      </c>
      <c r="S88" s="70"/>
      <c r="T88" s="71"/>
      <c r="U88" s="70"/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/>
      <c r="AE88" s="3">
        <f>'OA&amp;GRIDCO'!W88+'Day Ahead IEX PXIL'!M88+RTM!M88</f>
        <v>50.510000000000005</v>
      </c>
      <c r="AF88" s="3">
        <f>'OA&amp;GRIDCO'!X88+'Day Ahead IEX PXIL'!N88+RTM!N88</f>
        <v>10.102</v>
      </c>
      <c r="AG88" s="3">
        <f>'OA&amp;GRIDCO'!AC88+'Day Ahead IEX PXIL'!S88+RTM!S88</f>
        <v>0</v>
      </c>
      <c r="AH88" s="3">
        <f>'OA&amp;GRIDCO'!AD88+'Day Ahead IEX PXIL'!T88+RTM!T88</f>
        <v>0</v>
      </c>
      <c r="AI88" s="3">
        <f>'OA&amp;GRIDCO'!AU88+'Day Ahead IEX PXIL'!Y88+RTM!Y88</f>
        <v>0</v>
      </c>
      <c r="AJ88" s="3">
        <f>'OA&amp;GRIDCO'!AV88+'Day Ahead IEX PXIL'!Z88+RTM!Z88</f>
        <v>0</v>
      </c>
      <c r="AK88" s="3">
        <f>'OA&amp;GRIDCO'!BS88+'Day Ahead IEX PXIL'!AK88+RTM!AK88</f>
        <v>30</v>
      </c>
      <c r="AL88" s="3">
        <f>'OA&amp;GRIDCO'!BT88+'Day Ahead IEX PXIL'!AL88+RTM!AL88</f>
        <v>4.2720000000000002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41.2</v>
      </c>
      <c r="AR88" s="3">
        <f>'OA&amp;GRIDCO'!CP88+'Day Ahead IEX PXIL'!AX88+RTM!AX88</f>
        <v>13</v>
      </c>
      <c r="AS88" s="3">
        <f>'OA&amp;GRIDCO'!DA88+'Day Ahead IEX PXIL'!BC88+RTM!BC88</f>
        <v>329.77738402061857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526.92824742268044</v>
      </c>
      <c r="BD88" s="3">
        <f>'OA&amp;GRIDCO'!ER88+'Day Ahead IEX PXIL'!CB88+RTM!CB88</f>
        <v>0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0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0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0</v>
      </c>
      <c r="CH88" s="70">
        <f>'OA&amp;GRIDCO'!HP88+'Day Ahead IEX PXIL'!DX88+RTM!DR88</f>
        <v>0</v>
      </c>
      <c r="CI88" s="71">
        <f>'Day Ahead IEX PXIL'!HE88+'OA&amp;GRIDCO'!DI88+RTM!GY88</f>
        <v>0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12.5</v>
      </c>
      <c r="CZ88" s="3">
        <f>'OA&amp;GRIDCO'!IH88+'Day Ahead IEX PXIL'!EJ88+RTM!ED88</f>
        <v>3.125</v>
      </c>
      <c r="DA88" s="3">
        <f>'OA&amp;GRIDCO'!IU88+'Day Ahead IEX PXIL'!EO88+RTM!EI88</f>
        <v>0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27.830000000000002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54.795000000000002</v>
      </c>
      <c r="DP88" s="70">
        <f>'OA&amp;GRIDCO'!LV88+'Day Ahead IEX PXIL'!HP88+RTM!IV88</f>
        <v>0</v>
      </c>
      <c r="DQ88" s="70">
        <f>RTM!HK88</f>
        <v>0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11.34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0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0</v>
      </c>
      <c r="EF88" s="70">
        <f>'OA&amp;GRIDCO'!MV88</f>
        <v>0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3.33</v>
      </c>
      <c r="EJ88" s="70">
        <f>'Day Ahead IEX PXIL'!IR88+RTM!IN88+'OA&amp;GRIDCO'!ND88</f>
        <v>0.9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4.12</v>
      </c>
      <c r="ET88" s="70">
        <f>'OA&amp;GRIDCO'!NP88+RTM!HD88+'Day Ahead IEX PXIL'!IZ88</f>
        <v>0</v>
      </c>
      <c r="EU88" s="70">
        <f>RTM!JG88</f>
        <v>0</v>
      </c>
      <c r="EV88" s="70">
        <f>RTM!JH88</f>
        <v>0</v>
      </c>
      <c r="EW88" s="70">
        <f>RTM!JK88</f>
        <v>0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1747.1069314432987</v>
      </c>
      <c r="FR88" s="1">
        <f t="shared" si="3"/>
        <v>56.048999999999999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>
        <v>24</v>
      </c>
      <c r="H89" s="71"/>
      <c r="I89" s="70"/>
      <c r="J89" s="70"/>
      <c r="K89" s="71"/>
      <c r="L89" s="71"/>
      <c r="M89" s="71"/>
      <c r="N89" s="71"/>
      <c r="O89" s="256">
        <v>0</v>
      </c>
      <c r="P89" s="71"/>
      <c r="Q89" s="87">
        <v>8.8000000000000007</v>
      </c>
      <c r="R89" s="71">
        <v>0.95</v>
      </c>
      <c r="S89" s="70"/>
      <c r="T89" s="71"/>
      <c r="U89" s="70"/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/>
      <c r="AE89" s="3">
        <f>'OA&amp;GRIDCO'!W89+'Day Ahead IEX PXIL'!M89+RTM!M89</f>
        <v>50.510000000000005</v>
      </c>
      <c r="AF89" s="3">
        <f>'OA&amp;GRIDCO'!X89+'Day Ahead IEX PXIL'!N89+RTM!N89</f>
        <v>10.102</v>
      </c>
      <c r="AG89" s="3">
        <f>'OA&amp;GRIDCO'!AC89+'Day Ahead IEX PXIL'!S89+RTM!S89</f>
        <v>0</v>
      </c>
      <c r="AH89" s="3">
        <f>'OA&amp;GRIDCO'!AD89+'Day Ahead IEX PXIL'!T89+RTM!T89</f>
        <v>0</v>
      </c>
      <c r="AI89" s="3">
        <f>'OA&amp;GRIDCO'!AU89+'Day Ahead IEX PXIL'!Y89+RTM!Y89</f>
        <v>0</v>
      </c>
      <c r="AJ89" s="3">
        <f>'OA&amp;GRIDCO'!AV89+'Day Ahead IEX PXIL'!Z89+RTM!Z89</f>
        <v>0</v>
      </c>
      <c r="AK89" s="3">
        <f>'OA&amp;GRIDCO'!BS89+'Day Ahead IEX PXIL'!AK89+RTM!AK89</f>
        <v>30</v>
      </c>
      <c r="AL89" s="3">
        <f>'OA&amp;GRIDCO'!BT89+'Day Ahead IEX PXIL'!AL89+RTM!AL89</f>
        <v>4.2720000000000002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41.2</v>
      </c>
      <c r="AR89" s="3">
        <f>'OA&amp;GRIDCO'!CP89+'Day Ahead IEX PXIL'!AX89+RTM!AX89</f>
        <v>13</v>
      </c>
      <c r="AS89" s="3">
        <f>'OA&amp;GRIDCO'!DA89+'Day Ahead IEX PXIL'!BC89+RTM!BC89</f>
        <v>329.77738402061857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526.92824742268044</v>
      </c>
      <c r="BD89" s="3">
        <f>'OA&amp;GRIDCO'!ER89+'Day Ahead IEX PXIL'!CB89+RTM!CB89</f>
        <v>0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0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0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0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0</v>
      </c>
      <c r="CH89" s="70">
        <f>'OA&amp;GRIDCO'!HP89+'Day Ahead IEX PXIL'!DX89+RTM!DR89</f>
        <v>0</v>
      </c>
      <c r="CI89" s="71">
        <f>'Day Ahead IEX PXIL'!HE89+'OA&amp;GRIDCO'!DI89+RTM!GY89</f>
        <v>0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12.5</v>
      </c>
      <c r="CZ89" s="3">
        <f>'OA&amp;GRIDCO'!IH89+'Day Ahead IEX PXIL'!EJ89+RTM!ED89</f>
        <v>3.125</v>
      </c>
      <c r="DA89" s="3">
        <f>'OA&amp;GRIDCO'!IU89+'Day Ahead IEX PXIL'!EO89+RTM!EI89</f>
        <v>0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27.830000000000002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54.795000000000002</v>
      </c>
      <c r="DP89" s="70">
        <f>'OA&amp;GRIDCO'!LV89+'Day Ahead IEX PXIL'!HP89+RTM!IV89</f>
        <v>0</v>
      </c>
      <c r="DQ89" s="70">
        <f>RTM!HK89</f>
        <v>0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11.34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0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0</v>
      </c>
      <c r="EF89" s="70">
        <f>'OA&amp;GRIDCO'!MV89</f>
        <v>0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3.33</v>
      </c>
      <c r="EJ89" s="70">
        <f>'Day Ahead IEX PXIL'!IR89+RTM!IN89+'OA&amp;GRIDCO'!ND89</f>
        <v>0.9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2.06</v>
      </c>
      <c r="ET89" s="70">
        <f>'OA&amp;GRIDCO'!NP89+RTM!HD89+'Day Ahead IEX PXIL'!IZ89</f>
        <v>0</v>
      </c>
      <c r="EU89" s="70">
        <f>RTM!JG89</f>
        <v>0</v>
      </c>
      <c r="EV89" s="70">
        <f>RTM!JH89</f>
        <v>0</v>
      </c>
      <c r="EW89" s="70">
        <f>RTM!JK89</f>
        <v>0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1745.0469314432987</v>
      </c>
      <c r="FR89" s="1">
        <f t="shared" si="3"/>
        <v>56.048999999999999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>
        <v>24</v>
      </c>
      <c r="H90" s="71"/>
      <c r="I90" s="70"/>
      <c r="J90" s="70"/>
      <c r="K90" s="71"/>
      <c r="L90" s="71"/>
      <c r="M90" s="71"/>
      <c r="N90" s="71"/>
      <c r="O90" s="256">
        <v>0</v>
      </c>
      <c r="P90" s="71"/>
      <c r="Q90" s="87">
        <v>8.8000000000000007</v>
      </c>
      <c r="R90" s="71">
        <v>0.95</v>
      </c>
      <c r="S90" s="70"/>
      <c r="T90" s="71"/>
      <c r="U90" s="70"/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/>
      <c r="AE90" s="3">
        <f>'OA&amp;GRIDCO'!W90+'Day Ahead IEX PXIL'!M90+RTM!M90</f>
        <v>50.510000000000005</v>
      </c>
      <c r="AF90" s="3">
        <f>'OA&amp;GRIDCO'!X90+'Day Ahead IEX PXIL'!N90+RTM!N90</f>
        <v>10.102</v>
      </c>
      <c r="AG90" s="3">
        <f>'OA&amp;GRIDCO'!AC90+'Day Ahead IEX PXIL'!S90+RTM!S90</f>
        <v>0</v>
      </c>
      <c r="AH90" s="3">
        <f>'OA&amp;GRIDCO'!AD90+'Day Ahead IEX PXIL'!T90+RTM!T90</f>
        <v>0</v>
      </c>
      <c r="AI90" s="3">
        <f>'OA&amp;GRIDCO'!AU90+'Day Ahead IEX PXIL'!Y90+RTM!Y90</f>
        <v>0</v>
      </c>
      <c r="AJ90" s="3">
        <f>'OA&amp;GRIDCO'!AV90+'Day Ahead IEX PXIL'!Z90+RTM!Z90</f>
        <v>0</v>
      </c>
      <c r="AK90" s="3">
        <f>'OA&amp;GRIDCO'!BS90+'Day Ahead IEX PXIL'!AK90+RTM!AK90</f>
        <v>30</v>
      </c>
      <c r="AL90" s="3">
        <f>'OA&amp;GRIDCO'!BT90+'Day Ahead IEX PXIL'!AL90+RTM!AL90</f>
        <v>4.2720000000000002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41.2</v>
      </c>
      <c r="AR90" s="3">
        <f>'OA&amp;GRIDCO'!CP90+'Day Ahead IEX PXIL'!AX90+RTM!AX90</f>
        <v>13</v>
      </c>
      <c r="AS90" s="3">
        <f>'OA&amp;GRIDCO'!DA90+'Day Ahead IEX PXIL'!BC90+RTM!BC90</f>
        <v>329.77738402061857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526.92824742268044</v>
      </c>
      <c r="BD90" s="3">
        <f>'OA&amp;GRIDCO'!ER90+'Day Ahead IEX PXIL'!CB90+RTM!CB90</f>
        <v>0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0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0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0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0</v>
      </c>
      <c r="CH90" s="70">
        <f>'OA&amp;GRIDCO'!HP90+'Day Ahead IEX PXIL'!DX90+RTM!DR90</f>
        <v>0</v>
      </c>
      <c r="CI90" s="71">
        <f>'Day Ahead IEX PXIL'!HE90+'OA&amp;GRIDCO'!DI90+RTM!GY90</f>
        <v>0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12.5</v>
      </c>
      <c r="CZ90" s="3">
        <f>'OA&amp;GRIDCO'!IH90+'Day Ahead IEX PXIL'!EJ90+RTM!ED90</f>
        <v>3.125</v>
      </c>
      <c r="DA90" s="3">
        <f>'OA&amp;GRIDCO'!IU90+'Day Ahead IEX PXIL'!EO90+RTM!EI90</f>
        <v>0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27.830000000000002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54.795000000000002</v>
      </c>
      <c r="DP90" s="70">
        <f>'OA&amp;GRIDCO'!LV90+'Day Ahead IEX PXIL'!HP90+RTM!IV90</f>
        <v>0</v>
      </c>
      <c r="DQ90" s="70">
        <f>RTM!HK90</f>
        <v>0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11.34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0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0</v>
      </c>
      <c r="EF90" s="70">
        <f>'OA&amp;GRIDCO'!MV90</f>
        <v>0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3.33</v>
      </c>
      <c r="EJ90" s="70">
        <f>'Day Ahead IEX PXIL'!IR90+RTM!IN90+'OA&amp;GRIDCO'!ND90</f>
        <v>0.9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2.06</v>
      </c>
      <c r="ET90" s="70">
        <f>'OA&amp;GRIDCO'!NP90+RTM!HD90+'Day Ahead IEX PXIL'!IZ90</f>
        <v>0</v>
      </c>
      <c r="EU90" s="70">
        <f>RTM!JG90</f>
        <v>0</v>
      </c>
      <c r="EV90" s="70">
        <f>RTM!JH90</f>
        <v>0</v>
      </c>
      <c r="EW90" s="70">
        <f>RTM!JK90</f>
        <v>0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1745.0469314432987</v>
      </c>
      <c r="FR90" s="1">
        <f t="shared" si="3"/>
        <v>56.048999999999999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>
        <v>24</v>
      </c>
      <c r="H91" s="71"/>
      <c r="I91" s="70"/>
      <c r="J91" s="70"/>
      <c r="K91" s="71"/>
      <c r="L91" s="71"/>
      <c r="M91" s="71"/>
      <c r="N91" s="71"/>
      <c r="O91" s="256">
        <v>0</v>
      </c>
      <c r="P91" s="71"/>
      <c r="Q91" s="87">
        <v>8.8000000000000007</v>
      </c>
      <c r="R91" s="71">
        <v>0.95</v>
      </c>
      <c r="S91" s="70"/>
      <c r="T91" s="71"/>
      <c r="U91" s="70"/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/>
      <c r="AE91" s="3">
        <f>'OA&amp;GRIDCO'!W91+'Day Ahead IEX PXIL'!M91+RTM!M91</f>
        <v>50.510000000000005</v>
      </c>
      <c r="AF91" s="3">
        <f>'OA&amp;GRIDCO'!X91+'Day Ahead IEX PXIL'!N91+RTM!N91</f>
        <v>10.102</v>
      </c>
      <c r="AG91" s="3">
        <f>'OA&amp;GRIDCO'!AC91+'Day Ahead IEX PXIL'!S91+RTM!S91</f>
        <v>0</v>
      </c>
      <c r="AH91" s="3">
        <f>'OA&amp;GRIDCO'!AD91+'Day Ahead IEX PXIL'!T91+RTM!T91</f>
        <v>0</v>
      </c>
      <c r="AI91" s="3">
        <f>'OA&amp;GRIDCO'!AU91+'Day Ahead IEX PXIL'!Y91+RTM!Y91</f>
        <v>0</v>
      </c>
      <c r="AJ91" s="3">
        <f>'OA&amp;GRIDCO'!AV91+'Day Ahead IEX PXIL'!Z91+RTM!Z91</f>
        <v>0</v>
      </c>
      <c r="AK91" s="3">
        <f>'OA&amp;GRIDCO'!BS91+'Day Ahead IEX PXIL'!AK91+RTM!AK91</f>
        <v>30</v>
      </c>
      <c r="AL91" s="3">
        <f>'OA&amp;GRIDCO'!BT91+'Day Ahead IEX PXIL'!AL91+RTM!AL91</f>
        <v>4.2720000000000002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41.2</v>
      </c>
      <c r="AR91" s="3">
        <f>'OA&amp;GRIDCO'!CP91+'Day Ahead IEX PXIL'!AX91+RTM!AX91</f>
        <v>13</v>
      </c>
      <c r="AS91" s="3">
        <f>'OA&amp;GRIDCO'!DA91+'Day Ahead IEX PXIL'!BC91+RTM!BC91</f>
        <v>329.77738402061857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526.92824742268044</v>
      </c>
      <c r="BD91" s="3">
        <f>'OA&amp;GRIDCO'!ER91+'Day Ahead IEX PXIL'!CB91+RTM!CB91</f>
        <v>0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0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0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0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0</v>
      </c>
      <c r="CH91" s="70">
        <f>'OA&amp;GRIDCO'!HP91+'Day Ahead IEX PXIL'!DX91+RTM!DR91</f>
        <v>0</v>
      </c>
      <c r="CI91" s="71">
        <f>'Day Ahead IEX PXIL'!HE91+'OA&amp;GRIDCO'!DI91+RTM!GY91</f>
        <v>0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12.5</v>
      </c>
      <c r="CZ91" s="3">
        <f>'OA&amp;GRIDCO'!IH91+'Day Ahead IEX PXIL'!EJ91+RTM!ED91</f>
        <v>3.125</v>
      </c>
      <c r="DA91" s="3">
        <f>'OA&amp;GRIDCO'!IU91+'Day Ahead IEX PXIL'!EO91+RTM!EI91</f>
        <v>0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27.830000000000002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54.795000000000002</v>
      </c>
      <c r="DP91" s="70">
        <f>'OA&amp;GRIDCO'!LV91+'Day Ahead IEX PXIL'!HP91+RTM!IV91</f>
        <v>0</v>
      </c>
      <c r="DQ91" s="70">
        <f>RTM!HK91</f>
        <v>0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11.34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0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0</v>
      </c>
      <c r="EF91" s="70">
        <f>'OA&amp;GRIDCO'!MV91</f>
        <v>0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3.33</v>
      </c>
      <c r="EJ91" s="70">
        <f>'Day Ahead IEX PXIL'!IR91+RTM!IN91+'OA&amp;GRIDCO'!ND91</f>
        <v>0.9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2.06</v>
      </c>
      <c r="ET91" s="70">
        <f>'OA&amp;GRIDCO'!NP91+RTM!HD91+'Day Ahead IEX PXIL'!IZ91</f>
        <v>0</v>
      </c>
      <c r="EU91" s="70">
        <f>RTM!JG91</f>
        <v>0</v>
      </c>
      <c r="EV91" s="70">
        <f>RTM!JH91</f>
        <v>0</v>
      </c>
      <c r="EW91" s="70">
        <f>RTM!JK91</f>
        <v>0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1745.0469314432987</v>
      </c>
      <c r="FR91" s="1">
        <f t="shared" si="3"/>
        <v>56.048999999999999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>
        <v>24</v>
      </c>
      <c r="H92" s="71"/>
      <c r="I92" s="70"/>
      <c r="J92" s="70"/>
      <c r="K92" s="71"/>
      <c r="L92" s="71"/>
      <c r="M92" s="71"/>
      <c r="N92" s="71"/>
      <c r="O92" s="256">
        <v>0</v>
      </c>
      <c r="P92" s="71"/>
      <c r="Q92" s="87">
        <v>8.8000000000000007</v>
      </c>
      <c r="R92" s="71">
        <v>0.95</v>
      </c>
      <c r="S92" s="70"/>
      <c r="T92" s="71"/>
      <c r="U92" s="70"/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/>
      <c r="AE92" s="3">
        <f>'OA&amp;GRIDCO'!W92+'Day Ahead IEX PXIL'!M92+RTM!M92</f>
        <v>50.510000000000005</v>
      </c>
      <c r="AF92" s="3">
        <f>'OA&amp;GRIDCO'!X92+'Day Ahead IEX PXIL'!N92+RTM!N92</f>
        <v>10.102</v>
      </c>
      <c r="AG92" s="3">
        <f>'OA&amp;GRIDCO'!AC92+'Day Ahead IEX PXIL'!S92+RTM!S92</f>
        <v>0</v>
      </c>
      <c r="AH92" s="3">
        <f>'OA&amp;GRIDCO'!AD92+'Day Ahead IEX PXIL'!T92+RTM!T92</f>
        <v>0</v>
      </c>
      <c r="AI92" s="3">
        <f>'OA&amp;GRIDCO'!AU92+'Day Ahead IEX PXIL'!Y92+RTM!Y92</f>
        <v>0</v>
      </c>
      <c r="AJ92" s="3">
        <f>'OA&amp;GRIDCO'!AV92+'Day Ahead IEX PXIL'!Z92+RTM!Z92</f>
        <v>0</v>
      </c>
      <c r="AK92" s="3">
        <f>'OA&amp;GRIDCO'!BS92+'Day Ahead IEX PXIL'!AK92+RTM!AK92</f>
        <v>30</v>
      </c>
      <c r="AL92" s="3">
        <f>'OA&amp;GRIDCO'!BT92+'Day Ahead IEX PXIL'!AL92+RTM!AL92</f>
        <v>4.2720000000000002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41.2</v>
      </c>
      <c r="AR92" s="3">
        <f>'OA&amp;GRIDCO'!CP92+'Day Ahead IEX PXIL'!AX92+RTM!AX92</f>
        <v>13</v>
      </c>
      <c r="AS92" s="3">
        <f>'OA&amp;GRIDCO'!DA92+'Day Ahead IEX PXIL'!BC92+RTM!BC92</f>
        <v>329.77738402061857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526.92824742268044</v>
      </c>
      <c r="BD92" s="3">
        <f>'OA&amp;GRIDCO'!ER92+'Day Ahead IEX PXIL'!CB92+RTM!CB92</f>
        <v>0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0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0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0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0</v>
      </c>
      <c r="CH92" s="70">
        <f>'OA&amp;GRIDCO'!HP92+'Day Ahead IEX PXIL'!DX92+RTM!DR92</f>
        <v>0</v>
      </c>
      <c r="CI92" s="71">
        <f>'Day Ahead IEX PXIL'!HE92+'OA&amp;GRIDCO'!DI92+RTM!GY92</f>
        <v>0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12.5</v>
      </c>
      <c r="CZ92" s="3">
        <f>'OA&amp;GRIDCO'!IH92+'Day Ahead IEX PXIL'!EJ92+RTM!ED92</f>
        <v>3.125</v>
      </c>
      <c r="DA92" s="3">
        <f>'OA&amp;GRIDCO'!IU92+'Day Ahead IEX PXIL'!EO92+RTM!EI92</f>
        <v>0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27.830000000000002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54.795000000000002</v>
      </c>
      <c r="DP92" s="70">
        <f>'OA&amp;GRIDCO'!LV92+'Day Ahead IEX PXIL'!HP92+RTM!IV92</f>
        <v>0</v>
      </c>
      <c r="DQ92" s="70">
        <f>RTM!HK92</f>
        <v>0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11.34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0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0</v>
      </c>
      <c r="EF92" s="70">
        <f>'OA&amp;GRIDCO'!MV92</f>
        <v>0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3.33</v>
      </c>
      <c r="EJ92" s="70">
        <f>'Day Ahead IEX PXIL'!IR92+RTM!IN92+'OA&amp;GRIDCO'!ND92</f>
        <v>0.9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2.06</v>
      </c>
      <c r="ET92" s="70">
        <f>'OA&amp;GRIDCO'!NP92+RTM!HD92+'Day Ahead IEX PXIL'!IZ92</f>
        <v>0</v>
      </c>
      <c r="EU92" s="70">
        <f>RTM!JG92</f>
        <v>0</v>
      </c>
      <c r="EV92" s="70">
        <f>RTM!JH92</f>
        <v>0</v>
      </c>
      <c r="EW92" s="70">
        <f>RTM!JK92</f>
        <v>0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1745.0469314432987</v>
      </c>
      <c r="FR92" s="1">
        <f t="shared" si="3"/>
        <v>56.048999999999999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>
        <v>24</v>
      </c>
      <c r="H93" s="71"/>
      <c r="I93" s="70"/>
      <c r="J93" s="70"/>
      <c r="K93" s="71"/>
      <c r="L93" s="71"/>
      <c r="M93" s="71"/>
      <c r="N93" s="71"/>
      <c r="O93" s="256">
        <v>0</v>
      </c>
      <c r="P93" s="71"/>
      <c r="Q93" s="87">
        <v>8.8000000000000007</v>
      </c>
      <c r="R93" s="71">
        <v>0.95</v>
      </c>
      <c r="S93" s="70"/>
      <c r="T93" s="71"/>
      <c r="U93" s="70"/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/>
      <c r="AE93" s="3">
        <f>'OA&amp;GRIDCO'!W93+'Day Ahead IEX PXIL'!M93+RTM!M93</f>
        <v>50.510000000000005</v>
      </c>
      <c r="AF93" s="3">
        <f>'OA&amp;GRIDCO'!X93+'Day Ahead IEX PXIL'!N93+RTM!N93</f>
        <v>10.102</v>
      </c>
      <c r="AG93" s="3">
        <f>'OA&amp;GRIDCO'!AC93+'Day Ahead IEX PXIL'!S93+RTM!S93</f>
        <v>0</v>
      </c>
      <c r="AH93" s="3">
        <f>'OA&amp;GRIDCO'!AD93+'Day Ahead IEX PXIL'!T93+RTM!T93</f>
        <v>0</v>
      </c>
      <c r="AI93" s="3">
        <f>'OA&amp;GRIDCO'!AU93+'Day Ahead IEX PXIL'!Y93+RTM!Y93</f>
        <v>0</v>
      </c>
      <c r="AJ93" s="3">
        <f>'OA&amp;GRIDCO'!AV93+'Day Ahead IEX PXIL'!Z93+RTM!Z93</f>
        <v>0</v>
      </c>
      <c r="AK93" s="3">
        <f>'OA&amp;GRIDCO'!BS93+'Day Ahead IEX PXIL'!AK93+RTM!AK93</f>
        <v>42.37</v>
      </c>
      <c r="AL93" s="3">
        <f>'OA&amp;GRIDCO'!BT93+'Day Ahead IEX PXIL'!AL93+RTM!AL93</f>
        <v>4.2720000000000002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41.2</v>
      </c>
      <c r="AR93" s="3">
        <f>'OA&amp;GRIDCO'!CP93+'Day Ahead IEX PXIL'!AX93+RTM!AX93</f>
        <v>13</v>
      </c>
      <c r="AS93" s="3">
        <f>'OA&amp;GRIDCO'!DA93+'Day Ahead IEX PXIL'!BC93+RTM!BC93</f>
        <v>329.77738402061857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547.54824742268045</v>
      </c>
      <c r="BD93" s="3">
        <f>'OA&amp;GRIDCO'!ER93+'Day Ahead IEX PXIL'!CB93+RTM!CB93</f>
        <v>0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0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0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0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0</v>
      </c>
      <c r="CH93" s="70">
        <f>'OA&amp;GRIDCO'!HP93+'Day Ahead IEX PXIL'!DX93+RTM!DR93</f>
        <v>0</v>
      </c>
      <c r="CI93" s="71">
        <f>'Day Ahead IEX PXIL'!HE93+'OA&amp;GRIDCO'!DI93+RTM!GY93</f>
        <v>0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12.5</v>
      </c>
      <c r="CZ93" s="3">
        <f>'OA&amp;GRIDCO'!IH93+'Day Ahead IEX PXIL'!EJ93+RTM!ED93</f>
        <v>3.125</v>
      </c>
      <c r="DA93" s="3">
        <f>'OA&amp;GRIDCO'!IU93+'Day Ahead IEX PXIL'!EO93+RTM!EI93</f>
        <v>0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27.830000000000002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54.795000000000002</v>
      </c>
      <c r="DP93" s="70">
        <f>'OA&amp;GRIDCO'!LV93+'Day Ahead IEX PXIL'!HP93+RTM!IV93</f>
        <v>0</v>
      </c>
      <c r="DQ93" s="70">
        <f>RTM!HK93</f>
        <v>0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11.34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0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0</v>
      </c>
      <c r="EF93" s="70">
        <f>'OA&amp;GRIDCO'!MV93</f>
        <v>0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3.33</v>
      </c>
      <c r="EJ93" s="70">
        <f>'Day Ahead IEX PXIL'!IR93+RTM!IN93+'OA&amp;GRIDCO'!ND93</f>
        <v>0.9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2.06</v>
      </c>
      <c r="ET93" s="70">
        <f>'OA&amp;GRIDCO'!NP93+RTM!HD93+'Day Ahead IEX PXIL'!IZ93</f>
        <v>0</v>
      </c>
      <c r="EU93" s="70">
        <f>RTM!JG93</f>
        <v>0</v>
      </c>
      <c r="EV93" s="70">
        <f>RTM!JH93</f>
        <v>0</v>
      </c>
      <c r="EW93" s="70">
        <f>RTM!JK93</f>
        <v>0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1778.0369314432985</v>
      </c>
      <c r="FR93" s="1">
        <f t="shared" si="3"/>
        <v>56.048999999999999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>
        <v>24</v>
      </c>
      <c r="H94" s="71"/>
      <c r="I94" s="70"/>
      <c r="J94" s="70"/>
      <c r="K94" s="71"/>
      <c r="L94" s="71"/>
      <c r="M94" s="71"/>
      <c r="N94" s="71"/>
      <c r="O94" s="256">
        <v>0</v>
      </c>
      <c r="P94" s="71"/>
      <c r="Q94" s="87">
        <v>8.8000000000000007</v>
      </c>
      <c r="R94" s="71">
        <v>0.95</v>
      </c>
      <c r="S94" s="70"/>
      <c r="T94" s="71"/>
      <c r="U94" s="70"/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/>
      <c r="AE94" s="3">
        <f>'OA&amp;GRIDCO'!W94+'Day Ahead IEX PXIL'!M94+RTM!M94</f>
        <v>50.510000000000005</v>
      </c>
      <c r="AF94" s="3">
        <f>'OA&amp;GRIDCO'!X94+'Day Ahead IEX PXIL'!N94+RTM!N94</f>
        <v>10.102</v>
      </c>
      <c r="AG94" s="3">
        <f>'OA&amp;GRIDCO'!AC94+'Day Ahead IEX PXIL'!S94+RTM!S94</f>
        <v>0</v>
      </c>
      <c r="AH94" s="3">
        <f>'OA&amp;GRIDCO'!AD94+'Day Ahead IEX PXIL'!T94+RTM!T94</f>
        <v>0</v>
      </c>
      <c r="AI94" s="3">
        <f>'OA&amp;GRIDCO'!AU94+'Day Ahead IEX PXIL'!Y94+RTM!Y94</f>
        <v>0</v>
      </c>
      <c r="AJ94" s="3">
        <f>'OA&amp;GRIDCO'!AV94+'Day Ahead IEX PXIL'!Z94+RTM!Z94</f>
        <v>0</v>
      </c>
      <c r="AK94" s="3">
        <f>'OA&amp;GRIDCO'!BS94+'Day Ahead IEX PXIL'!AK94+RTM!AK94</f>
        <v>30</v>
      </c>
      <c r="AL94" s="3">
        <f>'OA&amp;GRIDCO'!BT94+'Day Ahead IEX PXIL'!AL94+RTM!AL94</f>
        <v>4.2720000000000002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41.2</v>
      </c>
      <c r="AR94" s="3">
        <f>'OA&amp;GRIDCO'!CP94+'Day Ahead IEX PXIL'!AX94+RTM!AX94</f>
        <v>13</v>
      </c>
      <c r="AS94" s="3">
        <f>'OA&amp;GRIDCO'!DA94+'Day Ahead IEX PXIL'!BC94+RTM!BC94</f>
        <v>329.77738402061857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547.54824742268045</v>
      </c>
      <c r="BD94" s="3">
        <f>'OA&amp;GRIDCO'!ER94+'Day Ahead IEX PXIL'!CB94+RTM!CB94</f>
        <v>0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0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0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0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0</v>
      </c>
      <c r="CH94" s="70">
        <f>'OA&amp;GRIDCO'!HP94+'Day Ahead IEX PXIL'!DX94+RTM!DR94</f>
        <v>0</v>
      </c>
      <c r="CI94" s="71">
        <f>'Day Ahead IEX PXIL'!HE94+'OA&amp;GRIDCO'!DI94+RTM!GY94</f>
        <v>0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12.5</v>
      </c>
      <c r="CZ94" s="3">
        <f>'OA&amp;GRIDCO'!IH94+'Day Ahead IEX PXIL'!EJ94+RTM!ED94</f>
        <v>3.125</v>
      </c>
      <c r="DA94" s="3">
        <f>'OA&amp;GRIDCO'!IU94+'Day Ahead IEX PXIL'!EO94+RTM!EI94</f>
        <v>0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27.830000000000002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54.795000000000002</v>
      </c>
      <c r="DP94" s="70">
        <f>'OA&amp;GRIDCO'!LV94+'Day Ahead IEX PXIL'!HP94+RTM!IV94</f>
        <v>0</v>
      </c>
      <c r="DQ94" s="70">
        <f>RTM!HK94</f>
        <v>0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11.34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0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0</v>
      </c>
      <c r="EF94" s="70">
        <f>'OA&amp;GRIDCO'!MV94</f>
        <v>0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3.33</v>
      </c>
      <c r="EJ94" s="70">
        <f>'Day Ahead IEX PXIL'!IR94+RTM!IN94+'OA&amp;GRIDCO'!ND94</f>
        <v>0.9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2.06</v>
      </c>
      <c r="ET94" s="70">
        <f>'OA&amp;GRIDCO'!NP94+RTM!HD94+'Day Ahead IEX PXIL'!IZ94</f>
        <v>0</v>
      </c>
      <c r="EU94" s="70">
        <f>RTM!JG94</f>
        <v>0</v>
      </c>
      <c r="EV94" s="70">
        <f>RTM!JH94</f>
        <v>0</v>
      </c>
      <c r="EW94" s="70">
        <f>RTM!JK94</f>
        <v>0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1765.6669314432986</v>
      </c>
      <c r="FR94" s="1">
        <f t="shared" si="3"/>
        <v>56.048999999999999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>
        <v>24</v>
      </c>
      <c r="H95" s="71"/>
      <c r="I95" s="70"/>
      <c r="J95" s="70"/>
      <c r="K95" s="71"/>
      <c r="L95" s="71"/>
      <c r="M95" s="71"/>
      <c r="N95" s="71"/>
      <c r="O95" s="256">
        <v>0</v>
      </c>
      <c r="P95" s="71"/>
      <c r="Q95" s="87">
        <v>8.8000000000000007</v>
      </c>
      <c r="R95" s="71">
        <v>0.95</v>
      </c>
      <c r="S95" s="70"/>
      <c r="T95" s="71"/>
      <c r="U95" s="70"/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/>
      <c r="AE95" s="3">
        <f>'OA&amp;GRIDCO'!W95+'Day Ahead IEX PXIL'!M95+RTM!M95</f>
        <v>50.510000000000005</v>
      </c>
      <c r="AF95" s="3">
        <f>'OA&amp;GRIDCO'!X95+'Day Ahead IEX PXIL'!N95+RTM!N95</f>
        <v>10.102</v>
      </c>
      <c r="AG95" s="3">
        <f>'OA&amp;GRIDCO'!AC95+'Day Ahead IEX PXIL'!S95+RTM!S95</f>
        <v>0</v>
      </c>
      <c r="AH95" s="3">
        <f>'OA&amp;GRIDCO'!AD95+'Day Ahead IEX PXIL'!T95+RTM!T95</f>
        <v>0</v>
      </c>
      <c r="AI95" s="3">
        <f>'OA&amp;GRIDCO'!AU95+'Day Ahead IEX PXIL'!Y95+RTM!Y95</f>
        <v>0</v>
      </c>
      <c r="AJ95" s="3">
        <f>'OA&amp;GRIDCO'!AV95+'Day Ahead IEX PXIL'!Z95+RTM!Z95</f>
        <v>0</v>
      </c>
      <c r="AK95" s="3">
        <f>'OA&amp;GRIDCO'!BS95+'Day Ahead IEX PXIL'!AK95+RTM!AK95</f>
        <v>30</v>
      </c>
      <c r="AL95" s="3">
        <f>'OA&amp;GRIDCO'!BT95+'Day Ahead IEX PXIL'!AL95+RTM!AL95</f>
        <v>4.2720000000000002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41.2</v>
      </c>
      <c r="AR95" s="3">
        <f>'OA&amp;GRIDCO'!CP95+'Day Ahead IEX PXIL'!AX95+RTM!AX95</f>
        <v>13</v>
      </c>
      <c r="AS95" s="3">
        <f>'OA&amp;GRIDCO'!DA95+'Day Ahead IEX PXIL'!BC95+RTM!BC95</f>
        <v>329.77738402061857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547.54824742268045</v>
      </c>
      <c r="BD95" s="3">
        <f>'OA&amp;GRIDCO'!ER95+'Day Ahead IEX PXIL'!CB95+RTM!CB95</f>
        <v>0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0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0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0</v>
      </c>
      <c r="CH95" s="70">
        <f>'OA&amp;GRIDCO'!HP95+'Day Ahead IEX PXIL'!DX95+RTM!DR95</f>
        <v>0</v>
      </c>
      <c r="CI95" s="71">
        <f>'Day Ahead IEX PXIL'!HE95+'OA&amp;GRIDCO'!DI95+RTM!GY95</f>
        <v>0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12.5</v>
      </c>
      <c r="CZ95" s="3">
        <f>'OA&amp;GRIDCO'!IH95+'Day Ahead IEX PXIL'!EJ95+RTM!ED95</f>
        <v>3.125</v>
      </c>
      <c r="DA95" s="3">
        <f>'OA&amp;GRIDCO'!IU95+'Day Ahead IEX PXIL'!EO95+RTM!EI95</f>
        <v>0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27.830000000000002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0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11.34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0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0</v>
      </c>
      <c r="EF95" s="70">
        <f>'OA&amp;GRIDCO'!MV95</f>
        <v>0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3.33</v>
      </c>
      <c r="EJ95" s="70">
        <f>'Day Ahead IEX PXIL'!IR95+RTM!IN95+'OA&amp;GRIDCO'!ND95</f>
        <v>0.9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2.06</v>
      </c>
      <c r="ET95" s="70">
        <f>'OA&amp;GRIDCO'!NP95+RTM!HD95+'Day Ahead IEX PXIL'!IZ95</f>
        <v>0</v>
      </c>
      <c r="EU95" s="70">
        <f>RTM!JG95</f>
        <v>0</v>
      </c>
      <c r="EV95" s="70">
        <f>RTM!JH95</f>
        <v>0</v>
      </c>
      <c r="EW95" s="70">
        <f>RTM!JK95</f>
        <v>0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1765.6669314432986</v>
      </c>
      <c r="FR95" s="1">
        <f t="shared" si="3"/>
        <v>56.048999999999999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>
        <v>24</v>
      </c>
      <c r="H96" s="71"/>
      <c r="I96" s="70"/>
      <c r="J96" s="70"/>
      <c r="K96" s="71"/>
      <c r="L96" s="71"/>
      <c r="M96" s="71"/>
      <c r="N96" s="71"/>
      <c r="O96" s="256">
        <v>0</v>
      </c>
      <c r="P96" s="71"/>
      <c r="Q96" s="87">
        <v>8.8000000000000007</v>
      </c>
      <c r="R96" s="71">
        <v>0.95</v>
      </c>
      <c r="S96" s="70"/>
      <c r="T96" s="71"/>
      <c r="U96" s="70"/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/>
      <c r="AE96" s="3">
        <f>'OA&amp;GRIDCO'!W96+'Day Ahead IEX PXIL'!M96+RTM!M96</f>
        <v>50.510000000000005</v>
      </c>
      <c r="AF96" s="3">
        <f>'OA&amp;GRIDCO'!X96+'Day Ahead IEX PXIL'!N96+RTM!N96</f>
        <v>10.102</v>
      </c>
      <c r="AG96" s="3">
        <f>'OA&amp;GRIDCO'!AC96+'Day Ahead IEX PXIL'!S96+RTM!S96</f>
        <v>0</v>
      </c>
      <c r="AH96" s="3">
        <f>'OA&amp;GRIDCO'!AD96+'Day Ahead IEX PXIL'!T96+RTM!T96</f>
        <v>0</v>
      </c>
      <c r="AI96" s="3">
        <f>'OA&amp;GRIDCO'!AU96+'Day Ahead IEX PXIL'!Y96+RTM!Y96</f>
        <v>0</v>
      </c>
      <c r="AJ96" s="3">
        <f>'OA&amp;GRIDCO'!AV96+'Day Ahead IEX PXIL'!Z96+RTM!Z96</f>
        <v>0</v>
      </c>
      <c r="AK96" s="3">
        <f>'OA&amp;GRIDCO'!BS96+'Day Ahead IEX PXIL'!AK96+RTM!AK96</f>
        <v>40.31</v>
      </c>
      <c r="AL96" s="3">
        <f>'OA&amp;GRIDCO'!BT96+'Day Ahead IEX PXIL'!AL96+RTM!AL96</f>
        <v>4.2720000000000002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41.2</v>
      </c>
      <c r="AR96" s="3">
        <f>'OA&amp;GRIDCO'!CP96+'Day Ahead IEX PXIL'!AX96+RTM!AX96</f>
        <v>13</v>
      </c>
      <c r="AS96" s="3">
        <f>'OA&amp;GRIDCO'!DA96+'Day Ahead IEX PXIL'!BC96+RTM!BC96</f>
        <v>329.77738402061857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547.54824742268045</v>
      </c>
      <c r="BD96" s="3">
        <f>'OA&amp;GRIDCO'!ER96+'Day Ahead IEX PXIL'!CB96+RTM!CB96</f>
        <v>0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0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0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0</v>
      </c>
      <c r="CH96" s="70">
        <f>'OA&amp;GRIDCO'!HP96+'Day Ahead IEX PXIL'!DX96+RTM!DR96</f>
        <v>0</v>
      </c>
      <c r="CI96" s="71">
        <f>'Day Ahead IEX PXIL'!HE96+'OA&amp;GRIDCO'!DI96+RTM!GY96</f>
        <v>0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12.5</v>
      </c>
      <c r="CZ96" s="3">
        <f>'OA&amp;GRIDCO'!IH96+'Day Ahead IEX PXIL'!EJ96+RTM!ED96</f>
        <v>3.125</v>
      </c>
      <c r="DA96" s="3">
        <f>'OA&amp;GRIDCO'!IU96+'Day Ahead IEX PXIL'!EO96+RTM!EI96</f>
        <v>0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27.830000000000002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0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11.34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0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0</v>
      </c>
      <c r="EF96" s="70">
        <f>'OA&amp;GRIDCO'!MV96</f>
        <v>0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3.33</v>
      </c>
      <c r="EJ96" s="70">
        <f>'Day Ahead IEX PXIL'!IR96+RTM!IN96+'OA&amp;GRIDCO'!ND96</f>
        <v>0.9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2.06</v>
      </c>
      <c r="ET96" s="70">
        <f>'OA&amp;GRIDCO'!NP96+RTM!HD96+'Day Ahead IEX PXIL'!IZ96</f>
        <v>0</v>
      </c>
      <c r="EU96" s="70">
        <f>RTM!JG96</f>
        <v>0</v>
      </c>
      <c r="EV96" s="70">
        <f>RTM!JH96</f>
        <v>0</v>
      </c>
      <c r="EW96" s="70">
        <f>RTM!JK96</f>
        <v>0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1775.9769314432986</v>
      </c>
      <c r="FR96" s="1">
        <f t="shared" si="3"/>
        <v>56.048999999999999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>
        <v>24</v>
      </c>
      <c r="H97" s="71"/>
      <c r="I97" s="70"/>
      <c r="J97" s="70"/>
      <c r="K97" s="71"/>
      <c r="L97" s="71"/>
      <c r="M97" s="71"/>
      <c r="N97" s="71"/>
      <c r="O97" s="256">
        <v>0</v>
      </c>
      <c r="P97" s="71"/>
      <c r="Q97" s="87">
        <v>8.8000000000000007</v>
      </c>
      <c r="R97" s="71">
        <v>0.95</v>
      </c>
      <c r="S97" s="70"/>
      <c r="T97" s="71"/>
      <c r="U97" s="70"/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/>
      <c r="AE97" s="3">
        <f>'OA&amp;GRIDCO'!W97+'Day Ahead IEX PXIL'!M97+RTM!M97</f>
        <v>50.510000000000005</v>
      </c>
      <c r="AF97" s="3">
        <f>'OA&amp;GRIDCO'!X97+'Day Ahead IEX PXIL'!N97+RTM!N97</f>
        <v>10.102</v>
      </c>
      <c r="AG97" s="3">
        <f>'OA&amp;GRIDCO'!AC97+'Day Ahead IEX PXIL'!S97+RTM!S97</f>
        <v>0</v>
      </c>
      <c r="AH97" s="3">
        <f>'OA&amp;GRIDCO'!AD97+'Day Ahead IEX PXIL'!T97+RTM!T97</f>
        <v>0</v>
      </c>
      <c r="AI97" s="3">
        <f>'OA&amp;GRIDCO'!AU97+'Day Ahead IEX PXIL'!Y97+RTM!Y97</f>
        <v>0</v>
      </c>
      <c r="AJ97" s="3">
        <f>'OA&amp;GRIDCO'!AV97+'Day Ahead IEX PXIL'!Z97+RTM!Z97</f>
        <v>0</v>
      </c>
      <c r="AK97" s="3">
        <f>'OA&amp;GRIDCO'!BS97+'Day Ahead IEX PXIL'!AK97+RTM!AK97</f>
        <v>30</v>
      </c>
      <c r="AL97" s="3">
        <f>'OA&amp;GRIDCO'!BT97+'Day Ahead IEX PXIL'!AL97+RTM!AL97</f>
        <v>4.2720000000000002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41.2</v>
      </c>
      <c r="AR97" s="3">
        <f>'OA&amp;GRIDCO'!CP97+'Day Ahead IEX PXIL'!AX97+RTM!AX97</f>
        <v>13</v>
      </c>
      <c r="AS97" s="3">
        <f>'OA&amp;GRIDCO'!DA97+'Day Ahead IEX PXIL'!BC97+RTM!BC97</f>
        <v>329.77738402061857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547.54824742268045</v>
      </c>
      <c r="BD97" s="3">
        <f>'OA&amp;GRIDCO'!ER97+'Day Ahead IEX PXIL'!CB97+RTM!CB97</f>
        <v>0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0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0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0</v>
      </c>
      <c r="CH97" s="70">
        <f>'OA&amp;GRIDCO'!HP97+'Day Ahead IEX PXIL'!DX97+RTM!DR97</f>
        <v>0</v>
      </c>
      <c r="CI97" s="71">
        <f>'Day Ahead IEX PXIL'!HE97+'OA&amp;GRIDCO'!DI97+RTM!GY97</f>
        <v>0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12.5</v>
      </c>
      <c r="CZ97" s="3">
        <f>'OA&amp;GRIDCO'!IH97+'Day Ahead IEX PXIL'!EJ97+RTM!ED97</f>
        <v>3.125</v>
      </c>
      <c r="DA97" s="3">
        <f>'OA&amp;GRIDCO'!IU97+'Day Ahead IEX PXIL'!EO97+RTM!EI97</f>
        <v>0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27.830000000000002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0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11.34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0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0</v>
      </c>
      <c r="EF97" s="70">
        <f>'OA&amp;GRIDCO'!MV97</f>
        <v>0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3.33</v>
      </c>
      <c r="EJ97" s="70">
        <f>'Day Ahead IEX PXIL'!IR97+RTM!IN97+'OA&amp;GRIDCO'!ND97</f>
        <v>0.9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2.06</v>
      </c>
      <c r="ET97" s="70">
        <f>'OA&amp;GRIDCO'!NP97+RTM!HD97+'Day Ahead IEX PXIL'!IZ97</f>
        <v>0</v>
      </c>
      <c r="EU97" s="70">
        <f>RTM!JG97</f>
        <v>0</v>
      </c>
      <c r="EV97" s="70">
        <f>RTM!JH97</f>
        <v>0</v>
      </c>
      <c r="EW97" s="70">
        <f>RTM!JK97</f>
        <v>0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1765.6669314432986</v>
      </c>
      <c r="FR97" s="1">
        <f t="shared" si="3"/>
        <v>56.048999999999999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>
        <v>24</v>
      </c>
      <c r="H98" s="71"/>
      <c r="I98" s="70"/>
      <c r="J98" s="70"/>
      <c r="K98" s="71"/>
      <c r="L98" s="71"/>
      <c r="M98" s="71"/>
      <c r="N98" s="71"/>
      <c r="O98" s="256">
        <v>0</v>
      </c>
      <c r="P98" s="71"/>
      <c r="Q98" s="87">
        <v>8.8000000000000007</v>
      </c>
      <c r="R98" s="71">
        <v>0.95</v>
      </c>
      <c r="S98" s="70"/>
      <c r="T98" s="71"/>
      <c r="U98" s="70"/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/>
      <c r="AE98" s="3">
        <f>'OA&amp;GRIDCO'!W98+'Day Ahead IEX PXIL'!M98+RTM!M98</f>
        <v>50.510000000000005</v>
      </c>
      <c r="AF98" s="3">
        <f>'OA&amp;GRIDCO'!X98+'Day Ahead IEX PXIL'!N98+RTM!N98</f>
        <v>10.102</v>
      </c>
      <c r="AG98" s="3">
        <f>'OA&amp;GRIDCO'!AC98+'Day Ahead IEX PXIL'!S98+RTM!S98</f>
        <v>0</v>
      </c>
      <c r="AH98" s="3">
        <f>'OA&amp;GRIDCO'!AD98+'Day Ahead IEX PXIL'!T98+RTM!T98</f>
        <v>0</v>
      </c>
      <c r="AI98" s="3">
        <f>'OA&amp;GRIDCO'!AU98+'Day Ahead IEX PXIL'!Y98+RTM!Y98</f>
        <v>0</v>
      </c>
      <c r="AJ98" s="3">
        <f>'OA&amp;GRIDCO'!AV98+'Day Ahead IEX PXIL'!Z98+RTM!Z98</f>
        <v>0</v>
      </c>
      <c r="AK98" s="3">
        <f>'OA&amp;GRIDCO'!BS98+'Day Ahead IEX PXIL'!AK98+RTM!AK98</f>
        <v>48.56</v>
      </c>
      <c r="AL98" s="3">
        <f>'OA&amp;GRIDCO'!BT98+'Day Ahead IEX PXIL'!AL98+RTM!AL98</f>
        <v>4.2720000000000002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41.2</v>
      </c>
      <c r="AR98" s="3">
        <f>'OA&amp;GRIDCO'!CP98+'Day Ahead IEX PXIL'!AX98+RTM!AX98</f>
        <v>13</v>
      </c>
      <c r="AS98" s="3">
        <f>'OA&amp;GRIDCO'!DA98+'Day Ahead IEX PXIL'!BC98+RTM!BC98</f>
        <v>329.77738402061857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547.54824742268045</v>
      </c>
      <c r="BD98" s="3">
        <f>'OA&amp;GRIDCO'!ER98+'Day Ahead IEX PXIL'!CB98+RTM!CB98</f>
        <v>0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0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0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0</v>
      </c>
      <c r="CH98" s="70">
        <f>'OA&amp;GRIDCO'!HP98+'Day Ahead IEX PXIL'!DX98+RTM!DR98</f>
        <v>0</v>
      </c>
      <c r="CI98" s="71">
        <f>'Day Ahead IEX PXIL'!HE98+'OA&amp;GRIDCO'!DI98+RTM!GY98</f>
        <v>0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12.5</v>
      </c>
      <c r="CZ98" s="3">
        <f>'OA&amp;GRIDCO'!IH98+'Day Ahead IEX PXIL'!EJ98+RTM!ED98</f>
        <v>3.125</v>
      </c>
      <c r="DA98" s="3">
        <f>'OA&amp;GRIDCO'!IU98+'Day Ahead IEX PXIL'!EO98+RTM!EI98</f>
        <v>0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27.830000000000002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0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11.34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0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0</v>
      </c>
      <c r="EF98" s="70">
        <f>'OA&amp;GRIDCO'!MV98</f>
        <v>0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3.33</v>
      </c>
      <c r="EJ98" s="70">
        <f>'Day Ahead IEX PXIL'!IR98+RTM!IN98+'OA&amp;GRIDCO'!ND98</f>
        <v>0.9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2.06</v>
      </c>
      <c r="ET98" s="70">
        <f>'OA&amp;GRIDCO'!NP98+RTM!HD98+'Day Ahead IEX PXIL'!IZ98</f>
        <v>0</v>
      </c>
      <c r="EU98" s="70">
        <f>RTM!JG98</f>
        <v>0</v>
      </c>
      <c r="EV98" s="70">
        <f>RTM!JH98</f>
        <v>0</v>
      </c>
      <c r="EW98" s="70">
        <f>RTM!JK98</f>
        <v>0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1784.2269314432986</v>
      </c>
      <c r="FR98" s="1">
        <f t="shared" si="3"/>
        <v>56.048999999999999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>
        <v>24</v>
      </c>
      <c r="H99" s="71"/>
      <c r="I99" s="70"/>
      <c r="J99" s="70"/>
      <c r="K99" s="71"/>
      <c r="L99" s="71"/>
      <c r="M99" s="71"/>
      <c r="N99" s="71"/>
      <c r="O99" s="256">
        <v>0</v>
      </c>
      <c r="P99" s="71"/>
      <c r="Q99" s="87">
        <v>8.8000000000000007</v>
      </c>
      <c r="R99" s="71">
        <v>0.95</v>
      </c>
      <c r="S99" s="70"/>
      <c r="T99" s="71"/>
      <c r="U99" s="70"/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/>
      <c r="AE99" s="3">
        <f>'OA&amp;GRIDCO'!W99+'Day Ahead IEX PXIL'!M99+RTM!M99</f>
        <v>50.510000000000005</v>
      </c>
      <c r="AF99" s="3">
        <f>'OA&amp;GRIDCO'!X99+'Day Ahead IEX PXIL'!N99+RTM!N99</f>
        <v>10.102</v>
      </c>
      <c r="AG99" s="3">
        <f>'OA&amp;GRIDCO'!AC99+'Day Ahead IEX PXIL'!S99+RTM!S99</f>
        <v>0</v>
      </c>
      <c r="AH99" s="3">
        <f>'OA&amp;GRIDCO'!AD99+'Day Ahead IEX PXIL'!T99+RTM!T99</f>
        <v>0</v>
      </c>
      <c r="AI99" s="3">
        <f>'OA&amp;GRIDCO'!AU99+'Day Ahead IEX PXIL'!Y99+RTM!Y99</f>
        <v>0</v>
      </c>
      <c r="AJ99" s="3">
        <f>'OA&amp;GRIDCO'!AV99+'Day Ahead IEX PXIL'!Z99+RTM!Z99</f>
        <v>0</v>
      </c>
      <c r="AK99" s="3">
        <f>'OA&amp;GRIDCO'!BS99+'Day Ahead IEX PXIL'!AK99+RTM!AK99</f>
        <v>81.55</v>
      </c>
      <c r="AL99" s="3">
        <f>'OA&amp;GRIDCO'!BT99+'Day Ahead IEX PXIL'!AL99+RTM!AL99</f>
        <v>4.2720000000000002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41.2</v>
      </c>
      <c r="AR99" s="3">
        <f>'OA&amp;GRIDCO'!CP99+'Day Ahead IEX PXIL'!AX99+RTM!AX99</f>
        <v>13</v>
      </c>
      <c r="AS99" s="3">
        <f>'OA&amp;GRIDCO'!DA99+'Day Ahead IEX PXIL'!BC99+RTM!BC99</f>
        <v>329.77738402061857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547.54824742268045</v>
      </c>
      <c r="BD99" s="3">
        <f>'OA&amp;GRIDCO'!ER99+'Day Ahead IEX PXIL'!CB99+RTM!CB99</f>
        <v>0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0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0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0</v>
      </c>
      <c r="CH99" s="70">
        <f>'OA&amp;GRIDCO'!HP99+'Day Ahead IEX PXIL'!DX99+RTM!DR99</f>
        <v>0</v>
      </c>
      <c r="CI99" s="71">
        <f>'Day Ahead IEX PXIL'!HE99+'OA&amp;GRIDCO'!DI99+RTM!GY99</f>
        <v>0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12.5</v>
      </c>
      <c r="CZ99" s="3">
        <f>'OA&amp;GRIDCO'!IH99+'Day Ahead IEX PXIL'!EJ99+RTM!ED99</f>
        <v>3.125</v>
      </c>
      <c r="DA99" s="3">
        <f>'OA&amp;GRIDCO'!IU99+'Day Ahead IEX PXIL'!EO99+RTM!EI99</f>
        <v>0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27.830000000000002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11.34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0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0</v>
      </c>
      <c r="EF99" s="70">
        <f>'OA&amp;GRIDCO'!MV99</f>
        <v>0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3.33</v>
      </c>
      <c r="EJ99" s="70">
        <f>'Day Ahead IEX PXIL'!IR99+RTM!IN99+'OA&amp;GRIDCO'!ND99</f>
        <v>0.9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2.06</v>
      </c>
      <c r="ET99" s="70">
        <f>'OA&amp;GRIDCO'!NP99+RTM!HD99+'Day Ahead IEX PXIL'!IZ99</f>
        <v>0</v>
      </c>
      <c r="EU99" s="70">
        <f>RTM!JG99</f>
        <v>0</v>
      </c>
      <c r="EV99" s="70">
        <f>RTM!JH99</f>
        <v>0</v>
      </c>
      <c r="EW99" s="70">
        <f>RTM!JK99</f>
        <v>0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1817.2169314432988</v>
      </c>
      <c r="FR99" s="1">
        <f t="shared" si="3"/>
        <v>56.048999999999999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>
        <v>24</v>
      </c>
      <c r="H100" s="71"/>
      <c r="I100" s="70"/>
      <c r="J100" s="70"/>
      <c r="K100" s="71"/>
      <c r="L100" s="71"/>
      <c r="M100" s="71"/>
      <c r="N100" s="71"/>
      <c r="O100" s="256">
        <v>0</v>
      </c>
      <c r="P100" s="71"/>
      <c r="Q100" s="87">
        <v>8.8000000000000007</v>
      </c>
      <c r="R100" s="71">
        <v>0.95</v>
      </c>
      <c r="S100" s="70"/>
      <c r="T100" s="71"/>
      <c r="U100" s="70"/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/>
      <c r="AE100" s="3">
        <f>'OA&amp;GRIDCO'!W100+'Day Ahead IEX PXIL'!M100+RTM!M100</f>
        <v>50.510000000000005</v>
      </c>
      <c r="AF100" s="3">
        <f>'OA&amp;GRIDCO'!X100+'Day Ahead IEX PXIL'!N100+RTM!N100</f>
        <v>10.102</v>
      </c>
      <c r="AG100" s="3">
        <f>'OA&amp;GRIDCO'!AC100+'Day Ahead IEX PXIL'!S100+RTM!S100</f>
        <v>0</v>
      </c>
      <c r="AH100" s="3">
        <f>'OA&amp;GRIDCO'!AD100+'Day Ahead IEX PXIL'!T100+RTM!T100</f>
        <v>0</v>
      </c>
      <c r="AI100" s="3">
        <f>'OA&amp;GRIDCO'!AU100+'Day Ahead IEX PXIL'!Y100+RTM!Y100</f>
        <v>0</v>
      </c>
      <c r="AJ100" s="3">
        <f>'OA&amp;GRIDCO'!AV100+'Day Ahead IEX PXIL'!Z100+RTM!Z100</f>
        <v>0</v>
      </c>
      <c r="AK100" s="3">
        <f>'OA&amp;GRIDCO'!BS100+'Day Ahead IEX PXIL'!AK100+RTM!AK100</f>
        <v>30</v>
      </c>
      <c r="AL100" s="3">
        <f>'OA&amp;GRIDCO'!BT100+'Day Ahead IEX PXIL'!AL100+RTM!AL100</f>
        <v>4.2720000000000002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41.2</v>
      </c>
      <c r="AR100" s="3">
        <f>'OA&amp;GRIDCO'!CP100+'Day Ahead IEX PXIL'!AX100+RTM!AX100</f>
        <v>13</v>
      </c>
      <c r="AS100" s="3">
        <f>'OA&amp;GRIDCO'!DA100+'Day Ahead IEX PXIL'!BC100+RTM!BC100</f>
        <v>329.77738402061857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547.54824742268045</v>
      </c>
      <c r="BD100" s="3">
        <f>'OA&amp;GRIDCO'!ER100+'Day Ahead IEX PXIL'!CB100+RTM!CB100</f>
        <v>0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0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0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0</v>
      </c>
      <c r="CH100" s="70">
        <f>'OA&amp;GRIDCO'!HP100+'Day Ahead IEX PXIL'!DX100+RTM!DR100</f>
        <v>0</v>
      </c>
      <c r="CI100" s="71">
        <f>'Day Ahead IEX PXIL'!HE100+'OA&amp;GRIDCO'!DI100+RTM!GY100</f>
        <v>0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12.5</v>
      </c>
      <c r="CZ100" s="3">
        <f>'OA&amp;GRIDCO'!IH100+'Day Ahead IEX PXIL'!EJ100+RTM!ED100</f>
        <v>3.125</v>
      </c>
      <c r="DA100" s="3">
        <f>'OA&amp;GRIDCO'!IU100+'Day Ahead IEX PXIL'!EO100+RTM!EI100</f>
        <v>0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27.830000000000002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11.34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0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0</v>
      </c>
      <c r="EF100" s="70">
        <f>'OA&amp;GRIDCO'!MV100</f>
        <v>0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3.33</v>
      </c>
      <c r="EJ100" s="70">
        <f>'Day Ahead IEX PXIL'!IR100+RTM!IN100+'OA&amp;GRIDCO'!ND100</f>
        <v>0.9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2.06</v>
      </c>
      <c r="ET100" s="70">
        <f>'OA&amp;GRIDCO'!NP100+RTM!HD100+'Day Ahead IEX PXIL'!IZ100</f>
        <v>0</v>
      </c>
      <c r="EU100" s="70">
        <f>RTM!JG100</f>
        <v>0</v>
      </c>
      <c r="EV100" s="70">
        <f>RTM!JH100</f>
        <v>0</v>
      </c>
      <c r="EW100" s="70">
        <f>RTM!JK100</f>
        <v>0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1765.6669314432986</v>
      </c>
      <c r="FR100" s="1">
        <f t="shared" si="3"/>
        <v>56.048999999999999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>
        <v>24</v>
      </c>
      <c r="H101" s="71"/>
      <c r="I101" s="70"/>
      <c r="J101" s="70"/>
      <c r="K101" s="71"/>
      <c r="L101" s="71"/>
      <c r="M101" s="71"/>
      <c r="N101" s="71"/>
      <c r="O101" s="256">
        <v>0</v>
      </c>
      <c r="P101" s="71"/>
      <c r="Q101" s="87">
        <v>8.8000000000000007</v>
      </c>
      <c r="R101" s="71">
        <v>0.95</v>
      </c>
      <c r="S101" s="70"/>
      <c r="T101" s="71"/>
      <c r="U101" s="70"/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/>
      <c r="AE101" s="3">
        <f>'OA&amp;GRIDCO'!W101+'Day Ahead IEX PXIL'!M101+RTM!M101</f>
        <v>50.510000000000005</v>
      </c>
      <c r="AF101" s="3">
        <f>'OA&amp;GRIDCO'!X101+'Day Ahead IEX PXIL'!N101+RTM!N101</f>
        <v>10.102</v>
      </c>
      <c r="AG101" s="3">
        <f>'OA&amp;GRIDCO'!AC101+'Day Ahead IEX PXIL'!S101+RTM!S101</f>
        <v>0</v>
      </c>
      <c r="AH101" s="3">
        <f>'OA&amp;GRIDCO'!AD101+'Day Ahead IEX PXIL'!T101+RTM!T101</f>
        <v>0</v>
      </c>
      <c r="AI101" s="3">
        <f>'OA&amp;GRIDCO'!AU101+'Day Ahead IEX PXIL'!Y101+RTM!Y101</f>
        <v>0</v>
      </c>
      <c r="AJ101" s="3">
        <f>'OA&amp;GRIDCO'!AV101+'Day Ahead IEX PXIL'!Z101+RTM!Z101</f>
        <v>0</v>
      </c>
      <c r="AK101" s="3">
        <f>'OA&amp;GRIDCO'!BS101+'Day Ahead IEX PXIL'!AK101+RTM!AK101</f>
        <v>30</v>
      </c>
      <c r="AL101" s="3">
        <f>'OA&amp;GRIDCO'!BT101+'Day Ahead IEX PXIL'!AL101+RTM!AL101</f>
        <v>4.2720000000000002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41.2</v>
      </c>
      <c r="AR101" s="3">
        <f>'OA&amp;GRIDCO'!CP101+'Day Ahead IEX PXIL'!AX101+RTM!AX101</f>
        <v>13</v>
      </c>
      <c r="AS101" s="3">
        <f>'OA&amp;GRIDCO'!DA101+'Day Ahead IEX PXIL'!BC101+RTM!BC101</f>
        <v>329.77738402061857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547.54824742268045</v>
      </c>
      <c r="BD101" s="3">
        <f>'OA&amp;GRIDCO'!ER101+'Day Ahead IEX PXIL'!CB101+RTM!CB101</f>
        <v>0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0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0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0</v>
      </c>
      <c r="CH101" s="70">
        <f>'OA&amp;GRIDCO'!HP101+'Day Ahead IEX PXIL'!DX101+RTM!DR101</f>
        <v>0</v>
      </c>
      <c r="CI101" s="71">
        <f>'Day Ahead IEX PXIL'!HE101+'OA&amp;GRIDCO'!DI101+RTM!GY101</f>
        <v>0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12.5</v>
      </c>
      <c r="CZ101" s="3">
        <f>'OA&amp;GRIDCO'!IH101+'Day Ahead IEX PXIL'!EJ101+RTM!ED101</f>
        <v>3.125</v>
      </c>
      <c r="DA101" s="3">
        <f>'OA&amp;GRIDCO'!IU101+'Day Ahead IEX PXIL'!EO101+RTM!EI101</f>
        <v>0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27.830000000000002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11.34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0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0</v>
      </c>
      <c r="EF101" s="70">
        <f>'OA&amp;GRIDCO'!MV101</f>
        <v>0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3.33</v>
      </c>
      <c r="EJ101" s="70">
        <f>'Day Ahead IEX PXIL'!IR101+RTM!IN101+'OA&amp;GRIDCO'!ND101</f>
        <v>0.9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0</v>
      </c>
      <c r="ET101" s="70">
        <f>'OA&amp;GRIDCO'!NP101+RTM!HD101+'Day Ahead IEX PXIL'!IZ101</f>
        <v>0</v>
      </c>
      <c r="EU101" s="70">
        <f>RTM!JG101</f>
        <v>0</v>
      </c>
      <c r="EV101" s="70">
        <f>RTM!JH101</f>
        <v>0</v>
      </c>
      <c r="EW101" s="70">
        <f>RTM!JK101</f>
        <v>0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1763.6069314432987</v>
      </c>
      <c r="FR101" s="1">
        <f t="shared" si="3"/>
        <v>56.048999999999999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>
        <v>24</v>
      </c>
      <c r="H102" s="71"/>
      <c r="I102" s="70"/>
      <c r="J102" s="70"/>
      <c r="K102" s="71"/>
      <c r="L102" s="71"/>
      <c r="M102" s="71"/>
      <c r="N102" s="71"/>
      <c r="O102" s="256">
        <v>0</v>
      </c>
      <c r="P102" s="71"/>
      <c r="Q102" s="87">
        <v>8.8000000000000007</v>
      </c>
      <c r="R102" s="71">
        <v>0.95</v>
      </c>
      <c r="S102" s="70"/>
      <c r="T102" s="71"/>
      <c r="U102" s="70"/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/>
      <c r="AE102" s="3">
        <f>'OA&amp;GRIDCO'!W102+'Day Ahead IEX PXIL'!M102+RTM!M102</f>
        <v>50.510000000000005</v>
      </c>
      <c r="AF102" s="3">
        <f>'OA&amp;GRIDCO'!X102+'Day Ahead IEX PXIL'!N102+RTM!N102</f>
        <v>10.102</v>
      </c>
      <c r="AG102" s="3">
        <f>'OA&amp;GRIDCO'!AC102+'Day Ahead IEX PXIL'!S102+RTM!S102</f>
        <v>0</v>
      </c>
      <c r="AH102" s="3">
        <f>'OA&amp;GRIDCO'!AD102+'Day Ahead IEX PXIL'!T102+RTM!T102</f>
        <v>0</v>
      </c>
      <c r="AI102" s="3">
        <f>'OA&amp;GRIDCO'!AU102+'Day Ahead IEX PXIL'!Y102+RTM!Y102</f>
        <v>0</v>
      </c>
      <c r="AJ102" s="3">
        <f>'OA&amp;GRIDCO'!AV102+'Day Ahead IEX PXIL'!Z102+RTM!Z102</f>
        <v>0</v>
      </c>
      <c r="AK102" s="3">
        <f>'OA&amp;GRIDCO'!BS102+'Day Ahead IEX PXIL'!AK102+RTM!AK102</f>
        <v>40.31</v>
      </c>
      <c r="AL102" s="3">
        <f>'OA&amp;GRIDCO'!BT102+'Day Ahead IEX PXIL'!AL102+RTM!AL102</f>
        <v>4.2720000000000002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41.2</v>
      </c>
      <c r="AR102" s="3">
        <f>'OA&amp;GRIDCO'!CP102+'Day Ahead IEX PXIL'!AX102+RTM!AX102</f>
        <v>13</v>
      </c>
      <c r="AS102" s="3">
        <f>'OA&amp;GRIDCO'!DA102+'Day Ahead IEX PXIL'!BC102+RTM!BC102</f>
        <v>329.77738402061857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547.54824742268045</v>
      </c>
      <c r="BD102" s="3">
        <f>'OA&amp;GRIDCO'!ER102+'Day Ahead IEX PXIL'!CB102+RTM!CB102</f>
        <v>0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0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0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0</v>
      </c>
      <c r="CH102" s="70">
        <f>'OA&amp;GRIDCO'!HP102+'Day Ahead IEX PXIL'!DX102+RTM!DR102</f>
        <v>0</v>
      </c>
      <c r="CI102" s="71">
        <f>'Day Ahead IEX PXIL'!HE102+'OA&amp;GRIDCO'!DI102+RTM!GY102</f>
        <v>0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12.5</v>
      </c>
      <c r="CZ102" s="3">
        <f>'OA&amp;GRIDCO'!IH102+'Day Ahead IEX PXIL'!EJ102+RTM!ED102</f>
        <v>3.125</v>
      </c>
      <c r="DA102" s="3">
        <f>'OA&amp;GRIDCO'!IU102+'Day Ahead IEX PXIL'!EO102+RTM!EI102</f>
        <v>0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27.830000000000002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11.34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0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0</v>
      </c>
      <c r="EF102" s="70">
        <f>'OA&amp;GRIDCO'!MV102</f>
        <v>0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3.33</v>
      </c>
      <c r="EJ102" s="70">
        <f>'Day Ahead IEX PXIL'!IR102+RTM!IN102+'OA&amp;GRIDCO'!ND102</f>
        <v>0.9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0</v>
      </c>
      <c r="ET102" s="70">
        <f>'OA&amp;GRIDCO'!NP102+RTM!HD102+'Day Ahead IEX PXIL'!IZ102</f>
        <v>0</v>
      </c>
      <c r="EU102" s="70">
        <f>RTM!JG102</f>
        <v>0</v>
      </c>
      <c r="EV102" s="70">
        <f>RTM!JH102</f>
        <v>0</v>
      </c>
      <c r="EW102" s="70">
        <f>RTM!JK102</f>
        <v>0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1773.9169314432986</v>
      </c>
      <c r="FR102" s="1">
        <f t="shared" si="3"/>
        <v>56.048999999999999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>
        <v>24</v>
      </c>
      <c r="H103" s="71"/>
      <c r="I103" s="70"/>
      <c r="J103" s="70"/>
      <c r="K103" s="71"/>
      <c r="L103" s="71"/>
      <c r="M103" s="71"/>
      <c r="N103" s="71"/>
      <c r="O103" s="256">
        <v>0</v>
      </c>
      <c r="P103" s="71"/>
      <c r="Q103" s="87">
        <v>8.8000000000000007</v>
      </c>
      <c r="R103" s="71">
        <v>0.95</v>
      </c>
      <c r="S103" s="70"/>
      <c r="T103" s="71"/>
      <c r="U103" s="70"/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/>
      <c r="AE103" s="3">
        <f>'OA&amp;GRIDCO'!W103+'Day Ahead IEX PXIL'!M103+RTM!M103</f>
        <v>50.510000000000005</v>
      </c>
      <c r="AF103" s="3">
        <f>'OA&amp;GRIDCO'!X103+'Day Ahead IEX PXIL'!N103+RTM!N103</f>
        <v>10.102</v>
      </c>
      <c r="AG103" s="3">
        <f>'OA&amp;GRIDCO'!AC103+'Day Ahead IEX PXIL'!S103+RTM!S103</f>
        <v>0</v>
      </c>
      <c r="AH103" s="3">
        <f>'OA&amp;GRIDCO'!AD103+'Day Ahead IEX PXIL'!T103+RTM!T103</f>
        <v>0</v>
      </c>
      <c r="AI103" s="3">
        <f>'OA&amp;GRIDCO'!AU103+'Day Ahead IEX PXIL'!Y103+RTM!Y103</f>
        <v>0</v>
      </c>
      <c r="AJ103" s="3">
        <f>'OA&amp;GRIDCO'!AV103+'Day Ahead IEX PXIL'!Z103+RTM!Z103</f>
        <v>0</v>
      </c>
      <c r="AK103" s="3">
        <f>'OA&amp;GRIDCO'!BS103+'Day Ahead IEX PXIL'!AK103+RTM!AK103</f>
        <v>30</v>
      </c>
      <c r="AL103" s="3">
        <f>'OA&amp;GRIDCO'!BT103+'Day Ahead IEX PXIL'!AL103+RTM!AL103</f>
        <v>4.2720000000000002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41.2</v>
      </c>
      <c r="AR103" s="3">
        <f>'OA&amp;GRIDCO'!CP103+'Day Ahead IEX PXIL'!AX103+RTM!AX103</f>
        <v>13</v>
      </c>
      <c r="AS103" s="3">
        <f>'OA&amp;GRIDCO'!DA103+'Day Ahead IEX PXIL'!BC103+RTM!BC103</f>
        <v>329.77738402061857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547.54824742268045</v>
      </c>
      <c r="BD103" s="3">
        <f>'OA&amp;GRIDCO'!ER103+'Day Ahead IEX PXIL'!CB103+RTM!CB103</f>
        <v>0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30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0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0</v>
      </c>
      <c r="CH103" s="70">
        <f>'OA&amp;GRIDCO'!HP103+'Day Ahead IEX PXIL'!DX103+RTM!DR103</f>
        <v>0</v>
      </c>
      <c r="CI103" s="71">
        <f>'Day Ahead IEX PXIL'!HE103+'OA&amp;GRIDCO'!DI103+RTM!GY103</f>
        <v>0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12.5</v>
      </c>
      <c r="CZ103" s="3">
        <f>'OA&amp;GRIDCO'!IH103+'Day Ahead IEX PXIL'!EJ103+RTM!ED103</f>
        <v>3.125</v>
      </c>
      <c r="DA103" s="3">
        <f>'OA&amp;GRIDCO'!IU103+'Day Ahead IEX PXIL'!EO103+RTM!EI103</f>
        <v>0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27.830000000000002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11.34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0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0</v>
      </c>
      <c r="EF103" s="70">
        <f>'OA&amp;GRIDCO'!MV103</f>
        <v>0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3.33</v>
      </c>
      <c r="EJ103" s="70">
        <f>'Day Ahead IEX PXIL'!IR103+RTM!IN103+'OA&amp;GRIDCO'!ND103</f>
        <v>0.9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0</v>
      </c>
      <c r="ET103" s="70">
        <f>'OA&amp;GRIDCO'!NP103+RTM!HD103+'Day Ahead IEX PXIL'!IZ103</f>
        <v>0</v>
      </c>
      <c r="EU103" s="70">
        <f>RTM!JG103</f>
        <v>0</v>
      </c>
      <c r="EV103" s="70">
        <f>RTM!JH103</f>
        <v>0</v>
      </c>
      <c r="EW103" s="70">
        <f>RTM!JK103</f>
        <v>0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1793.6069314432987</v>
      </c>
      <c r="FR103" s="1">
        <f t="shared" si="3"/>
        <v>56.048999999999999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>
        <v>24</v>
      </c>
      <c r="H104" s="71"/>
      <c r="I104" s="70"/>
      <c r="J104" s="70"/>
      <c r="K104" s="71"/>
      <c r="L104" s="71"/>
      <c r="M104" s="71"/>
      <c r="N104" s="71"/>
      <c r="O104" s="256">
        <v>0</v>
      </c>
      <c r="P104" s="71"/>
      <c r="Q104" s="87">
        <v>8.8000000000000007</v>
      </c>
      <c r="R104" s="71">
        <v>0.95</v>
      </c>
      <c r="S104" s="70"/>
      <c r="T104" s="71"/>
      <c r="U104" s="70"/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/>
      <c r="AE104" s="3">
        <f>'OA&amp;GRIDCO'!W104+'Day Ahead IEX PXIL'!M104+RTM!M104</f>
        <v>50.510000000000005</v>
      </c>
      <c r="AF104" s="3">
        <f>'OA&amp;GRIDCO'!X104+'Day Ahead IEX PXIL'!N104+RTM!N104</f>
        <v>10.102</v>
      </c>
      <c r="AG104" s="3">
        <f>'OA&amp;GRIDCO'!AC104+'Day Ahead IEX PXIL'!S104+RTM!S104</f>
        <v>0</v>
      </c>
      <c r="AH104" s="3">
        <f>'OA&amp;GRIDCO'!AD104+'Day Ahead IEX PXIL'!T104+RTM!T104</f>
        <v>0</v>
      </c>
      <c r="AI104" s="3">
        <f>'OA&amp;GRIDCO'!AU104+'Day Ahead IEX PXIL'!Y104+RTM!Y104</f>
        <v>0</v>
      </c>
      <c r="AJ104" s="3">
        <f>'OA&amp;GRIDCO'!AV104+'Day Ahead IEX PXIL'!Z104+RTM!Z104</f>
        <v>0</v>
      </c>
      <c r="AK104" s="3">
        <f>'OA&amp;GRIDCO'!BS104+'Day Ahead IEX PXIL'!AK104+RTM!AK104</f>
        <v>71.240000000000009</v>
      </c>
      <c r="AL104" s="3">
        <f>'OA&amp;GRIDCO'!BT104+'Day Ahead IEX PXIL'!AL104+RTM!AL104</f>
        <v>4.2720000000000002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41.2</v>
      </c>
      <c r="AR104" s="3">
        <f>'OA&amp;GRIDCO'!CP104+'Day Ahead IEX PXIL'!AX104+RTM!AX104</f>
        <v>13</v>
      </c>
      <c r="AS104" s="3">
        <f>'OA&amp;GRIDCO'!DA104+'Day Ahead IEX PXIL'!BC104+RTM!BC104</f>
        <v>329.77738402061857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547.54824742268045</v>
      </c>
      <c r="BD104" s="3">
        <f>'OA&amp;GRIDCO'!ER104+'Day Ahead IEX PXIL'!CB104+RTM!CB104</f>
        <v>0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30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0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0</v>
      </c>
      <c r="CH104" s="70">
        <f>'OA&amp;GRIDCO'!HP104+'Day Ahead IEX PXIL'!DX104+RTM!DR104</f>
        <v>0</v>
      </c>
      <c r="CI104" s="71">
        <f>'Day Ahead IEX PXIL'!HE104+'OA&amp;GRIDCO'!DI104+RTM!GY104</f>
        <v>0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12.5</v>
      </c>
      <c r="CZ104" s="3">
        <f>'OA&amp;GRIDCO'!IH104+'Day Ahead IEX PXIL'!EJ104+RTM!ED104</f>
        <v>3.125</v>
      </c>
      <c r="DA104" s="3">
        <f>'OA&amp;GRIDCO'!IU104+'Day Ahead IEX PXIL'!EO104+RTM!EI104</f>
        <v>0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27.830000000000002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11.34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0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0</v>
      </c>
      <c r="EF104" s="70">
        <f>'OA&amp;GRIDCO'!MV104</f>
        <v>0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3.33</v>
      </c>
      <c r="EJ104" s="70">
        <f>'Day Ahead IEX PXIL'!IR104+RTM!IN104+'OA&amp;GRIDCO'!ND104</f>
        <v>0.9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0</v>
      </c>
      <c r="ET104" s="70">
        <f>'OA&amp;GRIDCO'!NP104+RTM!HD104+'Day Ahead IEX PXIL'!IZ104</f>
        <v>0</v>
      </c>
      <c r="EU104" s="70">
        <f>RTM!JG104</f>
        <v>0</v>
      </c>
      <c r="EV104" s="70">
        <f>RTM!JH104</f>
        <v>0</v>
      </c>
      <c r="EW104" s="70">
        <f>RTM!JK104</f>
        <v>0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1834.8469314432989</v>
      </c>
      <c r="FR104" s="1">
        <f t="shared" si="3"/>
        <v>56.048999999999999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>
        <v>24</v>
      </c>
      <c r="H105" s="71"/>
      <c r="I105" s="70"/>
      <c r="J105" s="70"/>
      <c r="K105" s="71"/>
      <c r="L105" s="71"/>
      <c r="M105" s="71"/>
      <c r="N105" s="71"/>
      <c r="O105" s="256">
        <v>0</v>
      </c>
      <c r="P105" s="71"/>
      <c r="Q105" s="87">
        <v>8.8000000000000007</v>
      </c>
      <c r="R105" s="71">
        <v>0.95</v>
      </c>
      <c r="S105" s="70"/>
      <c r="T105" s="71"/>
      <c r="U105" s="70"/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/>
      <c r="AE105" s="3">
        <f>'OA&amp;GRIDCO'!W105+'Day Ahead IEX PXIL'!M105+RTM!M105</f>
        <v>50.510000000000005</v>
      </c>
      <c r="AF105" s="3">
        <f>'OA&amp;GRIDCO'!X105+'Day Ahead IEX PXIL'!N105+RTM!N105</f>
        <v>10.102</v>
      </c>
      <c r="AG105" s="3">
        <f>'OA&amp;GRIDCO'!AC105+'Day Ahead IEX PXIL'!S105+RTM!S105</f>
        <v>0</v>
      </c>
      <c r="AH105" s="3">
        <f>'OA&amp;GRIDCO'!AD105+'Day Ahead IEX PXIL'!T105+RTM!T105</f>
        <v>0</v>
      </c>
      <c r="AI105" s="3">
        <f>'OA&amp;GRIDCO'!AU105+'Day Ahead IEX PXIL'!Y105+RTM!Y105</f>
        <v>0</v>
      </c>
      <c r="AJ105" s="3">
        <f>'OA&amp;GRIDCO'!AV105+'Day Ahead IEX PXIL'!Z105+RTM!Z105</f>
        <v>0</v>
      </c>
      <c r="AK105" s="3">
        <f>'OA&amp;GRIDCO'!BS105+'Day Ahead IEX PXIL'!AK105+RTM!AK105</f>
        <v>93.92</v>
      </c>
      <c r="AL105" s="3">
        <f>'OA&amp;GRIDCO'!BT105+'Day Ahead IEX PXIL'!AL105+RTM!AL105</f>
        <v>4.2720000000000002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41.2</v>
      </c>
      <c r="AR105" s="3">
        <f>'OA&amp;GRIDCO'!CP105+'Day Ahead IEX PXIL'!AX105+RTM!AX105</f>
        <v>13</v>
      </c>
      <c r="AS105" s="3">
        <f>'OA&amp;GRIDCO'!DA105+'Day Ahead IEX PXIL'!BC105+RTM!BC105</f>
        <v>329.77738402061857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506.30824742268044</v>
      </c>
      <c r="BD105" s="3">
        <f>'OA&amp;GRIDCO'!ER105+'Day Ahead IEX PXIL'!CB105+RTM!CB105</f>
        <v>0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30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0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0</v>
      </c>
      <c r="CH105" s="70">
        <f>'OA&amp;GRIDCO'!HP105+'Day Ahead IEX PXIL'!DX105+RTM!DR105</f>
        <v>0</v>
      </c>
      <c r="CI105" s="71">
        <f>'Day Ahead IEX PXIL'!HE105+'OA&amp;GRIDCO'!DI105+RTM!GY105</f>
        <v>0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12.5</v>
      </c>
      <c r="CZ105" s="3">
        <f>'OA&amp;GRIDCO'!IH105+'Day Ahead IEX PXIL'!EJ105+RTM!ED105</f>
        <v>3.125</v>
      </c>
      <c r="DA105" s="3">
        <f>'OA&amp;GRIDCO'!IU105+'Day Ahead IEX PXIL'!EO105+RTM!EI105</f>
        <v>0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27.830000000000002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11.34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0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0</v>
      </c>
      <c r="EF105" s="70">
        <f>'OA&amp;GRIDCO'!MV105</f>
        <v>0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3.33</v>
      </c>
      <c r="EJ105" s="70">
        <f>'Day Ahead IEX PXIL'!IR105+RTM!IN105+'OA&amp;GRIDCO'!ND105</f>
        <v>0.9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0</v>
      </c>
      <c r="ET105" s="70">
        <f>'OA&amp;GRIDCO'!NP105+RTM!HD105+'Day Ahead IEX PXIL'!IZ105</f>
        <v>0</v>
      </c>
      <c r="EU105" s="70">
        <f>RTM!JG105</f>
        <v>0</v>
      </c>
      <c r="EV105" s="70">
        <f>RTM!JH105</f>
        <v>0</v>
      </c>
      <c r="EW105" s="70">
        <f>RTM!JK105</f>
        <v>0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1816.2869314432985</v>
      </c>
      <c r="FR105" s="1">
        <f t="shared" si="3"/>
        <v>56.048999999999999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>
        <v>24</v>
      </c>
      <c r="H106" s="71"/>
      <c r="I106" s="70"/>
      <c r="J106" s="70"/>
      <c r="K106" s="71"/>
      <c r="L106" s="71"/>
      <c r="M106" s="71"/>
      <c r="N106" s="71"/>
      <c r="O106" s="256">
        <v>0</v>
      </c>
      <c r="P106" s="71"/>
      <c r="Q106" s="87">
        <v>8.8000000000000007</v>
      </c>
      <c r="R106" s="71">
        <v>0.95</v>
      </c>
      <c r="S106" s="70"/>
      <c r="T106" s="71"/>
      <c r="U106" s="70"/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/>
      <c r="AE106" s="3">
        <f>'OA&amp;GRIDCO'!W106+'Day Ahead IEX PXIL'!M106+RTM!M106</f>
        <v>50.510000000000005</v>
      </c>
      <c r="AF106" s="3">
        <f>'OA&amp;GRIDCO'!X106+'Day Ahead IEX PXIL'!N106+RTM!N106</f>
        <v>10.102</v>
      </c>
      <c r="AG106" s="3">
        <f>'OA&amp;GRIDCO'!AC106+'Day Ahead IEX PXIL'!S106+RTM!S106</f>
        <v>0</v>
      </c>
      <c r="AH106" s="3">
        <f>'OA&amp;GRIDCO'!AD106+'Day Ahead IEX PXIL'!T106+RTM!T106</f>
        <v>0</v>
      </c>
      <c r="AI106" s="3">
        <f>'OA&amp;GRIDCO'!AU106+'Day Ahead IEX PXIL'!Y106+RTM!Y106</f>
        <v>0</v>
      </c>
      <c r="AJ106" s="3">
        <f>'OA&amp;GRIDCO'!AV106+'Day Ahead IEX PXIL'!Z106+RTM!Z106</f>
        <v>0</v>
      </c>
      <c r="AK106" s="3">
        <f>'OA&amp;GRIDCO'!BS106+'Day Ahead IEX PXIL'!AK106+RTM!AK106</f>
        <v>66.08</v>
      </c>
      <c r="AL106" s="3">
        <f>'OA&amp;GRIDCO'!BT106+'Day Ahead IEX PXIL'!AL106+RTM!AL106</f>
        <v>4.2720000000000002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41.2</v>
      </c>
      <c r="AR106" s="3">
        <f>'OA&amp;GRIDCO'!CP106+'Day Ahead IEX PXIL'!AX106+RTM!AX106</f>
        <v>13</v>
      </c>
      <c r="AS106" s="3">
        <f>'OA&amp;GRIDCO'!DA106+'Day Ahead IEX PXIL'!BC106+RTM!BC106</f>
        <v>329.77738402061857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506.30824742268044</v>
      </c>
      <c r="BD106" s="3">
        <f>'OA&amp;GRIDCO'!ER106+'Day Ahead IEX PXIL'!CB106+RTM!CB106</f>
        <v>0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30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0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0</v>
      </c>
      <c r="CH106" s="70">
        <f>'OA&amp;GRIDCO'!HP106+'Day Ahead IEX PXIL'!DX106+RTM!DR106</f>
        <v>0</v>
      </c>
      <c r="CI106" s="71">
        <f>'Day Ahead IEX PXIL'!HE106+'OA&amp;GRIDCO'!DI106+RTM!GY106</f>
        <v>0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12.5</v>
      </c>
      <c r="CZ106" s="3">
        <f>'OA&amp;GRIDCO'!IH106+'Day Ahead IEX PXIL'!EJ106+RTM!ED106</f>
        <v>3.125</v>
      </c>
      <c r="DA106" s="3">
        <f>'OA&amp;GRIDCO'!IU106+'Day Ahead IEX PXIL'!EO106+RTM!EI106</f>
        <v>0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27.830000000000002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11.34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0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0</v>
      </c>
      <c r="EF106" s="70">
        <f>'OA&amp;GRIDCO'!MV106</f>
        <v>0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3.33</v>
      </c>
      <c r="EJ106" s="70">
        <f>'Day Ahead IEX PXIL'!IR106+RTM!IN106+'OA&amp;GRIDCO'!ND106</f>
        <v>0.9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0</v>
      </c>
      <c r="ET106" s="70">
        <f>'OA&amp;GRIDCO'!NP106+RTM!HD106+'Day Ahead IEX PXIL'!IZ106</f>
        <v>0</v>
      </c>
      <c r="EU106" s="70">
        <f>RTM!JG106</f>
        <v>0</v>
      </c>
      <c r="EV106" s="70">
        <f>RTM!JH106</f>
        <v>0</v>
      </c>
      <c r="EW106" s="70">
        <f>RTM!JK106</f>
        <v>0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1788.4469314432988</v>
      </c>
      <c r="FR106" s="1">
        <f t="shared" si="3"/>
        <v>56.048999999999999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61">
        <f t="shared" si="4"/>
        <v>24</v>
      </c>
      <c r="H107" s="361">
        <f t="shared" si="4"/>
        <v>0</v>
      </c>
      <c r="I107" s="361">
        <f t="shared" si="4"/>
        <v>0</v>
      </c>
      <c r="J107" s="361">
        <f t="shared" si="4"/>
        <v>0</v>
      </c>
      <c r="K107" s="361">
        <f t="shared" si="4"/>
        <v>0</v>
      </c>
      <c r="L107" s="361">
        <f t="shared" si="4"/>
        <v>0</v>
      </c>
      <c r="M107" s="361">
        <f t="shared" si="4"/>
        <v>0</v>
      </c>
      <c r="N107" s="361">
        <f t="shared" si="4"/>
        <v>0</v>
      </c>
      <c r="O107" s="362">
        <v>0</v>
      </c>
      <c r="P107" s="361">
        <f t="shared" si="4"/>
        <v>0</v>
      </c>
      <c r="Q107" s="361">
        <f t="shared" si="4"/>
        <v>8.8000000000000007</v>
      </c>
      <c r="R107" s="361">
        <f t="shared" si="4"/>
        <v>0.95</v>
      </c>
      <c r="S107" s="361">
        <f t="shared" si="4"/>
        <v>0</v>
      </c>
      <c r="T107" s="361">
        <f t="shared" si="4"/>
        <v>0</v>
      </c>
      <c r="U107" s="361">
        <f t="shared" si="4"/>
        <v>0</v>
      </c>
      <c r="V107" s="361">
        <f t="shared" si="4"/>
        <v>0</v>
      </c>
      <c r="W107" s="361">
        <f t="shared" si="4"/>
        <v>11.95</v>
      </c>
      <c r="X107" s="361">
        <f t="shared" si="4"/>
        <v>0</v>
      </c>
      <c r="Y107" s="361">
        <f t="shared" si="4"/>
        <v>3.39</v>
      </c>
      <c r="Z107" s="361">
        <f t="shared" si="4"/>
        <v>0</v>
      </c>
      <c r="AA107" s="361">
        <f t="shared" si="4"/>
        <v>5.15</v>
      </c>
      <c r="AB107" s="361">
        <f t="shared" si="4"/>
        <v>0</v>
      </c>
      <c r="AC107" s="361">
        <f t="shared" ref="AC107:BO107" si="5">MAX(AC11:AC106)</f>
        <v>3.5809200000000008</v>
      </c>
      <c r="AD107" s="361">
        <f t="shared" si="5"/>
        <v>0</v>
      </c>
      <c r="AE107" s="60">
        <f t="shared" si="5"/>
        <v>50.510000000000005</v>
      </c>
      <c r="AF107" s="60">
        <f t="shared" si="5"/>
        <v>10.102</v>
      </c>
      <c r="AG107" s="60">
        <f t="shared" si="5"/>
        <v>0</v>
      </c>
      <c r="AH107" s="60">
        <f t="shared" si="5"/>
        <v>0</v>
      </c>
      <c r="AI107" s="60">
        <f t="shared" si="5"/>
        <v>0</v>
      </c>
      <c r="AJ107" s="60">
        <f t="shared" si="5"/>
        <v>0</v>
      </c>
      <c r="AK107" s="60">
        <f t="shared" si="5"/>
        <v>107.32</v>
      </c>
      <c r="AL107" s="60">
        <f t="shared" si="5"/>
        <v>4.2720000000000002</v>
      </c>
      <c r="AM107" s="60">
        <f t="shared" si="5"/>
        <v>0</v>
      </c>
      <c r="AN107" s="60">
        <f t="shared" si="5"/>
        <v>0</v>
      </c>
      <c r="AO107" s="60">
        <f t="shared" si="5"/>
        <v>0</v>
      </c>
      <c r="AP107" s="60">
        <f t="shared" si="5"/>
        <v>0</v>
      </c>
      <c r="AQ107" s="60">
        <f t="shared" si="5"/>
        <v>41.2</v>
      </c>
      <c r="AR107" s="60">
        <f t="shared" si="5"/>
        <v>13</v>
      </c>
      <c r="AS107" s="60">
        <f t="shared" si="5"/>
        <v>329.77738402061857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</v>
      </c>
      <c r="BA107" s="60">
        <f t="shared" si="5"/>
        <v>0</v>
      </c>
      <c r="BB107" s="60">
        <f t="shared" si="5"/>
        <v>0</v>
      </c>
      <c r="BC107" s="60">
        <f t="shared" si="5"/>
        <v>708.3682474226805</v>
      </c>
      <c r="BD107" s="60">
        <f t="shared" si="5"/>
        <v>0</v>
      </c>
      <c r="BE107" s="60">
        <f t="shared" si="5"/>
        <v>21.29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30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10</v>
      </c>
      <c r="BU107" s="60">
        <f t="shared" si="6"/>
        <v>0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0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0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0</v>
      </c>
      <c r="CH107" s="60">
        <f t="shared" si="6"/>
        <v>0</v>
      </c>
      <c r="CI107" s="60">
        <f t="shared" si="6"/>
        <v>0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0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12.5</v>
      </c>
      <c r="CZ107" s="60">
        <f t="shared" si="6"/>
        <v>3.125</v>
      </c>
      <c r="DA107" s="60">
        <f t="shared" si="6"/>
        <v>0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27.830000000000002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1.24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11.34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30.93</v>
      </c>
      <c r="EB107" s="60">
        <f t="shared" ref="EB107:FR107" si="7">MAX(EB11:EB106)</f>
        <v>0</v>
      </c>
      <c r="EC107" s="60">
        <f t="shared" si="7"/>
        <v>12.34</v>
      </c>
      <c r="ED107" s="60">
        <f t="shared" si="7"/>
        <v>0</v>
      </c>
      <c r="EE107" s="60">
        <f t="shared" si="7"/>
        <v>0</v>
      </c>
      <c r="EF107" s="60">
        <f t="shared" si="7"/>
        <v>0</v>
      </c>
      <c r="EG107" s="60">
        <f t="shared" si="7"/>
        <v>1.65</v>
      </c>
      <c r="EH107" s="60">
        <f t="shared" si="7"/>
        <v>0</v>
      </c>
      <c r="EI107" s="60">
        <f t="shared" si="7"/>
        <v>3.33</v>
      </c>
      <c r="EJ107" s="60">
        <f t="shared" si="7"/>
        <v>0.9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8.25</v>
      </c>
      <c r="ET107" s="60">
        <f t="shared" si="7"/>
        <v>0</v>
      </c>
      <c r="EU107" s="60">
        <f t="shared" si="7"/>
        <v>0</v>
      </c>
      <c r="EV107" s="60">
        <f t="shared" si="7"/>
        <v>0</v>
      </c>
      <c r="EW107" s="60">
        <f t="shared" si="7"/>
        <v>6.19</v>
      </c>
      <c r="EX107" s="60">
        <f t="shared" si="7"/>
        <v>0</v>
      </c>
      <c r="EY107" s="60">
        <f t="shared" ref="EY107:FF107" si="8">MAX(EY11:EY106)</f>
        <v>17.66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8.92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1884.2269314432988</v>
      </c>
      <c r="FR107" s="60">
        <f t="shared" si="7"/>
        <v>56.048999999999999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63">
        <f t="shared" si="12"/>
        <v>24</v>
      </c>
      <c r="H108" s="363">
        <f t="shared" si="12"/>
        <v>0</v>
      </c>
      <c r="I108" s="363">
        <f t="shared" si="12"/>
        <v>0</v>
      </c>
      <c r="J108" s="363">
        <f t="shared" si="12"/>
        <v>0</v>
      </c>
      <c r="K108" s="363">
        <f t="shared" si="12"/>
        <v>0</v>
      </c>
      <c r="L108" s="363">
        <f t="shared" si="12"/>
        <v>0</v>
      </c>
      <c r="M108" s="363">
        <f t="shared" si="12"/>
        <v>0</v>
      </c>
      <c r="N108" s="363">
        <f t="shared" si="12"/>
        <v>0</v>
      </c>
      <c r="O108" s="363">
        <f t="shared" si="12"/>
        <v>0</v>
      </c>
      <c r="P108" s="363">
        <f t="shared" si="12"/>
        <v>0</v>
      </c>
      <c r="Q108" s="363">
        <f t="shared" si="12"/>
        <v>8.8000000000000007</v>
      </c>
      <c r="R108" s="363">
        <f t="shared" si="12"/>
        <v>0.95</v>
      </c>
      <c r="S108" s="363">
        <f t="shared" si="12"/>
        <v>0</v>
      </c>
      <c r="T108" s="363">
        <f t="shared" si="12"/>
        <v>0</v>
      </c>
      <c r="U108" s="363">
        <f t="shared" si="12"/>
        <v>0</v>
      </c>
      <c r="V108" s="363">
        <f t="shared" si="12"/>
        <v>0</v>
      </c>
      <c r="W108" s="363">
        <f t="shared" si="12"/>
        <v>0</v>
      </c>
      <c r="X108" s="363">
        <f t="shared" si="12"/>
        <v>0</v>
      </c>
      <c r="Y108" s="363">
        <f t="shared" si="12"/>
        <v>0</v>
      </c>
      <c r="Z108" s="363">
        <f t="shared" si="12"/>
        <v>0</v>
      </c>
      <c r="AA108" s="363">
        <f t="shared" si="12"/>
        <v>0</v>
      </c>
      <c r="AB108" s="363">
        <f t="shared" si="12"/>
        <v>0</v>
      </c>
      <c r="AC108" s="363">
        <f t="shared" ref="AC108:BO108" si="13">MIN(AC11:AC106)</f>
        <v>0</v>
      </c>
      <c r="AD108" s="363">
        <f t="shared" si="13"/>
        <v>0</v>
      </c>
      <c r="AE108" s="61">
        <f t="shared" si="13"/>
        <v>25.770000000000003</v>
      </c>
      <c r="AF108" s="61">
        <f t="shared" si="13"/>
        <v>5.1540000000000008</v>
      </c>
      <c r="AG108" s="61">
        <f t="shared" si="13"/>
        <v>0</v>
      </c>
      <c r="AH108" s="61">
        <f t="shared" si="13"/>
        <v>0</v>
      </c>
      <c r="AI108" s="61">
        <f t="shared" si="13"/>
        <v>0</v>
      </c>
      <c r="AJ108" s="61">
        <f t="shared" si="13"/>
        <v>0</v>
      </c>
      <c r="AK108" s="61">
        <f t="shared" si="13"/>
        <v>30</v>
      </c>
      <c r="AL108" s="61">
        <f t="shared" si="13"/>
        <v>4.2720000000000002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41.2</v>
      </c>
      <c r="AR108" s="61">
        <f t="shared" si="13"/>
        <v>13</v>
      </c>
      <c r="AS108" s="61">
        <f t="shared" si="13"/>
        <v>329.77738402061857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13.7</v>
      </c>
      <c r="BA108" s="61">
        <f t="shared" si="13"/>
        <v>0</v>
      </c>
      <c r="BB108" s="61">
        <f t="shared" si="13"/>
        <v>0</v>
      </c>
      <c r="BC108" s="61">
        <f t="shared" si="13"/>
        <v>423.83824742268047</v>
      </c>
      <c r="BD108" s="61">
        <f t="shared" si="13"/>
        <v>0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53.306799999999996</v>
      </c>
      <c r="BT108" s="61">
        <f t="shared" si="14"/>
        <v>1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0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-4.68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400</v>
      </c>
      <c r="CX108" s="61">
        <f t="shared" si="14"/>
        <v>0</v>
      </c>
      <c r="CY108" s="61">
        <f t="shared" si="14"/>
        <v>0</v>
      </c>
      <c r="CZ108" s="61">
        <f t="shared" si="14"/>
        <v>3.125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43.989000000000004</v>
      </c>
      <c r="DP108" s="61">
        <f t="shared" si="14"/>
        <v>0</v>
      </c>
      <c r="DQ108" s="61">
        <f t="shared" si="14"/>
        <v>0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6.19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0</v>
      </c>
      <c r="EF108" s="61">
        <f t="shared" si="15"/>
        <v>0</v>
      </c>
      <c r="EG108" s="61">
        <f t="shared" si="15"/>
        <v>0</v>
      </c>
      <c r="EH108" s="61">
        <f t="shared" si="15"/>
        <v>0</v>
      </c>
      <c r="EI108" s="61">
        <f t="shared" si="15"/>
        <v>3.09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1500.0354690301258</v>
      </c>
      <c r="FR108" s="61">
        <f t="shared" si="15"/>
        <v>41.201000000000001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63">
        <f t="shared" si="20"/>
        <v>24</v>
      </c>
      <c r="H109" s="363" t="e">
        <f t="shared" si="20"/>
        <v>#DIV/0!</v>
      </c>
      <c r="I109" s="363" t="e">
        <f t="shared" si="20"/>
        <v>#DIV/0!</v>
      </c>
      <c r="J109" s="363" t="e">
        <f t="shared" si="20"/>
        <v>#DIV/0!</v>
      </c>
      <c r="K109" s="363" t="e">
        <f t="shared" si="20"/>
        <v>#DIV/0!</v>
      </c>
      <c r="L109" s="363" t="e">
        <f t="shared" si="20"/>
        <v>#DIV/0!</v>
      </c>
      <c r="M109" s="363" t="e">
        <f t="shared" si="20"/>
        <v>#DIV/0!</v>
      </c>
      <c r="N109" s="363" t="e">
        <f t="shared" si="20"/>
        <v>#DIV/0!</v>
      </c>
      <c r="O109" s="363">
        <f t="shared" si="20"/>
        <v>0.53913541666666642</v>
      </c>
      <c r="P109" s="363" t="e">
        <f t="shared" si="20"/>
        <v>#DIV/0!</v>
      </c>
      <c r="Q109" s="363">
        <f t="shared" si="20"/>
        <v>8.7999999999999865</v>
      </c>
      <c r="R109" s="363">
        <f t="shared" si="20"/>
        <v>0.95000000000000162</v>
      </c>
      <c r="S109" s="363" t="e">
        <f t="shared" si="20"/>
        <v>#DIV/0!</v>
      </c>
      <c r="T109" s="363" t="e">
        <f t="shared" si="20"/>
        <v>#DIV/0!</v>
      </c>
      <c r="U109" s="363" t="e">
        <f t="shared" si="20"/>
        <v>#DIV/0!</v>
      </c>
      <c r="V109" s="363" t="e">
        <f t="shared" si="20"/>
        <v>#DIV/0!</v>
      </c>
      <c r="W109" s="363">
        <f t="shared" si="20"/>
        <v>3.4148958333333326</v>
      </c>
      <c r="X109" s="363" t="e">
        <f t="shared" si="20"/>
        <v>#DIV/0!</v>
      </c>
      <c r="Y109" s="363">
        <f t="shared" si="20"/>
        <v>0.85531250000000003</v>
      </c>
      <c r="Z109" s="363" t="e">
        <f t="shared" si="20"/>
        <v>#DIV/0!</v>
      </c>
      <c r="AA109" s="363">
        <f t="shared" si="20"/>
        <v>1.2973958333333333</v>
      </c>
      <c r="AB109" s="363" t="e">
        <f t="shared" si="20"/>
        <v>#DIV/0!</v>
      </c>
      <c r="AC109" s="363">
        <f t="shared" ref="AC109:BO109" si="21">AVERAGE(AC11:AC106)</f>
        <v>0.842428857739563</v>
      </c>
      <c r="AD109" s="363" t="e">
        <f t="shared" si="21"/>
        <v>#DIV/0!</v>
      </c>
      <c r="AE109" s="61">
        <f t="shared" si="21"/>
        <v>32.706666666666713</v>
      </c>
      <c r="AF109" s="61">
        <f t="shared" si="21"/>
        <v>6.390999999999992</v>
      </c>
      <c r="AG109" s="61">
        <f t="shared" si="21"/>
        <v>0</v>
      </c>
      <c r="AH109" s="61">
        <f t="shared" si="21"/>
        <v>0</v>
      </c>
      <c r="AI109" s="61">
        <f t="shared" si="21"/>
        <v>0</v>
      </c>
      <c r="AJ109" s="61">
        <f t="shared" si="21"/>
        <v>0</v>
      </c>
      <c r="AK109" s="61">
        <f t="shared" si="21"/>
        <v>45.163958333333333</v>
      </c>
      <c r="AL109" s="61">
        <f t="shared" si="21"/>
        <v>4.2719999999999949</v>
      </c>
      <c r="AM109" s="61">
        <f t="shared" si="21"/>
        <v>0</v>
      </c>
      <c r="AN109" s="61">
        <f t="shared" si="21"/>
        <v>0</v>
      </c>
      <c r="AO109" s="61">
        <f t="shared" si="21"/>
        <v>0</v>
      </c>
      <c r="AP109" s="61">
        <f t="shared" si="21"/>
        <v>0</v>
      </c>
      <c r="AQ109" s="61">
        <f t="shared" si="21"/>
        <v>41.199999999999925</v>
      </c>
      <c r="AR109" s="61">
        <f t="shared" si="21"/>
        <v>13</v>
      </c>
      <c r="AS109" s="61">
        <f t="shared" si="21"/>
        <v>329.77738402061806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13.700000000000024</v>
      </c>
      <c r="BA109" s="61">
        <f t="shared" si="21"/>
        <v>0</v>
      </c>
      <c r="BB109" s="61">
        <f t="shared" si="21"/>
        <v>0</v>
      </c>
      <c r="BC109" s="61">
        <f t="shared" si="21"/>
        <v>509.36053908934764</v>
      </c>
      <c r="BD109" s="61">
        <f t="shared" si="21"/>
        <v>0</v>
      </c>
      <c r="BE109" s="61">
        <f t="shared" si="21"/>
        <v>6.2882291666666683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11.25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53.548258333333308</v>
      </c>
      <c r="BT109" s="61">
        <f t="shared" si="22"/>
        <v>4.75</v>
      </c>
      <c r="BU109" s="61">
        <f t="shared" si="22"/>
        <v>0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0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0</v>
      </c>
      <c r="CH109" s="61">
        <f t="shared" si="22"/>
        <v>0</v>
      </c>
      <c r="CI109" s="61">
        <f t="shared" si="22"/>
        <v>0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</v>
      </c>
      <c r="CP109" s="61">
        <f t="shared" si="22"/>
        <v>0</v>
      </c>
      <c r="CQ109" s="61">
        <f t="shared" si="22"/>
        <v>-0.38999999999999996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442.96875</v>
      </c>
      <c r="CX109" s="61">
        <f t="shared" si="22"/>
        <v>0</v>
      </c>
      <c r="CY109" s="61">
        <f t="shared" si="22"/>
        <v>12.369791666666666</v>
      </c>
      <c r="CZ109" s="61">
        <f t="shared" si="22"/>
        <v>3.125</v>
      </c>
      <c r="DA109" s="61">
        <f t="shared" si="22"/>
        <v>0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23.363541666666652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52.778458333333369</v>
      </c>
      <c r="DP109" s="61">
        <f t="shared" si="22"/>
        <v>0</v>
      </c>
      <c r="DQ109" s="61">
        <f t="shared" si="22"/>
        <v>0.38104166666666656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8.3143750000000001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1.2887500000000001</v>
      </c>
      <c r="EB109" s="61">
        <f t="shared" ref="EB109:FR109" si="23">AVERAGE(EB11:EB106)</f>
        <v>0</v>
      </c>
      <c r="EC109" s="61">
        <f t="shared" si="23"/>
        <v>3.7531250000000003</v>
      </c>
      <c r="ED109" s="61">
        <f t="shared" si="23"/>
        <v>0</v>
      </c>
      <c r="EE109" s="61">
        <f t="shared" si="23"/>
        <v>0</v>
      </c>
      <c r="EF109" s="61">
        <f t="shared" si="23"/>
        <v>0</v>
      </c>
      <c r="EG109" s="61">
        <f t="shared" si="23"/>
        <v>0.22677083333333337</v>
      </c>
      <c r="EH109" s="61">
        <f t="shared" si="23"/>
        <v>0</v>
      </c>
      <c r="EI109" s="61">
        <f t="shared" si="23"/>
        <v>3.2099999999999995</v>
      </c>
      <c r="EJ109" s="61">
        <f t="shared" si="23"/>
        <v>0.44999999999999957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3.6282291666666686</v>
      </c>
      <c r="ET109" s="61">
        <f t="shared" si="23"/>
        <v>0</v>
      </c>
      <c r="EU109" s="61">
        <f t="shared" si="23"/>
        <v>0</v>
      </c>
      <c r="EV109" s="61">
        <f t="shared" si="23"/>
        <v>0</v>
      </c>
      <c r="EW109" s="61">
        <f t="shared" si="23"/>
        <v>3.3820833333333287</v>
      </c>
      <c r="EX109" s="61">
        <f t="shared" si="23"/>
        <v>0</v>
      </c>
      <c r="EY109" s="61">
        <f t="shared" ref="EY109:FF109" si="24">AVERAGE(EY11:EY106)</f>
        <v>6.5208333333333366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1.9307291666666659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1635.4315165510382</v>
      </c>
      <c r="FR109" s="61">
        <f t="shared" si="23"/>
        <v>46.638000000000005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64">
        <f t="shared" si="28"/>
        <v>0.57599999999999996</v>
      </c>
      <c r="H110" s="364" t="e">
        <f t="shared" si="28"/>
        <v>#DIV/0!</v>
      </c>
      <c r="I110" s="364" t="e">
        <f t="shared" si="28"/>
        <v>#DIV/0!</v>
      </c>
      <c r="J110" s="364" t="e">
        <f t="shared" si="28"/>
        <v>#DIV/0!</v>
      </c>
      <c r="K110" s="364" t="e">
        <f t="shared" si="28"/>
        <v>#DIV/0!</v>
      </c>
      <c r="L110" s="364" t="e">
        <f t="shared" si="28"/>
        <v>#DIV/0!</v>
      </c>
      <c r="M110" s="364" t="e">
        <f t="shared" si="28"/>
        <v>#DIV/0!</v>
      </c>
      <c r="N110" s="364" t="e">
        <f t="shared" si="28"/>
        <v>#DIV/0!</v>
      </c>
      <c r="O110" s="364">
        <f t="shared" si="28"/>
        <v>1.2939249999999994E-2</v>
      </c>
      <c r="P110" s="364" t="e">
        <f t="shared" si="28"/>
        <v>#DIV/0!</v>
      </c>
      <c r="Q110" s="364">
        <f t="shared" si="28"/>
        <v>0.21119999999999967</v>
      </c>
      <c r="R110" s="364">
        <f t="shared" si="28"/>
        <v>2.2800000000000039E-2</v>
      </c>
      <c r="S110" s="364" t="e">
        <f t="shared" si="28"/>
        <v>#DIV/0!</v>
      </c>
      <c r="T110" s="364" t="e">
        <f t="shared" si="28"/>
        <v>#DIV/0!</v>
      </c>
      <c r="U110" s="364" t="e">
        <f t="shared" si="28"/>
        <v>#DIV/0!</v>
      </c>
      <c r="V110" s="364" t="e">
        <f t="shared" si="28"/>
        <v>#DIV/0!</v>
      </c>
      <c r="W110" s="364">
        <f t="shared" si="28"/>
        <v>8.1957499999999989E-2</v>
      </c>
      <c r="X110" s="364" t="e">
        <f t="shared" si="28"/>
        <v>#DIV/0!</v>
      </c>
      <c r="Y110" s="364">
        <f t="shared" si="28"/>
        <v>2.0527500000000001E-2</v>
      </c>
      <c r="Z110" s="364" t="e">
        <f t="shared" si="28"/>
        <v>#DIV/0!</v>
      </c>
      <c r="AA110" s="364">
        <f t="shared" si="28"/>
        <v>3.1137499999999999E-2</v>
      </c>
      <c r="AB110" s="364" t="e">
        <f t="shared" si="28"/>
        <v>#DIV/0!</v>
      </c>
      <c r="AC110" s="364">
        <f t="shared" ref="AC110:BO110" si="29">AVERAGE(AC11:AC106)*24/1000</f>
        <v>2.0218292585749514E-2</v>
      </c>
      <c r="AD110" s="364" t="e">
        <f t="shared" si="29"/>
        <v>#DIV/0!</v>
      </c>
      <c r="AE110" s="62">
        <f t="shared" si="29"/>
        <v>0.78496000000000121</v>
      </c>
      <c r="AF110" s="62">
        <f t="shared" si="29"/>
        <v>0.15338399999999983</v>
      </c>
      <c r="AG110" s="62">
        <f t="shared" si="29"/>
        <v>0</v>
      </c>
      <c r="AH110" s="62">
        <f t="shared" si="29"/>
        <v>0</v>
      </c>
      <c r="AI110" s="62">
        <f t="shared" si="29"/>
        <v>0</v>
      </c>
      <c r="AJ110" s="62">
        <f t="shared" si="29"/>
        <v>0</v>
      </c>
      <c r="AK110" s="62">
        <f t="shared" si="29"/>
        <v>1.0839349999999999</v>
      </c>
      <c r="AL110" s="62">
        <f t="shared" si="29"/>
        <v>0.10252799999999988</v>
      </c>
      <c r="AM110" s="62">
        <f t="shared" si="29"/>
        <v>0</v>
      </c>
      <c r="AN110" s="62">
        <f t="shared" si="29"/>
        <v>0</v>
      </c>
      <c r="AO110" s="62">
        <f t="shared" si="29"/>
        <v>0</v>
      </c>
      <c r="AP110" s="62">
        <f t="shared" si="29"/>
        <v>0</v>
      </c>
      <c r="AQ110" s="62">
        <f t="shared" si="29"/>
        <v>0.98879999999999812</v>
      </c>
      <c r="AR110" s="62">
        <f t="shared" si="29"/>
        <v>0.312</v>
      </c>
      <c r="AS110" s="62">
        <f t="shared" si="29"/>
        <v>7.9146572164948337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0.32880000000000059</v>
      </c>
      <c r="BA110" s="62">
        <f t="shared" si="29"/>
        <v>0</v>
      </c>
      <c r="BB110" s="62">
        <f t="shared" si="29"/>
        <v>0</v>
      </c>
      <c r="BC110" s="62">
        <f t="shared" si="29"/>
        <v>12.224652938144343</v>
      </c>
      <c r="BD110" s="62">
        <f t="shared" si="29"/>
        <v>0</v>
      </c>
      <c r="BE110" s="62">
        <f t="shared" si="29"/>
        <v>0.15091750000000004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0.27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1.2851581999999995</v>
      </c>
      <c r="BT110" s="62">
        <f t="shared" si="30"/>
        <v>0.114</v>
      </c>
      <c r="BU110" s="62">
        <f t="shared" si="30"/>
        <v>0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0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0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0</v>
      </c>
      <c r="CH110" s="62">
        <f t="shared" si="30"/>
        <v>0</v>
      </c>
      <c r="CI110" s="62">
        <f t="shared" si="30"/>
        <v>0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</v>
      </c>
      <c r="CP110" s="62">
        <f t="shared" si="30"/>
        <v>0</v>
      </c>
      <c r="CQ110" s="62">
        <f t="shared" si="30"/>
        <v>-9.3600000000000003E-3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10.63125</v>
      </c>
      <c r="CX110" s="62">
        <f t="shared" si="30"/>
        <v>0</v>
      </c>
      <c r="CY110" s="62">
        <f t="shared" si="30"/>
        <v>0.296875</v>
      </c>
      <c r="CZ110" s="62">
        <f t="shared" si="30"/>
        <v>7.4999999999999997E-2</v>
      </c>
      <c r="DA110" s="62">
        <f t="shared" si="30"/>
        <v>0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0.5607249999999997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1.2666830000000009</v>
      </c>
      <c r="DP110" s="62">
        <f t="shared" si="30"/>
        <v>0</v>
      </c>
      <c r="DQ110" s="62">
        <f t="shared" si="30"/>
        <v>9.1449999999999986E-3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0.19954500000000003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3.0929999999999999E-2</v>
      </c>
      <c r="EB110" s="62">
        <f t="shared" ref="EB110:FR110" si="31">AVERAGE(EB11:EB106)*24/1000</f>
        <v>0</v>
      </c>
      <c r="EC110" s="62">
        <f t="shared" si="31"/>
        <v>9.0075000000000002E-2</v>
      </c>
      <c r="ED110" s="62">
        <f t="shared" si="31"/>
        <v>0</v>
      </c>
      <c r="EE110" s="62">
        <f t="shared" si="31"/>
        <v>0</v>
      </c>
      <c r="EF110" s="62">
        <f t="shared" si="31"/>
        <v>0</v>
      </c>
      <c r="EG110" s="62">
        <f t="shared" si="31"/>
        <v>5.4425000000000012E-3</v>
      </c>
      <c r="EH110" s="62">
        <f t="shared" si="31"/>
        <v>0</v>
      </c>
      <c r="EI110" s="62">
        <f t="shared" si="31"/>
        <v>7.7039999999999997E-2</v>
      </c>
      <c r="EJ110" s="62">
        <f t="shared" si="31"/>
        <v>1.079999999999999E-2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8.7077500000000044E-2</v>
      </c>
      <c r="ET110" s="62">
        <f t="shared" si="31"/>
        <v>0</v>
      </c>
      <c r="EU110" s="62">
        <f t="shared" si="31"/>
        <v>0</v>
      </c>
      <c r="EV110" s="62">
        <f t="shared" si="31"/>
        <v>0</v>
      </c>
      <c r="EW110" s="62">
        <f t="shared" si="31"/>
        <v>8.1169999999999881E-2</v>
      </c>
      <c r="EX110" s="62">
        <f t="shared" si="31"/>
        <v>0</v>
      </c>
      <c r="EY110" s="62">
        <f t="shared" ref="EY110:FF110" si="32">AVERAGE(EY11:EY106)*24/1000</f>
        <v>0.15650000000000008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4.6337499999999983E-2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39.25035639722492</v>
      </c>
      <c r="FR110" s="62">
        <f t="shared" si="31"/>
        <v>1.1193120000000001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407" t="s">
        <v>134</v>
      </c>
      <c r="AF111" s="407"/>
      <c r="AG111" s="407"/>
      <c r="AH111" s="407"/>
      <c r="AI111" s="407"/>
      <c r="AJ111" s="407"/>
      <c r="AK111" s="407"/>
      <c r="AL111" s="407"/>
      <c r="AM111" s="407"/>
      <c r="AN111" s="407"/>
      <c r="AO111" s="407"/>
      <c r="AP111" s="407"/>
      <c r="AQ111" s="407"/>
      <c r="AR111" s="407"/>
      <c r="AS111" s="407"/>
      <c r="AT111" s="407"/>
      <c r="AU111" s="407"/>
      <c r="AV111" s="407"/>
      <c r="AW111" s="407"/>
      <c r="AX111" s="407"/>
      <c r="AY111" s="407"/>
      <c r="AZ111" s="407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407" t="s">
        <v>135</v>
      </c>
      <c r="AF112" s="407"/>
      <c r="AG112" s="407"/>
      <c r="AH112" s="407"/>
      <c r="AI112" s="407"/>
      <c r="AJ112" s="407"/>
      <c r="AK112" s="407"/>
      <c r="AL112" s="407"/>
      <c r="AM112" s="407"/>
      <c r="AN112" s="407"/>
      <c r="AO112" s="407"/>
      <c r="AP112" s="407"/>
      <c r="AQ112" s="407"/>
      <c r="AR112" s="407"/>
      <c r="AS112" s="407"/>
      <c r="AT112" s="407"/>
      <c r="AU112" s="407"/>
      <c r="AV112" s="407"/>
      <c r="AW112" s="407"/>
      <c r="AX112" s="407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11" t="s">
        <v>136</v>
      </c>
      <c r="AF113" s="412"/>
      <c r="AG113" s="412"/>
      <c r="AH113" s="412"/>
      <c r="AI113" s="412"/>
      <c r="AJ113" s="412"/>
      <c r="AK113" s="412"/>
      <c r="AL113" s="412"/>
      <c r="AM113" s="412"/>
      <c r="AN113" s="412"/>
      <c r="AO113" s="412"/>
      <c r="AP113" s="412"/>
      <c r="AQ113" s="412"/>
      <c r="AR113" s="412"/>
      <c r="AS113" s="412"/>
      <c r="AT113" s="413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14" t="s">
        <v>137</v>
      </c>
      <c r="AF114" s="415"/>
      <c r="AG114" s="415"/>
      <c r="AH114" s="416"/>
      <c r="AI114" s="416"/>
      <c r="AJ114" s="416"/>
      <c r="AK114" s="416"/>
      <c r="AL114" s="11"/>
      <c r="AM114" s="393" t="s">
        <v>138</v>
      </c>
      <c r="AN114" s="393"/>
      <c r="AO114" s="393"/>
      <c r="AP114" s="393"/>
      <c r="AQ114" s="393"/>
      <c r="AR114" s="393"/>
      <c r="AS114" s="393"/>
      <c r="AT114" s="417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400"/>
      <c r="AF115" s="401"/>
      <c r="AG115" s="401"/>
      <c r="AH115" s="401"/>
      <c r="AI115" s="401"/>
      <c r="AJ115" s="401"/>
      <c r="AK115" s="401"/>
      <c r="AL115" s="401"/>
      <c r="AM115" s="401"/>
      <c r="AN115" s="401"/>
      <c r="AO115" s="401"/>
      <c r="AP115" s="401"/>
      <c r="AQ115" s="401"/>
      <c r="AR115" s="401"/>
      <c r="AS115" s="401"/>
      <c r="AT115" s="402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18" t="s">
        <v>139</v>
      </c>
      <c r="AF116" s="393"/>
      <c r="AG116" s="393"/>
      <c r="AH116" s="419"/>
      <c r="AI116" s="419"/>
      <c r="AJ116" s="419"/>
      <c r="AK116" s="419"/>
      <c r="AL116" s="11"/>
      <c r="AM116" s="393" t="s">
        <v>140</v>
      </c>
      <c r="AN116" s="393"/>
      <c r="AO116" s="393"/>
      <c r="AP116" s="393"/>
      <c r="AQ116" s="393"/>
      <c r="AR116" s="393"/>
      <c r="AS116" s="393"/>
      <c r="AT116" s="417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400"/>
      <c r="AF117" s="401"/>
      <c r="AG117" s="401"/>
      <c r="AH117" s="401"/>
      <c r="AI117" s="401"/>
      <c r="AJ117" s="401"/>
      <c r="AK117" s="401"/>
      <c r="AL117" s="401"/>
      <c r="AM117" s="401"/>
      <c r="AN117" s="401"/>
      <c r="AO117" s="401"/>
      <c r="AP117" s="401"/>
      <c r="AQ117" s="401"/>
      <c r="AR117" s="401"/>
      <c r="AS117" s="401"/>
      <c r="AT117" s="402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408" t="s">
        <v>141</v>
      </c>
      <c r="AF118" s="409"/>
      <c r="AG118" s="409"/>
      <c r="AH118" s="409"/>
      <c r="AI118" s="409"/>
      <c r="AJ118" s="409"/>
      <c r="AK118" s="409"/>
      <c r="AL118" s="40"/>
      <c r="AM118" s="409" t="s">
        <v>142</v>
      </c>
      <c r="AN118" s="409"/>
      <c r="AO118" s="409"/>
      <c r="AP118" s="409"/>
      <c r="AQ118" s="409"/>
      <c r="AR118" s="409"/>
      <c r="AS118" s="409"/>
      <c r="AT118" s="410"/>
      <c r="AU118" s="8"/>
      <c r="AV118" s="8"/>
      <c r="AW118" s="8"/>
      <c r="AX118" s="8"/>
      <c r="AY118" s="393"/>
      <c r="AZ118" s="393"/>
      <c r="BA118" s="393"/>
      <c r="BB118" s="393"/>
      <c r="BC118" s="393"/>
      <c r="BD118" s="393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399"/>
      <c r="L119" s="399"/>
      <c r="M119" s="12"/>
      <c r="N119" s="12"/>
      <c r="O119" s="399"/>
      <c r="P119" s="399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399"/>
      <c r="AF119" s="399"/>
      <c r="AG119" s="403"/>
      <c r="AH119" s="403"/>
      <c r="AI119" s="42"/>
      <c r="AJ119" s="42"/>
      <c r="AK119" s="399"/>
      <c r="AL119" s="399"/>
      <c r="AM119" s="420" t="s">
        <v>173</v>
      </c>
      <c r="AN119" s="420"/>
      <c r="AO119" s="420"/>
      <c r="AP119" s="420"/>
      <c r="AQ119" s="420"/>
      <c r="AR119" s="420"/>
      <c r="AS119" s="420"/>
      <c r="AT119" s="420"/>
      <c r="AU119" s="399"/>
      <c r="AV119" s="399"/>
      <c r="AW119" s="399"/>
      <c r="AX119" s="399"/>
      <c r="AY119" s="399"/>
      <c r="AZ119" s="399"/>
      <c r="BA119" s="399"/>
      <c r="BB119" s="399"/>
      <c r="BC119" s="399"/>
      <c r="BD119" s="399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R113"/>
  <sheetViews>
    <sheetView tabSelected="1" defaultGridColor="0" topLeftCell="KS1" colorId="8" zoomScaleNormal="100" workbookViewId="0">
      <pane ySplit="1" topLeftCell="A2" activePane="bottomLeft" state="frozen"/>
      <selection pane="bottomLeft" activeCell="LK11" sqref="LK11:LP106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2" width="7.140625" style="83"/>
    <col min="383" max="383" width="7.140625" style="83" customWidth="1"/>
    <col min="384" max="384" width="7.140625" style="83"/>
    <col min="385" max="387" width="7.140625" style="90"/>
    <col min="388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FE1" s="296"/>
      <c r="FF1" s="296"/>
      <c r="FG1" s="296"/>
      <c r="FH1" s="296"/>
      <c r="FI1" s="296"/>
      <c r="FJ1" s="296"/>
      <c r="FK1" s="296"/>
      <c r="FL1" s="296"/>
      <c r="FM1" s="296"/>
      <c r="FN1" s="296"/>
      <c r="FO1" s="296"/>
      <c r="FP1" s="296"/>
      <c r="FQ1" s="296"/>
      <c r="FR1" s="296"/>
      <c r="GO1" s="296"/>
      <c r="GP1" s="296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26"/>
      <c r="MC1" s="296"/>
      <c r="MD1" s="296"/>
      <c r="ME1" s="296"/>
      <c r="MF1" s="296"/>
      <c r="MG1" s="296"/>
      <c r="MH1" s="296"/>
      <c r="MI1" s="296"/>
      <c r="MJ1" s="296"/>
      <c r="MK1" s="296"/>
      <c r="ML1" s="296"/>
      <c r="MM1" s="296"/>
      <c r="MN1" s="296"/>
      <c r="MO1" s="296"/>
      <c r="MP1" s="296"/>
      <c r="MQ1" s="296"/>
      <c r="MR1" s="296"/>
      <c r="NU1" s="296"/>
      <c r="NV1" s="296"/>
      <c r="NW1" s="296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6"/>
      <c r="CR2" s="296"/>
      <c r="CS2" s="296"/>
      <c r="CT2" s="296"/>
      <c r="CU2" s="296"/>
      <c r="CV2" s="296"/>
      <c r="CW2" s="296"/>
      <c r="CX2" s="296"/>
      <c r="CY2" s="296"/>
      <c r="CZ2" s="296"/>
      <c r="DA2" s="296"/>
      <c r="DB2" s="296"/>
      <c r="FE2" s="296"/>
      <c r="FF2" s="296"/>
      <c r="FG2" s="296"/>
      <c r="FH2" s="296"/>
      <c r="FI2" s="296"/>
      <c r="FJ2" s="296"/>
      <c r="FK2" s="296"/>
      <c r="FL2" s="296"/>
      <c r="FM2" s="296"/>
      <c r="FN2" s="296"/>
      <c r="FO2" s="296"/>
      <c r="FP2" s="296"/>
      <c r="FQ2" s="296"/>
      <c r="FR2" s="296"/>
      <c r="GO2" s="296"/>
      <c r="GP2" s="296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26"/>
      <c r="MC2" s="296"/>
      <c r="MD2" s="296"/>
      <c r="ME2" s="296"/>
      <c r="MF2" s="296"/>
      <c r="MG2" s="296"/>
      <c r="MH2" s="296"/>
      <c r="MI2" s="296"/>
      <c r="MJ2" s="296"/>
      <c r="MK2" s="296"/>
      <c r="ML2" s="296"/>
      <c r="MM2" s="296"/>
      <c r="MN2" s="296"/>
      <c r="MO2" s="296"/>
      <c r="MP2" s="296"/>
      <c r="MQ2" s="296"/>
      <c r="MR2" s="296"/>
      <c r="NU2" s="296"/>
      <c r="NV2" s="296"/>
      <c r="NW2" s="296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6"/>
      <c r="CR3" s="296"/>
      <c r="CS3" s="296"/>
      <c r="CT3" s="296"/>
      <c r="CU3" s="296"/>
      <c r="CV3" s="296"/>
      <c r="CW3" s="296"/>
      <c r="CX3" s="296"/>
      <c r="CY3" s="296"/>
      <c r="CZ3" s="296"/>
      <c r="DA3" s="296"/>
      <c r="DB3" s="296"/>
      <c r="FE3" s="296"/>
      <c r="FF3" s="296"/>
      <c r="FG3" s="296"/>
      <c r="FH3" s="296"/>
      <c r="FI3" s="296"/>
      <c r="FJ3" s="296"/>
      <c r="FK3" s="296"/>
      <c r="FL3" s="296"/>
      <c r="FM3" s="296"/>
      <c r="FN3" s="296" t="s">
        <v>145</v>
      </c>
      <c r="FO3" s="296"/>
      <c r="FP3" s="296"/>
      <c r="FQ3" s="296"/>
      <c r="FR3" s="296"/>
      <c r="GO3" s="296"/>
      <c r="GP3" s="296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6"/>
      <c r="MD3" s="296"/>
      <c r="ME3" s="296"/>
      <c r="MF3" s="296"/>
      <c r="MG3" s="296"/>
      <c r="MH3" s="296"/>
      <c r="MI3" s="296"/>
      <c r="MJ3" s="296"/>
      <c r="MK3" s="296"/>
      <c r="ML3" s="296"/>
      <c r="MM3" s="296"/>
      <c r="MN3" s="296"/>
      <c r="MO3" s="296"/>
      <c r="MP3" s="296"/>
      <c r="MQ3" s="296"/>
      <c r="MR3" s="296"/>
      <c r="NU3" s="296"/>
      <c r="NV3" s="296"/>
      <c r="NW3" s="296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10.09.2026</v>
      </c>
      <c r="L4" s="7"/>
      <c r="M4" s="7"/>
      <c r="N4" s="7"/>
      <c r="O4" s="426"/>
      <c r="P4" s="427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75" t="str">
        <f>'CGP SCHEDULE'!$AG$5</f>
        <v>23:22</v>
      </c>
      <c r="AC4" s="475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297"/>
      <c r="AZ4" s="297"/>
      <c r="BA4" s="297"/>
      <c r="BB4" s="297"/>
      <c r="BC4" s="297"/>
      <c r="CF4" s="298"/>
      <c r="CG4" s="298"/>
      <c r="CQ4" s="299"/>
      <c r="CR4" s="296"/>
      <c r="CS4" s="296"/>
      <c r="CT4" s="296"/>
      <c r="CU4" s="296"/>
      <c r="CV4" s="296"/>
      <c r="CW4" s="296"/>
      <c r="CX4" s="296"/>
      <c r="CY4" s="296"/>
      <c r="CZ4" s="296"/>
      <c r="DA4" s="296"/>
      <c r="DB4" s="296"/>
      <c r="FE4" s="296"/>
      <c r="FF4" s="296"/>
      <c r="FG4" s="296"/>
      <c r="FH4" s="296"/>
      <c r="FI4" s="296"/>
      <c r="FJ4" s="296"/>
      <c r="FK4" s="296"/>
      <c r="FL4" s="296"/>
      <c r="FM4" s="296"/>
      <c r="FN4" s="296"/>
      <c r="FO4" s="296"/>
      <c r="FP4" s="296"/>
      <c r="FQ4" s="296"/>
      <c r="FR4" s="296"/>
      <c r="GL4" s="45" t="s">
        <v>145</v>
      </c>
      <c r="GO4" s="296"/>
      <c r="GP4" s="296"/>
      <c r="JE4" s="520"/>
      <c r="JF4" s="521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26"/>
      <c r="MC4" s="296"/>
      <c r="MD4" s="296"/>
      <c r="ME4" s="296"/>
      <c r="MF4" s="296"/>
      <c r="MG4" s="296"/>
      <c r="MH4" s="296"/>
      <c r="MI4" s="296"/>
      <c r="MJ4" s="296"/>
      <c r="MK4" s="296"/>
      <c r="ML4" s="296"/>
      <c r="MM4" s="296"/>
      <c r="MN4" s="296"/>
      <c r="MO4" s="296"/>
      <c r="MP4" s="296"/>
      <c r="MQ4" s="296"/>
      <c r="MR4" s="296"/>
      <c r="NU4" s="296"/>
      <c r="NV4" s="296"/>
      <c r="NW4" s="296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6"/>
      <c r="CR5" s="296"/>
      <c r="CS5" s="296"/>
      <c r="CT5" s="296"/>
      <c r="CU5" s="296"/>
      <c r="CV5" s="296"/>
      <c r="CW5" s="296"/>
      <c r="CX5" s="296"/>
      <c r="CY5" s="296"/>
      <c r="CZ5" s="296"/>
      <c r="DA5" s="48"/>
      <c r="DB5" s="296"/>
      <c r="FE5" s="296"/>
      <c r="FF5" s="296"/>
      <c r="FG5" s="296"/>
      <c r="FH5" s="296"/>
      <c r="FI5" s="296"/>
      <c r="FJ5" s="296"/>
      <c r="FK5" s="296"/>
      <c r="FL5" s="296"/>
      <c r="FM5" s="296"/>
      <c r="FN5" s="296"/>
      <c r="FO5" s="296"/>
      <c r="FP5" s="296"/>
      <c r="FQ5" s="296"/>
      <c r="FR5" s="296"/>
      <c r="GO5" s="296"/>
      <c r="GP5" s="296"/>
      <c r="JQ5" s="83"/>
      <c r="JR5" s="83"/>
      <c r="JS5" s="83"/>
      <c r="JT5" s="83"/>
      <c r="JU5" s="83"/>
      <c r="JV5" s="83"/>
      <c r="JW5" s="83"/>
      <c r="JX5" s="83"/>
      <c r="JY5" s="300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6"/>
      <c r="MD5" s="296"/>
      <c r="ME5" s="296"/>
      <c r="MF5" s="296"/>
      <c r="MG5" s="296"/>
      <c r="MH5" s="296"/>
      <c r="MI5" s="296"/>
      <c r="MJ5" s="296"/>
      <c r="MK5" s="296"/>
      <c r="ML5" s="296"/>
      <c r="MM5" s="296"/>
      <c r="MN5" s="296"/>
      <c r="MO5" s="296"/>
      <c r="MP5" s="296"/>
      <c r="MQ5" s="296"/>
      <c r="MR5" s="296"/>
      <c r="NU5" s="296"/>
      <c r="NV5" s="296"/>
      <c r="NW5" s="296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477" t="str">
        <f>'CGP SCHEDULE'!AG7</f>
        <v>Revision-01</v>
      </c>
      <c r="AE6" s="478"/>
      <c r="AF6" s="478"/>
      <c r="AG6" s="478"/>
      <c r="AH6" s="478"/>
      <c r="AI6" s="478"/>
      <c r="AJ6" s="478"/>
      <c r="AK6" s="478"/>
      <c r="AL6" s="478"/>
      <c r="AM6" s="478"/>
      <c r="AN6" s="478"/>
      <c r="AO6" s="478"/>
      <c r="AP6" s="478"/>
      <c r="AQ6" s="478"/>
      <c r="AR6" s="478"/>
      <c r="AS6" s="478"/>
      <c r="AT6" s="478"/>
      <c r="AU6" s="478"/>
      <c r="AV6" s="478"/>
      <c r="AW6" s="478"/>
      <c r="AX6" s="478"/>
      <c r="AY6" s="478"/>
      <c r="AZ6" s="478"/>
      <c r="BA6" s="478"/>
      <c r="BB6" s="478"/>
      <c r="BC6" s="479"/>
      <c r="CQ6" s="296"/>
      <c r="CR6" s="296"/>
      <c r="CS6" s="296"/>
      <c r="CT6" s="296"/>
      <c r="CU6" s="296"/>
      <c r="CV6" s="296"/>
      <c r="CW6" s="296"/>
      <c r="CX6" s="296"/>
      <c r="CY6" s="296"/>
      <c r="CZ6" s="296"/>
      <c r="DA6" s="296"/>
      <c r="DB6" s="296"/>
      <c r="DG6" s="296"/>
      <c r="DI6" s="16"/>
      <c r="FE6" s="296"/>
      <c r="FF6" s="296"/>
      <c r="FG6" s="296"/>
      <c r="FH6" s="296"/>
      <c r="FI6" s="296"/>
      <c r="FJ6" s="296"/>
      <c r="FK6" s="296"/>
      <c r="FL6" s="296"/>
      <c r="FM6" s="296"/>
      <c r="FN6" s="296"/>
      <c r="FO6" s="296"/>
      <c r="FP6" s="296"/>
      <c r="FQ6" s="296"/>
      <c r="FR6" s="296"/>
      <c r="GO6" s="296"/>
      <c r="GP6" s="296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6"/>
      <c r="MD6" s="296"/>
      <c r="ME6" s="296"/>
      <c r="MF6" s="296"/>
      <c r="MG6" s="296"/>
      <c r="MH6" s="296"/>
      <c r="MI6" s="296"/>
      <c r="MJ6" s="296"/>
      <c r="MK6" s="296"/>
      <c r="ML6" s="296"/>
      <c r="MM6" s="296"/>
      <c r="MN6" s="296"/>
      <c r="MO6" s="296"/>
      <c r="MP6" s="296"/>
      <c r="MQ6" s="296"/>
      <c r="MR6" s="296"/>
      <c r="NU6" s="296"/>
      <c r="NV6" s="296"/>
      <c r="NW6" s="296"/>
    </row>
    <row r="7" spans="1:434" s="301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10.09.2026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6"/>
      <c r="CR7" s="296"/>
      <c r="CS7" s="296"/>
      <c r="CT7" s="296"/>
      <c r="CU7" s="296"/>
      <c r="CV7" s="296"/>
      <c r="CW7" s="296"/>
      <c r="CX7" s="296"/>
      <c r="CY7" s="296"/>
      <c r="CZ7" s="296"/>
      <c r="DA7" s="296"/>
      <c r="DB7" s="296"/>
      <c r="DC7" s="296"/>
      <c r="DD7" s="296"/>
      <c r="DE7" s="296"/>
      <c r="DF7" s="296"/>
      <c r="DG7" s="296"/>
      <c r="DH7" s="296"/>
      <c r="DI7" s="296"/>
      <c r="DJ7" s="296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302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303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6"/>
      <c r="MD7" s="296"/>
      <c r="ME7" s="296"/>
      <c r="MF7" s="296"/>
      <c r="MG7" s="296"/>
      <c r="MH7" s="296"/>
      <c r="MI7" s="296"/>
      <c r="MJ7" s="296"/>
      <c r="MK7" s="296"/>
      <c r="ML7" s="296"/>
      <c r="MM7" s="296"/>
      <c r="MN7" s="296"/>
      <c r="MO7" s="296"/>
      <c r="MP7" s="296"/>
      <c r="MQ7" s="296"/>
      <c r="MR7" s="296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296"/>
      <c r="NV7" s="296"/>
      <c r="NW7" s="296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304" customFormat="1" ht="30" customHeight="1">
      <c r="A8" s="295" t="s">
        <v>31</v>
      </c>
      <c r="B8" s="322" t="s">
        <v>32</v>
      </c>
      <c r="C8" s="398" t="s">
        <v>21</v>
      </c>
      <c r="D8" s="449"/>
      <c r="E8" s="449"/>
      <c r="F8" s="449"/>
      <c r="G8" s="449"/>
      <c r="H8" s="449"/>
      <c r="I8" s="449"/>
      <c r="J8" s="449"/>
      <c r="K8" s="445" t="s">
        <v>172</v>
      </c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398" t="s">
        <v>0</v>
      </c>
      <c r="Z8" s="449"/>
      <c r="AA8" s="449"/>
      <c r="AB8" s="449"/>
      <c r="AC8" s="449"/>
      <c r="AD8" s="449"/>
      <c r="AE8" s="472" t="s">
        <v>268</v>
      </c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4"/>
      <c r="AW8" s="398" t="s">
        <v>283</v>
      </c>
      <c r="AX8" s="449"/>
      <c r="AY8" s="449"/>
      <c r="AZ8" s="449"/>
      <c r="BA8" s="449"/>
      <c r="BB8" s="449"/>
      <c r="BC8" s="449"/>
      <c r="BD8" s="449"/>
      <c r="BE8" s="449" t="s">
        <v>184</v>
      </c>
      <c r="BF8" s="449"/>
      <c r="BG8" s="449"/>
      <c r="BH8" s="449"/>
      <c r="BI8" s="449"/>
      <c r="BJ8" s="449"/>
      <c r="BK8" s="449"/>
      <c r="BL8" s="449"/>
      <c r="BM8" s="449"/>
      <c r="BN8" s="449"/>
      <c r="BO8" s="449"/>
      <c r="BP8" s="449"/>
      <c r="BQ8" s="449"/>
      <c r="BR8" s="449"/>
      <c r="BS8" s="449"/>
      <c r="BT8" s="449"/>
      <c r="BU8" s="398" t="s">
        <v>198</v>
      </c>
      <c r="BV8" s="398"/>
      <c r="BW8" s="398"/>
      <c r="BX8" s="398"/>
      <c r="BY8" s="398"/>
      <c r="BZ8" s="398"/>
      <c r="CA8" s="398"/>
      <c r="CB8" s="398"/>
      <c r="CC8" s="398"/>
      <c r="CD8" s="398"/>
      <c r="CE8" s="398" t="s">
        <v>2</v>
      </c>
      <c r="CF8" s="449"/>
      <c r="CG8" s="449"/>
      <c r="CH8" s="449"/>
      <c r="CI8" s="449"/>
      <c r="CJ8" s="449"/>
      <c r="CK8" s="449"/>
      <c r="CL8" s="449"/>
      <c r="CM8" s="449"/>
      <c r="CN8" s="449"/>
      <c r="CO8" s="449"/>
      <c r="CP8" s="449"/>
      <c r="CQ8" s="482" t="s">
        <v>18</v>
      </c>
      <c r="CR8" s="483"/>
      <c r="CS8" s="483"/>
      <c r="CT8" s="483"/>
      <c r="CU8" s="483"/>
      <c r="CV8" s="483"/>
      <c r="CW8" s="483"/>
      <c r="CX8" s="483"/>
      <c r="CY8" s="483"/>
      <c r="CZ8" s="483"/>
      <c r="DA8" s="483"/>
      <c r="DB8" s="484"/>
      <c r="DC8" s="398" t="s">
        <v>16</v>
      </c>
      <c r="DD8" s="449"/>
      <c r="DE8" s="449"/>
      <c r="DF8" s="449"/>
      <c r="DG8" s="449"/>
      <c r="DH8" s="449"/>
      <c r="DI8" s="449"/>
      <c r="DJ8" s="449"/>
      <c r="DK8" s="388" t="s">
        <v>4</v>
      </c>
      <c r="DL8" s="453"/>
      <c r="DM8" s="453"/>
      <c r="DN8" s="453"/>
      <c r="DO8" s="453"/>
      <c r="DP8" s="453"/>
      <c r="DQ8" s="453"/>
      <c r="DR8" s="389"/>
      <c r="DS8" s="398" t="s">
        <v>6</v>
      </c>
      <c r="DT8" s="449"/>
      <c r="DU8" s="449"/>
      <c r="DV8" s="449"/>
      <c r="DW8" s="449"/>
      <c r="DX8" s="449"/>
      <c r="DY8" s="449"/>
      <c r="DZ8" s="449"/>
      <c r="EA8" s="449"/>
      <c r="EB8" s="449"/>
      <c r="EC8" s="449"/>
      <c r="ED8" s="449"/>
      <c r="EE8" s="446" t="s">
        <v>170</v>
      </c>
      <c r="EF8" s="446"/>
      <c r="EG8" s="446"/>
      <c r="EH8" s="446"/>
      <c r="EI8" s="446"/>
      <c r="EJ8" s="446"/>
      <c r="EK8" s="446"/>
      <c r="EL8" s="446"/>
      <c r="EM8" s="485"/>
      <c r="EN8" s="485"/>
      <c r="EO8" s="485"/>
      <c r="EP8" s="485"/>
      <c r="EQ8" s="446"/>
      <c r="ER8" s="446"/>
      <c r="ES8" s="476" t="s">
        <v>176</v>
      </c>
      <c r="ET8" s="476"/>
      <c r="EU8" s="476"/>
      <c r="EV8" s="476"/>
      <c r="EW8" s="476"/>
      <c r="EX8" s="476"/>
      <c r="EY8" s="445" t="s">
        <v>296</v>
      </c>
      <c r="EZ8" s="446"/>
      <c r="FA8" s="446"/>
      <c r="FB8" s="446"/>
      <c r="FC8" s="446"/>
      <c r="FD8" s="446"/>
      <c r="FE8" s="398" t="s">
        <v>359</v>
      </c>
      <c r="FF8" s="398"/>
      <c r="FG8" s="398"/>
      <c r="FH8" s="398"/>
      <c r="FI8" s="398"/>
      <c r="FJ8" s="398"/>
      <c r="FK8" s="398"/>
      <c r="FL8" s="398"/>
      <c r="FM8" s="398"/>
      <c r="FN8" s="398"/>
      <c r="FO8" s="398"/>
      <c r="FP8" s="398"/>
      <c r="FQ8" s="398"/>
      <c r="FR8" s="398"/>
      <c r="FS8" s="398" t="s">
        <v>207</v>
      </c>
      <c r="FT8" s="449"/>
      <c r="FU8" s="449"/>
      <c r="FV8" s="449"/>
      <c r="FW8" s="449"/>
      <c r="FX8" s="449"/>
      <c r="FY8" s="449"/>
      <c r="FZ8" s="449"/>
      <c r="GA8" s="449"/>
      <c r="GB8" s="449"/>
      <c r="GC8" s="449"/>
      <c r="GD8" s="449"/>
      <c r="GE8" s="449"/>
      <c r="GF8" s="449"/>
      <c r="GG8" s="449"/>
      <c r="GH8" s="449"/>
      <c r="GI8" s="445" t="s">
        <v>192</v>
      </c>
      <c r="GJ8" s="446"/>
      <c r="GK8" s="446"/>
      <c r="GL8" s="446"/>
      <c r="GM8" s="446"/>
      <c r="GN8" s="446"/>
      <c r="GO8" s="446"/>
      <c r="GP8" s="446"/>
      <c r="GQ8" s="446"/>
      <c r="GR8" s="446"/>
      <c r="GS8" s="446"/>
      <c r="GT8" s="446"/>
      <c r="GU8" s="446"/>
      <c r="GV8" s="446"/>
      <c r="GW8" s="446"/>
      <c r="GX8" s="446"/>
      <c r="GY8" s="446"/>
      <c r="GZ8" s="446"/>
      <c r="HA8" s="446"/>
      <c r="HB8" s="446"/>
      <c r="HC8" s="398" t="s">
        <v>15</v>
      </c>
      <c r="HD8" s="449"/>
      <c r="HE8" s="449"/>
      <c r="HF8" s="449"/>
      <c r="HG8" s="449"/>
      <c r="HH8" s="449"/>
      <c r="HI8" s="449"/>
      <c r="HJ8" s="449"/>
      <c r="HK8" s="398" t="s">
        <v>143</v>
      </c>
      <c r="HL8" s="398"/>
      <c r="HM8" s="398"/>
      <c r="HN8" s="398"/>
      <c r="HO8" s="398"/>
      <c r="HP8" s="398"/>
      <c r="HQ8" s="445" t="s">
        <v>185</v>
      </c>
      <c r="HR8" s="446"/>
      <c r="HS8" s="446"/>
      <c r="HT8" s="446"/>
      <c r="HU8" s="446"/>
      <c r="HV8" s="446"/>
      <c r="HW8" s="445" t="s">
        <v>282</v>
      </c>
      <c r="HX8" s="446"/>
      <c r="HY8" s="446"/>
      <c r="HZ8" s="446"/>
      <c r="IA8" s="446"/>
      <c r="IB8" s="446"/>
      <c r="IC8" s="446"/>
      <c r="ID8" s="446"/>
      <c r="IE8" s="446"/>
      <c r="IF8" s="446"/>
      <c r="IG8" s="446"/>
      <c r="IH8" s="446"/>
      <c r="II8" s="405" t="s">
        <v>175</v>
      </c>
      <c r="IJ8" s="493"/>
      <c r="IK8" s="493"/>
      <c r="IL8" s="493"/>
      <c r="IM8" s="493"/>
      <c r="IN8" s="493"/>
      <c r="IO8" s="493"/>
      <c r="IP8" s="493"/>
      <c r="IQ8" s="493"/>
      <c r="IR8" s="493"/>
      <c r="IS8" s="493"/>
      <c r="IT8" s="493"/>
      <c r="IU8" s="493"/>
      <c r="IV8" s="406"/>
      <c r="IW8" s="445" t="s">
        <v>19</v>
      </c>
      <c r="IX8" s="446"/>
      <c r="IY8" s="446"/>
      <c r="IZ8" s="446"/>
      <c r="JA8" s="446"/>
      <c r="JB8" s="446"/>
      <c r="JC8" s="446"/>
      <c r="JD8" s="446"/>
      <c r="JE8" s="485"/>
      <c r="JF8" s="485"/>
      <c r="JG8" s="446"/>
      <c r="JH8" s="446"/>
      <c r="JI8" s="445" t="s">
        <v>201</v>
      </c>
      <c r="JJ8" s="445"/>
      <c r="JK8" s="445"/>
      <c r="JL8" s="445"/>
      <c r="JM8" s="445"/>
      <c r="JN8" s="445"/>
      <c r="JO8" s="445"/>
      <c r="JP8" s="445"/>
      <c r="JQ8" s="445"/>
      <c r="JR8" s="445"/>
      <c r="JS8" s="445"/>
      <c r="JT8" s="445"/>
      <c r="JU8" s="445"/>
      <c r="JV8" s="445"/>
      <c r="JW8" s="445"/>
      <c r="JX8" s="445"/>
      <c r="JY8" s="398" t="s">
        <v>211</v>
      </c>
      <c r="JZ8" s="449"/>
      <c r="KA8" s="449"/>
      <c r="KB8" s="449"/>
      <c r="KC8" s="449"/>
      <c r="KD8" s="449"/>
      <c r="KE8" s="398" t="s">
        <v>210</v>
      </c>
      <c r="KF8" s="398"/>
      <c r="KG8" s="398"/>
      <c r="KH8" s="398"/>
      <c r="KI8" s="398"/>
      <c r="KJ8" s="398"/>
      <c r="KK8" s="398" t="s">
        <v>208</v>
      </c>
      <c r="KL8" s="449"/>
      <c r="KM8" s="449"/>
      <c r="KN8" s="449"/>
      <c r="KO8" s="449"/>
      <c r="KP8" s="449"/>
      <c r="KQ8" s="449" t="s">
        <v>215</v>
      </c>
      <c r="KR8" s="449"/>
      <c r="KS8" s="449"/>
      <c r="KT8" s="449"/>
      <c r="KU8" s="449"/>
      <c r="KV8" s="449"/>
      <c r="KW8" s="449" t="s">
        <v>220</v>
      </c>
      <c r="KX8" s="449"/>
      <c r="KY8" s="449"/>
      <c r="KZ8" s="449"/>
      <c r="LA8" s="396" t="s">
        <v>219</v>
      </c>
      <c r="LB8" s="493"/>
      <c r="LC8" s="493"/>
      <c r="LD8" s="493"/>
      <c r="LE8" s="493"/>
      <c r="LF8" s="397"/>
      <c r="LG8" s="449" t="s">
        <v>249</v>
      </c>
      <c r="LH8" s="449"/>
      <c r="LI8" s="449"/>
      <c r="LJ8" s="449"/>
      <c r="LK8" s="482" t="s">
        <v>300</v>
      </c>
      <c r="LL8" s="483"/>
      <c r="LM8" s="483"/>
      <c r="LN8" s="483"/>
      <c r="LO8" s="483"/>
      <c r="LP8" s="483"/>
      <c r="LQ8" s="483"/>
      <c r="LR8" s="483"/>
      <c r="LS8" s="483"/>
      <c r="LT8" s="483"/>
      <c r="LU8" s="483"/>
      <c r="LV8" s="484"/>
      <c r="LW8" s="449" t="s">
        <v>263</v>
      </c>
      <c r="LX8" s="449"/>
      <c r="LY8" s="449"/>
      <c r="LZ8" s="449"/>
      <c r="MA8" s="449"/>
      <c r="MB8" s="449"/>
      <c r="MC8" s="421" t="s">
        <v>274</v>
      </c>
      <c r="MD8" s="422"/>
      <c r="ME8" s="422"/>
      <c r="MF8" s="422"/>
      <c r="MG8" s="422"/>
      <c r="MH8" s="422"/>
      <c r="MI8" s="422"/>
      <c r="MJ8" s="422"/>
      <c r="MK8" s="422"/>
      <c r="ML8" s="423"/>
      <c r="MM8" s="446" t="s">
        <v>277</v>
      </c>
      <c r="MN8" s="446"/>
      <c r="MO8" s="446"/>
      <c r="MP8" s="446"/>
      <c r="MQ8" s="446"/>
      <c r="MR8" s="446"/>
      <c r="MS8" s="446" t="s">
        <v>280</v>
      </c>
      <c r="MT8" s="446"/>
      <c r="MU8" s="446"/>
      <c r="MV8" s="446"/>
      <c r="MW8" s="449" t="s">
        <v>284</v>
      </c>
      <c r="MX8" s="449"/>
      <c r="MY8" s="449"/>
      <c r="MZ8" s="449"/>
      <c r="NA8" s="482" t="s">
        <v>293</v>
      </c>
      <c r="NB8" s="483"/>
      <c r="NC8" s="483"/>
      <c r="ND8" s="484"/>
      <c r="NE8" s="421" t="s">
        <v>294</v>
      </c>
      <c r="NF8" s="422"/>
      <c r="NG8" s="422"/>
      <c r="NH8" s="423"/>
      <c r="NI8" s="421" t="s">
        <v>314</v>
      </c>
      <c r="NJ8" s="422"/>
      <c r="NK8" s="422"/>
      <c r="NL8" s="423"/>
      <c r="NM8" s="496" t="s">
        <v>317</v>
      </c>
      <c r="NN8" s="422"/>
      <c r="NO8" s="422"/>
      <c r="NP8" s="423"/>
      <c r="NQ8" s="504" t="s">
        <v>348</v>
      </c>
      <c r="NR8" s="505"/>
      <c r="NS8" s="505"/>
      <c r="NT8" s="505"/>
      <c r="NU8" s="505"/>
      <c r="NV8" s="505"/>
      <c r="NW8" s="505"/>
      <c r="NX8" s="505"/>
      <c r="NY8" s="505"/>
      <c r="NZ8" s="505"/>
      <c r="OA8" s="505"/>
      <c r="OB8" s="505"/>
      <c r="OC8" s="505"/>
      <c r="OD8" s="506"/>
      <c r="OE8" s="515" t="s">
        <v>352</v>
      </c>
      <c r="OF8" s="453"/>
      <c r="OG8" s="453"/>
      <c r="OH8" s="453"/>
      <c r="OI8" s="453"/>
      <c r="OJ8" s="453"/>
      <c r="OK8" s="453"/>
      <c r="OL8" s="453"/>
      <c r="OM8" s="453"/>
      <c r="ON8" s="516"/>
      <c r="OO8" s="482" t="s">
        <v>362</v>
      </c>
      <c r="OP8" s="483"/>
      <c r="OQ8" s="483"/>
      <c r="OR8" s="483"/>
      <c r="OS8" s="483"/>
      <c r="OT8" s="483"/>
      <c r="OU8" s="483"/>
      <c r="OV8" s="484"/>
      <c r="OW8" s="421" t="s">
        <v>369</v>
      </c>
      <c r="OX8" s="422"/>
      <c r="OY8" s="422"/>
      <c r="OZ8" s="423"/>
      <c r="PA8" s="323"/>
      <c r="PB8" s="323"/>
      <c r="PC8" s="323"/>
      <c r="PD8" s="323"/>
      <c r="PE8" s="323"/>
      <c r="PF8" s="323"/>
      <c r="PG8" s="323"/>
      <c r="PH8" s="323"/>
      <c r="PI8" s="323"/>
      <c r="PJ8" s="323"/>
      <c r="PK8" s="323"/>
      <c r="PL8" s="323"/>
      <c r="PM8" s="323"/>
      <c r="PN8" s="323"/>
      <c r="PO8" s="323"/>
      <c r="PP8" s="323"/>
      <c r="PQ8" s="323"/>
      <c r="PR8" s="323"/>
    </row>
    <row r="9" spans="1:434" s="325" customFormat="1" ht="82.5" customHeight="1">
      <c r="A9" s="84"/>
      <c r="B9" s="84"/>
      <c r="C9" s="428" t="s">
        <v>161</v>
      </c>
      <c r="D9" s="428"/>
      <c r="E9" s="431" t="s">
        <v>190</v>
      </c>
      <c r="F9" s="431"/>
      <c r="G9" s="431"/>
      <c r="H9" s="428"/>
      <c r="I9" s="428" t="s">
        <v>163</v>
      </c>
      <c r="J9" s="428"/>
      <c r="K9" s="428" t="s">
        <v>239</v>
      </c>
      <c r="L9" s="428"/>
      <c r="M9" s="462" t="s">
        <v>405</v>
      </c>
      <c r="N9" s="463"/>
      <c r="O9" s="464" t="s">
        <v>406</v>
      </c>
      <c r="P9" s="465"/>
      <c r="Q9" s="471" t="s">
        <v>367</v>
      </c>
      <c r="R9" s="471"/>
      <c r="S9" s="431" t="s">
        <v>332</v>
      </c>
      <c r="T9" s="428"/>
      <c r="U9" s="457" t="s">
        <v>312</v>
      </c>
      <c r="V9" s="458"/>
      <c r="W9" s="428" t="s">
        <v>163</v>
      </c>
      <c r="X9" s="428"/>
      <c r="Y9" s="464" t="s">
        <v>408</v>
      </c>
      <c r="Z9" s="465"/>
      <c r="AA9" s="457" t="s">
        <v>374</v>
      </c>
      <c r="AB9" s="458"/>
      <c r="AC9" s="428" t="s">
        <v>163</v>
      </c>
      <c r="AD9" s="428"/>
      <c r="AE9" s="457" t="s">
        <v>267</v>
      </c>
      <c r="AF9" s="458"/>
      <c r="AG9" s="457" t="s">
        <v>256</v>
      </c>
      <c r="AH9" s="458"/>
      <c r="AI9" s="457" t="s">
        <v>257</v>
      </c>
      <c r="AJ9" s="458"/>
      <c r="AK9" s="464" t="s">
        <v>258</v>
      </c>
      <c r="AL9" s="465"/>
      <c r="AM9" s="457" t="s">
        <v>259</v>
      </c>
      <c r="AN9" s="458"/>
      <c r="AO9" s="457" t="s">
        <v>260</v>
      </c>
      <c r="AP9" s="458"/>
      <c r="AQ9" s="457" t="s">
        <v>261</v>
      </c>
      <c r="AR9" s="458"/>
      <c r="AS9" s="457" t="s">
        <v>262</v>
      </c>
      <c r="AT9" s="458"/>
      <c r="AU9" s="428" t="s">
        <v>163</v>
      </c>
      <c r="AV9" s="428"/>
      <c r="AW9" s="437" t="s">
        <v>161</v>
      </c>
      <c r="AX9" s="437"/>
      <c r="AY9" s="428"/>
      <c r="AZ9" s="428"/>
      <c r="BA9" s="431"/>
      <c r="BB9" s="428"/>
      <c r="BC9" s="428" t="s">
        <v>163</v>
      </c>
      <c r="BD9" s="428"/>
      <c r="BE9" s="432" t="s">
        <v>364</v>
      </c>
      <c r="BF9" s="432"/>
      <c r="BG9" s="432" t="s">
        <v>379</v>
      </c>
      <c r="BH9" s="432"/>
      <c r="BI9" s="431" t="s">
        <v>378</v>
      </c>
      <c r="BJ9" s="431"/>
      <c r="BK9" s="466" t="s">
        <v>397</v>
      </c>
      <c r="BL9" s="466"/>
      <c r="BM9" s="431" t="s">
        <v>377</v>
      </c>
      <c r="BN9" s="431"/>
      <c r="BO9" s="440" t="s">
        <v>383</v>
      </c>
      <c r="BP9" s="441"/>
      <c r="BQ9" s="466" t="s">
        <v>413</v>
      </c>
      <c r="BR9" s="466"/>
      <c r="BS9" s="428" t="s">
        <v>163</v>
      </c>
      <c r="BT9" s="428"/>
      <c r="BU9" s="428" t="s">
        <v>161</v>
      </c>
      <c r="BV9" s="428"/>
      <c r="BW9" s="431" t="s">
        <v>178</v>
      </c>
      <c r="BX9" s="431"/>
      <c r="BY9" s="431" t="s">
        <v>186</v>
      </c>
      <c r="BZ9" s="428"/>
      <c r="CA9" s="431" t="s">
        <v>194</v>
      </c>
      <c r="CB9" s="428"/>
      <c r="CC9" s="428" t="s">
        <v>163</v>
      </c>
      <c r="CD9" s="428"/>
      <c r="CE9" s="428" t="s">
        <v>161</v>
      </c>
      <c r="CF9" s="428"/>
      <c r="CG9" s="467" t="s">
        <v>373</v>
      </c>
      <c r="CH9" s="467"/>
      <c r="CI9" s="469" t="s">
        <v>368</v>
      </c>
      <c r="CJ9" s="470"/>
      <c r="CK9" s="468" t="s">
        <v>354</v>
      </c>
      <c r="CL9" s="468"/>
      <c r="CM9" s="435" t="s">
        <v>407</v>
      </c>
      <c r="CN9" s="436"/>
      <c r="CO9" s="428" t="s">
        <v>163</v>
      </c>
      <c r="CP9" s="428"/>
      <c r="CQ9" s="437" t="s">
        <v>161</v>
      </c>
      <c r="CR9" s="437"/>
      <c r="CS9" s="431" t="s">
        <v>323</v>
      </c>
      <c r="CT9" s="431"/>
      <c r="CU9" s="432" t="s">
        <v>308</v>
      </c>
      <c r="CV9" s="432"/>
      <c r="CW9" s="480" t="s">
        <v>403</v>
      </c>
      <c r="CX9" s="481"/>
      <c r="CY9" s="431" t="s">
        <v>324</v>
      </c>
      <c r="CZ9" s="431"/>
      <c r="DA9" s="428" t="s">
        <v>163</v>
      </c>
      <c r="DB9" s="428"/>
      <c r="DC9" s="428" t="s">
        <v>161</v>
      </c>
      <c r="DD9" s="428"/>
      <c r="DE9" s="428"/>
      <c r="DF9" s="428"/>
      <c r="DG9" s="428"/>
      <c r="DH9" s="428"/>
      <c r="DI9" s="428" t="s">
        <v>163</v>
      </c>
      <c r="DJ9" s="428"/>
      <c r="DK9" s="432" t="s">
        <v>166</v>
      </c>
      <c r="DL9" s="437"/>
      <c r="DM9" s="431" t="s">
        <v>167</v>
      </c>
      <c r="DN9" s="428"/>
      <c r="DO9" s="437" t="s">
        <v>168</v>
      </c>
      <c r="DP9" s="437"/>
      <c r="DQ9" s="433" t="s">
        <v>320</v>
      </c>
      <c r="DR9" s="434"/>
      <c r="DS9" s="428" t="s">
        <v>161</v>
      </c>
      <c r="DT9" s="428"/>
      <c r="DU9" s="438" t="s">
        <v>325</v>
      </c>
      <c r="DV9" s="438" t="s">
        <v>325</v>
      </c>
      <c r="DW9" s="431"/>
      <c r="DX9" s="431"/>
      <c r="DY9" s="431"/>
      <c r="DZ9" s="431"/>
      <c r="EA9" s="431"/>
      <c r="EB9" s="431"/>
      <c r="EC9" s="428" t="s">
        <v>163</v>
      </c>
      <c r="ED9" s="428"/>
      <c r="EE9" s="431"/>
      <c r="EF9" s="428"/>
      <c r="EG9" s="431" t="s">
        <v>307</v>
      </c>
      <c r="EH9" s="431"/>
      <c r="EI9" s="442" t="s">
        <v>385</v>
      </c>
      <c r="EJ9" s="443"/>
      <c r="EK9" s="440" t="s">
        <v>403</v>
      </c>
      <c r="EL9" s="441"/>
      <c r="EM9" s="440" t="s">
        <v>402</v>
      </c>
      <c r="EN9" s="441"/>
      <c r="EO9" s="440" t="s">
        <v>380</v>
      </c>
      <c r="EP9" s="441"/>
      <c r="EQ9" s="428" t="s">
        <v>163</v>
      </c>
      <c r="ER9" s="428"/>
      <c r="ES9" s="428" t="s">
        <v>161</v>
      </c>
      <c r="ET9" s="428"/>
      <c r="EU9" s="431"/>
      <c r="EV9" s="428"/>
      <c r="EW9" s="428" t="s">
        <v>163</v>
      </c>
      <c r="EX9" s="428"/>
      <c r="EY9" s="428" t="s">
        <v>161</v>
      </c>
      <c r="EZ9" s="428"/>
      <c r="FA9" s="432" t="s">
        <v>313</v>
      </c>
      <c r="FB9" s="432"/>
      <c r="FC9" s="432" t="s">
        <v>169</v>
      </c>
      <c r="FD9" s="432"/>
      <c r="FE9" s="428"/>
      <c r="FF9" s="428"/>
      <c r="FG9" s="450" t="s">
        <v>368</v>
      </c>
      <c r="FH9" s="451"/>
      <c r="FI9" s="431" t="s">
        <v>298</v>
      </c>
      <c r="FJ9" s="428"/>
      <c r="FK9" s="431" t="s">
        <v>288</v>
      </c>
      <c r="FL9" s="428"/>
      <c r="FM9" s="431" t="s">
        <v>331</v>
      </c>
      <c r="FN9" s="428"/>
      <c r="FO9" s="431"/>
      <c r="FP9" s="431"/>
      <c r="FQ9" s="428" t="s">
        <v>163</v>
      </c>
      <c r="FR9" s="428"/>
      <c r="FS9" s="428" t="s">
        <v>161</v>
      </c>
      <c r="FT9" s="428"/>
      <c r="FU9" s="452" t="s">
        <v>341</v>
      </c>
      <c r="FV9" s="431"/>
      <c r="FW9" s="431" t="s">
        <v>342</v>
      </c>
      <c r="FX9" s="431"/>
      <c r="FY9" s="431" t="s">
        <v>343</v>
      </c>
      <c r="FZ9" s="431"/>
      <c r="GA9" s="431" t="s">
        <v>344</v>
      </c>
      <c r="GB9" s="431"/>
      <c r="GC9" s="431" t="s">
        <v>327</v>
      </c>
      <c r="GD9" s="431"/>
      <c r="GE9" s="431" t="s">
        <v>328</v>
      </c>
      <c r="GF9" s="431"/>
      <c r="GG9" s="428" t="s">
        <v>163</v>
      </c>
      <c r="GH9" s="428"/>
      <c r="GI9" s="428" t="s">
        <v>347</v>
      </c>
      <c r="GJ9" s="428"/>
      <c r="GK9" s="429" t="s">
        <v>236</v>
      </c>
      <c r="GL9" s="430"/>
      <c r="GM9" s="429" t="s">
        <v>398</v>
      </c>
      <c r="GN9" s="430"/>
      <c r="GO9" s="429" t="s">
        <v>399</v>
      </c>
      <c r="GP9" s="430"/>
      <c r="GQ9" s="429" t="s">
        <v>400</v>
      </c>
      <c r="GR9" s="430"/>
      <c r="GS9" s="429" t="s">
        <v>353</v>
      </c>
      <c r="GT9" s="430"/>
      <c r="GU9" s="429" t="s">
        <v>235</v>
      </c>
      <c r="GV9" s="430"/>
      <c r="GW9" s="429" t="s">
        <v>355</v>
      </c>
      <c r="GX9" s="430"/>
      <c r="GY9" s="429" t="s">
        <v>401</v>
      </c>
      <c r="GZ9" s="430"/>
      <c r="HA9" s="428" t="s">
        <v>163</v>
      </c>
      <c r="HB9" s="428"/>
      <c r="HC9" s="428" t="s">
        <v>161</v>
      </c>
      <c r="HD9" s="428"/>
      <c r="HE9" s="431"/>
      <c r="HF9" s="431"/>
      <c r="HG9" s="431"/>
      <c r="HH9" s="428"/>
      <c r="HI9" s="428" t="s">
        <v>163</v>
      </c>
      <c r="HJ9" s="428"/>
      <c r="HK9" s="447" t="s">
        <v>376</v>
      </c>
      <c r="HL9" s="448"/>
      <c r="HM9" s="439" t="s">
        <v>381</v>
      </c>
      <c r="HN9" s="439"/>
      <c r="HO9" s="428" t="s">
        <v>163</v>
      </c>
      <c r="HP9" s="428"/>
      <c r="HQ9" s="444" t="s">
        <v>305</v>
      </c>
      <c r="HR9" s="444"/>
      <c r="HS9" s="444" t="s">
        <v>243</v>
      </c>
      <c r="HT9" s="444"/>
      <c r="HU9" s="428" t="s">
        <v>163</v>
      </c>
      <c r="HV9" s="428"/>
      <c r="HW9" s="428" t="s">
        <v>161</v>
      </c>
      <c r="HX9" s="428"/>
      <c r="HY9" s="431" t="s">
        <v>187</v>
      </c>
      <c r="HZ9" s="428"/>
      <c r="IA9" s="431" t="s">
        <v>188</v>
      </c>
      <c r="IB9" s="428"/>
      <c r="IC9" s="437" t="s">
        <v>218</v>
      </c>
      <c r="ID9" s="437"/>
      <c r="IE9" s="431" t="s">
        <v>319</v>
      </c>
      <c r="IF9" s="431"/>
      <c r="IG9" s="428" t="s">
        <v>163</v>
      </c>
      <c r="IH9" s="428"/>
      <c r="II9" s="469" t="s">
        <v>285</v>
      </c>
      <c r="IJ9" s="470"/>
      <c r="IK9" s="433" t="s">
        <v>289</v>
      </c>
      <c r="IL9" s="434"/>
      <c r="IM9" s="433" t="s">
        <v>290</v>
      </c>
      <c r="IN9" s="434"/>
      <c r="IO9" s="433" t="s">
        <v>333</v>
      </c>
      <c r="IP9" s="434"/>
      <c r="IQ9" s="433"/>
      <c r="IR9" s="434"/>
      <c r="IS9" s="494"/>
      <c r="IT9" s="495"/>
      <c r="IU9" s="494" t="s">
        <v>163</v>
      </c>
      <c r="IV9" s="495"/>
      <c r="IW9" s="428" t="s">
        <v>161</v>
      </c>
      <c r="IX9" s="428"/>
      <c r="IY9" s="491" t="s">
        <v>386</v>
      </c>
      <c r="IZ9" s="492"/>
      <c r="JA9" s="462" t="s">
        <v>308</v>
      </c>
      <c r="JB9" s="463"/>
      <c r="JC9" s="462" t="s">
        <v>290</v>
      </c>
      <c r="JD9" s="463"/>
      <c r="JE9" s="524" t="s">
        <v>411</v>
      </c>
      <c r="JF9" s="525"/>
      <c r="JG9" s="428" t="s">
        <v>163</v>
      </c>
      <c r="JH9" s="428"/>
      <c r="JI9" s="437" t="s">
        <v>345</v>
      </c>
      <c r="JJ9" s="437"/>
      <c r="JK9" s="437" t="s">
        <v>346</v>
      </c>
      <c r="JL9" s="437"/>
      <c r="JM9" s="450" t="s">
        <v>389</v>
      </c>
      <c r="JN9" s="451"/>
      <c r="JO9" s="432" t="s">
        <v>388</v>
      </c>
      <c r="JP9" s="437"/>
      <c r="JQ9" s="432" t="s">
        <v>372</v>
      </c>
      <c r="JR9" s="432"/>
      <c r="JS9" s="431" t="s">
        <v>410</v>
      </c>
      <c r="JT9" s="428"/>
      <c r="JU9" s="491" t="s">
        <v>298</v>
      </c>
      <c r="JV9" s="492"/>
      <c r="JW9" s="428" t="s">
        <v>163</v>
      </c>
      <c r="JX9" s="428"/>
      <c r="JY9" s="428" t="s">
        <v>161</v>
      </c>
      <c r="JZ9" s="428"/>
      <c r="KA9" s="431" t="s">
        <v>308</v>
      </c>
      <c r="KB9" s="428"/>
      <c r="KC9" s="428" t="s">
        <v>163</v>
      </c>
      <c r="KD9" s="428"/>
      <c r="KE9" s="486" t="s">
        <v>306</v>
      </c>
      <c r="KF9" s="487"/>
      <c r="KG9" s="486" t="s">
        <v>287</v>
      </c>
      <c r="KH9" s="487"/>
      <c r="KI9" s="428" t="s">
        <v>163</v>
      </c>
      <c r="KJ9" s="428"/>
      <c r="KK9" s="486" t="s">
        <v>310</v>
      </c>
      <c r="KL9" s="490"/>
      <c r="KM9" s="425" t="s">
        <v>308</v>
      </c>
      <c r="KN9" s="425"/>
      <c r="KO9" s="428" t="s">
        <v>163</v>
      </c>
      <c r="KP9" s="428"/>
      <c r="KQ9" s="471" t="s">
        <v>387</v>
      </c>
      <c r="KR9" s="471"/>
      <c r="KS9" s="527"/>
      <c r="KT9" s="527"/>
      <c r="KU9" s="425" t="s">
        <v>163</v>
      </c>
      <c r="KV9" s="425"/>
      <c r="KW9" s="425" t="s">
        <v>206</v>
      </c>
      <c r="KX9" s="425"/>
      <c r="KY9" s="425" t="s">
        <v>163</v>
      </c>
      <c r="KZ9" s="425"/>
      <c r="LA9" s="528"/>
      <c r="LB9" s="489"/>
      <c r="LC9" s="457"/>
      <c r="LD9" s="458"/>
      <c r="LE9" s="529" t="s">
        <v>163</v>
      </c>
      <c r="LF9" s="530"/>
      <c r="LG9" s="425" t="s">
        <v>206</v>
      </c>
      <c r="LH9" s="425"/>
      <c r="LI9" s="425" t="s">
        <v>163</v>
      </c>
      <c r="LJ9" s="425"/>
      <c r="LK9" s="513" t="s">
        <v>281</v>
      </c>
      <c r="LL9" s="526"/>
      <c r="LM9" s="533" t="s">
        <v>297</v>
      </c>
      <c r="LN9" s="534"/>
      <c r="LO9" s="533" t="s">
        <v>322</v>
      </c>
      <c r="LP9" s="534"/>
      <c r="LQ9" s="488" t="s">
        <v>358</v>
      </c>
      <c r="LR9" s="489"/>
      <c r="LS9" s="531" t="s">
        <v>365</v>
      </c>
      <c r="LT9" s="532"/>
      <c r="LU9" s="425" t="s">
        <v>163</v>
      </c>
      <c r="LV9" s="425"/>
      <c r="LW9" s="424" t="s">
        <v>265</v>
      </c>
      <c r="LX9" s="424"/>
      <c r="LY9" s="424" t="s">
        <v>266</v>
      </c>
      <c r="LZ9" s="424"/>
      <c r="MA9" s="425" t="s">
        <v>202</v>
      </c>
      <c r="MB9" s="425"/>
      <c r="MC9" s="424" t="s">
        <v>382</v>
      </c>
      <c r="MD9" s="424"/>
      <c r="ME9" s="425" t="s">
        <v>330</v>
      </c>
      <c r="MF9" s="425"/>
      <c r="MG9" s="425" t="s">
        <v>396</v>
      </c>
      <c r="MH9" s="425"/>
      <c r="MI9" s="425" t="s">
        <v>361</v>
      </c>
      <c r="MJ9" s="425"/>
      <c r="MK9" s="425" t="s">
        <v>202</v>
      </c>
      <c r="ML9" s="425"/>
      <c r="MM9" s="511" t="s">
        <v>278</v>
      </c>
      <c r="MN9" s="512"/>
      <c r="MO9" s="513" t="s">
        <v>292</v>
      </c>
      <c r="MP9" s="513"/>
      <c r="MQ9" s="425" t="s">
        <v>202</v>
      </c>
      <c r="MR9" s="425"/>
      <c r="MS9" s="424" t="s">
        <v>297</v>
      </c>
      <c r="MT9" s="424"/>
      <c r="MU9" s="425" t="s">
        <v>202</v>
      </c>
      <c r="MV9" s="425"/>
      <c r="MW9" s="424"/>
      <c r="MX9" s="424"/>
      <c r="MY9" s="425" t="s">
        <v>202</v>
      </c>
      <c r="MZ9" s="425"/>
      <c r="NA9" s="510" t="s">
        <v>404</v>
      </c>
      <c r="NB9" s="510"/>
      <c r="NC9" s="425" t="s">
        <v>202</v>
      </c>
      <c r="ND9" s="425"/>
      <c r="NE9" s="424" t="s">
        <v>233</v>
      </c>
      <c r="NF9" s="424"/>
      <c r="NG9" s="425" t="s">
        <v>202</v>
      </c>
      <c r="NH9" s="425"/>
      <c r="NI9" s="424" t="s">
        <v>315</v>
      </c>
      <c r="NJ9" s="424"/>
      <c r="NK9" s="425" t="s">
        <v>202</v>
      </c>
      <c r="NL9" s="425"/>
      <c r="NM9" s="497" t="s">
        <v>318</v>
      </c>
      <c r="NN9" s="424"/>
      <c r="NO9" s="425" t="s">
        <v>202</v>
      </c>
      <c r="NP9" s="425"/>
      <c r="NQ9" s="502" t="s">
        <v>409</v>
      </c>
      <c r="NR9" s="503"/>
      <c r="NS9" s="500" t="s">
        <v>395</v>
      </c>
      <c r="NT9" s="501"/>
      <c r="NU9" s="500" t="s">
        <v>384</v>
      </c>
      <c r="NV9" s="501"/>
      <c r="NW9" s="500" t="s">
        <v>351</v>
      </c>
      <c r="NX9" s="501"/>
      <c r="NY9" s="500" t="s">
        <v>349</v>
      </c>
      <c r="NZ9" s="501"/>
      <c r="OA9" s="522" t="s">
        <v>350</v>
      </c>
      <c r="OB9" s="523"/>
      <c r="OC9" s="498" t="s">
        <v>202</v>
      </c>
      <c r="OD9" s="499"/>
      <c r="OE9" s="517" t="s">
        <v>336</v>
      </c>
      <c r="OF9" s="518"/>
      <c r="OG9" s="517" t="s">
        <v>337</v>
      </c>
      <c r="OH9" s="518"/>
      <c r="OI9" s="517" t="s">
        <v>338</v>
      </c>
      <c r="OJ9" s="518"/>
      <c r="OK9" s="519" t="s">
        <v>370</v>
      </c>
      <c r="OL9" s="518"/>
      <c r="OM9" s="494" t="s">
        <v>202</v>
      </c>
      <c r="ON9" s="495"/>
      <c r="OO9" s="514" t="s">
        <v>363</v>
      </c>
      <c r="OP9" s="514"/>
      <c r="OQ9" s="509" t="s">
        <v>371</v>
      </c>
      <c r="OR9" s="508"/>
      <c r="OS9" s="507" t="s">
        <v>375</v>
      </c>
      <c r="OT9" s="508"/>
      <c r="OU9" s="425" t="s">
        <v>202</v>
      </c>
      <c r="OV9" s="425"/>
      <c r="OW9" s="424"/>
      <c r="OX9" s="424"/>
      <c r="OY9" s="425" t="s">
        <v>202</v>
      </c>
      <c r="OZ9" s="425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8" t="s">
        <v>164</v>
      </c>
      <c r="FF10" s="288" t="s">
        <v>165</v>
      </c>
      <c r="FG10" s="288" t="s">
        <v>164</v>
      </c>
      <c r="FH10" s="288" t="s">
        <v>165</v>
      </c>
      <c r="FI10" s="288" t="s">
        <v>164</v>
      </c>
      <c r="FJ10" s="288" t="s">
        <v>165</v>
      </c>
      <c r="FK10" s="288" t="s">
        <v>164</v>
      </c>
      <c r="FL10" s="288" t="s">
        <v>165</v>
      </c>
      <c r="FM10" s="288" t="s">
        <v>164</v>
      </c>
      <c r="FN10" s="288" t="s">
        <v>165</v>
      </c>
      <c r="FO10" s="288" t="s">
        <v>164</v>
      </c>
      <c r="FP10" s="288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03" t="s">
        <v>164</v>
      </c>
      <c r="JJ10" s="103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>
        <v>20.62</v>
      </c>
      <c r="N11" s="67">
        <v>4.1240000000000006</v>
      </c>
      <c r="O11" s="71">
        <v>0</v>
      </c>
      <c r="P11" s="67">
        <v>0</v>
      </c>
      <c r="Q11" s="114">
        <v>5.15</v>
      </c>
      <c r="R11" s="74">
        <v>1.03</v>
      </c>
      <c r="S11" s="263"/>
      <c r="T11" s="263"/>
      <c r="U11" s="74"/>
      <c r="V11" s="74"/>
      <c r="W11" s="74">
        <f>K11+O11+Q11+S11+U11+M11</f>
        <v>25.770000000000003</v>
      </c>
      <c r="X11" s="74">
        <f>L11+N11+P11+R11+T11+V11</f>
        <v>5.1540000000000008</v>
      </c>
      <c r="Y11" s="74"/>
      <c r="Z11" s="74"/>
      <c r="AA11" s="71"/>
      <c r="AB11" s="67"/>
      <c r="AC11" s="74">
        <f>Y11+AA11</f>
        <v>0</v>
      </c>
      <c r="AD11" s="74">
        <f>Z11+AB11</f>
        <v>0</v>
      </c>
      <c r="AE11" s="67"/>
      <c r="AF11" s="67"/>
      <c r="AG11" s="67"/>
      <c r="AH11" s="67"/>
      <c r="AI11" s="114"/>
      <c r="AJ11" s="114"/>
      <c r="AK11" s="307"/>
      <c r="AL11" s="275"/>
      <c r="AM11" s="276"/>
      <c r="AN11" s="276"/>
      <c r="AO11" s="277"/>
      <c r="AP11" s="277"/>
      <c r="AQ11" s="277"/>
      <c r="AR11" s="277"/>
      <c r="AS11" s="277"/>
      <c r="AT11" s="277"/>
      <c r="AU11" s="70">
        <f>AE11+AG11+AI11+AK11+AM11+AO11+AQ11+AS11</f>
        <v>0</v>
      </c>
      <c r="AV11" s="70">
        <f t="shared" ref="AV11:AV42" si="2">AF11+AH11+AJ11+AL11+AN11+AP11+AR11+AT11</f>
        <v>0</v>
      </c>
      <c r="AW11" s="74"/>
      <c r="AX11" s="74"/>
      <c r="AY11" s="74"/>
      <c r="AZ11" s="74"/>
      <c r="BA11" s="74"/>
      <c r="BB11" s="74"/>
      <c r="BC11" s="74">
        <f t="shared" ref="BC11:BC42" si="3">AW11+AY11+BA11</f>
        <v>0</v>
      </c>
      <c r="BD11" s="74">
        <f t="shared" ref="BD11:BD42" si="4">AX11+AZ11+BB11</f>
        <v>0</v>
      </c>
      <c r="BE11" s="74">
        <v>10</v>
      </c>
      <c r="BF11" s="74">
        <v>1.4239999999999999</v>
      </c>
      <c r="BG11" s="279">
        <v>8</v>
      </c>
      <c r="BH11" s="280">
        <v>1.1392</v>
      </c>
      <c r="BI11" s="279">
        <v>0</v>
      </c>
      <c r="BJ11" s="280">
        <v>0</v>
      </c>
      <c r="BK11" s="264">
        <v>2</v>
      </c>
      <c r="BL11" s="74">
        <v>0.2848</v>
      </c>
      <c r="BM11" s="74"/>
      <c r="BN11" s="74"/>
      <c r="BO11" s="74"/>
      <c r="BP11" s="74"/>
      <c r="BQ11" s="74">
        <v>10</v>
      </c>
      <c r="BR11" s="74">
        <v>1.4239999999999999</v>
      </c>
      <c r="BS11" s="263">
        <f>BE11+BG11+BI11+BK11+BM11+BO11+BQ11</f>
        <v>30</v>
      </c>
      <c r="BT11" s="74">
        <f>BF11+BH11+BJ11+BL11+BN11+BP11+BR11</f>
        <v>4.2720000000000002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305">
        <v>30.9</v>
      </c>
      <c r="CJ11" s="262">
        <v>10</v>
      </c>
      <c r="CK11" s="269"/>
      <c r="CL11" s="269"/>
      <c r="CM11" s="305">
        <v>10.3</v>
      </c>
      <c r="CN11" s="269">
        <v>3</v>
      </c>
      <c r="CO11" s="74">
        <f>CG11+CI11+CK11+CM11</f>
        <v>41.2</v>
      </c>
      <c r="CP11" s="74">
        <f>CH11+CJ11+CL11+CN11</f>
        <v>13</v>
      </c>
      <c r="CQ11" s="308">
        <v>247.40625</v>
      </c>
      <c r="CR11" s="308"/>
      <c r="CS11" s="308"/>
      <c r="CT11" s="274"/>
      <c r="CU11" s="309">
        <v>18.556701030927837</v>
      </c>
      <c r="CV11" s="172"/>
      <c r="CW11" s="310">
        <v>63.814432989690722</v>
      </c>
      <c r="CX11" s="274"/>
      <c r="CY11" s="274"/>
      <c r="CZ11" s="274"/>
      <c r="DA11" s="281">
        <f>CQ11+CS11+CU11+CW11+CY11</f>
        <v>329.77738402061857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11">
        <v>41.1</v>
      </c>
      <c r="DL11" s="311">
        <v>13.7</v>
      </c>
      <c r="DM11" s="263">
        <f>IF((DO11/0.97)&lt;DK11,(DO11/0.97),DK11)</f>
        <v>41.1</v>
      </c>
      <c r="DN11" s="263">
        <f>IF((DP11/0.97)&lt;DL11,(DP11/0.97),DL11)</f>
        <v>13.7</v>
      </c>
      <c r="DO11" s="311">
        <v>39.869999999999997</v>
      </c>
      <c r="DP11" s="311">
        <v>13.29</v>
      </c>
      <c r="DQ11" s="265"/>
      <c r="DR11" s="265"/>
      <c r="DS11" s="74"/>
      <c r="DT11" s="74"/>
      <c r="DU11" s="266"/>
      <c r="DV11" s="282"/>
      <c r="DW11" s="282"/>
      <c r="DX11" s="282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46">
        <v>41.23</v>
      </c>
      <c r="EH11" s="347"/>
      <c r="EI11" s="87">
        <v>265.70103092783506</v>
      </c>
      <c r="EJ11" s="87"/>
      <c r="EK11" s="263">
        <v>116.90721649484537</v>
      </c>
      <c r="EL11" s="266"/>
      <c r="EM11" s="267"/>
      <c r="EN11" s="267"/>
      <c r="EO11" s="267"/>
      <c r="EP11" s="267"/>
      <c r="EQ11" s="74">
        <f>EE11+EG11+EI11+EK11+EM11+EO11</f>
        <v>423.83824742268047</v>
      </c>
      <c r="ER11" s="74">
        <f>EF11+EH11+EJ11+EL11</f>
        <v>0</v>
      </c>
      <c r="ES11" s="172"/>
      <c r="ET11" s="172"/>
      <c r="EU11" s="283"/>
      <c r="EV11" s="283"/>
      <c r="EW11" s="70">
        <f>ES11+EU11</f>
        <v>0</v>
      </c>
      <c r="EX11" s="70">
        <f>ET11+EV11</f>
        <v>0</v>
      </c>
      <c r="EY11" s="74"/>
      <c r="EZ11" s="74"/>
      <c r="FA11" s="312">
        <v>29</v>
      </c>
      <c r="FB11" s="268"/>
      <c r="FC11" s="106">
        <v>30</v>
      </c>
      <c r="FD11" s="264"/>
      <c r="FE11" s="74"/>
      <c r="FF11" s="74"/>
      <c r="FG11" s="284"/>
      <c r="FH11" s="285"/>
      <c r="FI11" s="74"/>
      <c r="FJ11" s="74"/>
      <c r="FK11" s="74"/>
      <c r="FL11" s="74"/>
      <c r="FM11" s="264"/>
      <c r="FN11" s="264"/>
      <c r="FO11" s="70"/>
      <c r="FP11" s="74"/>
      <c r="FQ11" s="286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69"/>
      <c r="GL11" s="269"/>
      <c r="GM11" s="86"/>
      <c r="GN11" s="86"/>
      <c r="GO11" s="269"/>
      <c r="GP11" s="313"/>
      <c r="GQ11" s="313"/>
      <c r="GR11" s="313"/>
      <c r="GS11" s="86"/>
      <c r="GT11" s="86"/>
      <c r="GU11" s="86"/>
      <c r="GV11" s="86"/>
      <c r="GW11" s="86"/>
      <c r="GX11" s="86"/>
      <c r="GY11" s="86"/>
      <c r="GZ11" s="86"/>
      <c r="HA11" s="67"/>
      <c r="HB11" s="67"/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82"/>
      <c r="HO11" s="74">
        <f>HK11+HM11</f>
        <v>0</v>
      </c>
      <c r="HP11" s="74">
        <f>HL11+HN11</f>
        <v>0</v>
      </c>
      <c r="HQ11" s="305">
        <v>535</v>
      </c>
      <c r="HR11" s="67"/>
      <c r="HS11" s="305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14"/>
      <c r="HZ11" s="314"/>
      <c r="IA11" s="89"/>
      <c r="IB11" s="87"/>
      <c r="IC11" s="172">
        <v>12.5</v>
      </c>
      <c r="ID11" s="269">
        <v>3.125</v>
      </c>
      <c r="IE11" s="184"/>
      <c r="IF11" s="74"/>
      <c r="IG11" s="74">
        <f>HW11+HY11+IA11+IC11+IE11</f>
        <v>12.5</v>
      </c>
      <c r="IH11" s="74">
        <f>HX11+HZ11+IB11+ID11+IF11</f>
        <v>3.125</v>
      </c>
      <c r="II11" s="74"/>
      <c r="IJ11" s="74"/>
      <c r="IK11" s="74"/>
      <c r="IL11" s="74"/>
      <c r="IM11" s="70"/>
      <c r="IN11" s="282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0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/>
      <c r="JC11" s="67">
        <v>10.31</v>
      </c>
      <c r="JD11" s="67"/>
      <c r="JE11" s="293">
        <v>5.15</v>
      </c>
      <c r="JF11" s="293"/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24"/>
      <c r="JN11" s="269"/>
      <c r="JO11" s="305">
        <v>0</v>
      </c>
      <c r="JP11" s="269">
        <v>0</v>
      </c>
      <c r="JQ11" s="305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15">
        <v>0</v>
      </c>
      <c r="LO11" s="75">
        <v>6.5750000000000002</v>
      </c>
      <c r="LP11" s="348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16"/>
      <c r="MF11" s="287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65">
        <v>0</v>
      </c>
      <c r="MN11" s="321"/>
      <c r="MO11" s="366">
        <v>0</v>
      </c>
      <c r="MP11" s="321"/>
      <c r="MQ11" s="70">
        <f>MM11+MO11</f>
        <v>0</v>
      </c>
      <c r="MR11" s="70">
        <f>MN11+MP11</f>
        <v>0</v>
      </c>
      <c r="MS11" s="70"/>
      <c r="MT11" s="70"/>
      <c r="MU11" s="70">
        <f>MS11</f>
        <v>0</v>
      </c>
      <c r="MV11" s="70">
        <f>MT11</f>
        <v>0</v>
      </c>
      <c r="MW11" s="70"/>
      <c r="MX11" s="70"/>
      <c r="MY11" s="70">
        <f>MW11</f>
        <v>0</v>
      </c>
      <c r="MZ11" s="70">
        <f>MX11</f>
        <v>0</v>
      </c>
      <c r="NA11" s="317">
        <v>3.33</v>
      </c>
      <c r="NB11" s="349">
        <v>0.9</v>
      </c>
      <c r="NC11" s="70">
        <f>NA11</f>
        <v>3.33</v>
      </c>
      <c r="ND11" s="70">
        <f>NB11</f>
        <v>0.9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14">
        <v>0</v>
      </c>
      <c r="NR11" s="314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70">
        <v>0</v>
      </c>
      <c r="OF11" s="70"/>
      <c r="OG11" s="114">
        <v>0</v>
      </c>
      <c r="OH11" s="70"/>
      <c r="OI11" s="114">
        <v>0</v>
      </c>
      <c r="OJ11" s="70"/>
      <c r="OK11" s="70">
        <v>0</v>
      </c>
      <c r="OL11" s="70"/>
      <c r="OM11" s="70">
        <f>OE11+OG11+OI11+OK11</f>
        <v>0</v>
      </c>
      <c r="ON11" s="70">
        <f>OF11+OH11+OJ11+OL11</f>
        <v>0</v>
      </c>
      <c r="OO11" s="320">
        <v>0</v>
      </c>
      <c r="OP11" s="172"/>
      <c r="OQ11" s="321">
        <v>0</v>
      </c>
      <c r="OR11" s="172"/>
      <c r="OS11" s="321">
        <v>0</v>
      </c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>
        <v>20.62</v>
      </c>
      <c r="N12" s="67">
        <v>4.1240000000000006</v>
      </c>
      <c r="O12" s="71">
        <v>0</v>
      </c>
      <c r="P12" s="67">
        <v>0</v>
      </c>
      <c r="Q12" s="114">
        <v>5.15</v>
      </c>
      <c r="R12" s="74">
        <v>1.03</v>
      </c>
      <c r="S12" s="263"/>
      <c r="T12" s="263"/>
      <c r="U12" s="74"/>
      <c r="V12" s="74"/>
      <c r="W12" s="74">
        <f t="shared" ref="W12:W75" si="14">K12+O12+Q12+S12+U12+M12</f>
        <v>25.770000000000003</v>
      </c>
      <c r="X12" s="74">
        <f t="shared" ref="X12:X75" si="15">L12+N12+P12+R12+T12+V12</f>
        <v>5.1540000000000008</v>
      </c>
      <c r="Y12" s="74"/>
      <c r="Z12" s="74"/>
      <c r="AA12" s="71"/>
      <c r="AB12" s="67"/>
      <c r="AC12" s="74">
        <f t="shared" ref="AC12:AC75" si="16">Y12+AA12</f>
        <v>0</v>
      </c>
      <c r="AD12" s="74">
        <f t="shared" ref="AD12:AD75" si="17">Z12+AB12</f>
        <v>0</v>
      </c>
      <c r="AE12" s="67"/>
      <c r="AF12" s="67"/>
      <c r="AG12" s="67"/>
      <c r="AH12" s="67"/>
      <c r="AI12" s="114"/>
      <c r="AJ12" s="114"/>
      <c r="AK12" s="307"/>
      <c r="AL12" s="275"/>
      <c r="AM12" s="276"/>
      <c r="AN12" s="276"/>
      <c r="AO12" s="277"/>
      <c r="AP12" s="277"/>
      <c r="AQ12" s="277"/>
      <c r="AR12" s="277"/>
      <c r="AS12" s="277"/>
      <c r="AT12" s="277"/>
      <c r="AU12" s="70">
        <f t="shared" ref="AU12:AU42" si="18">AE12+AG12+AI12+AK12+AM12+AO12+AQ12+AS12</f>
        <v>0</v>
      </c>
      <c r="AV12" s="70">
        <f t="shared" si="2"/>
        <v>0</v>
      </c>
      <c r="AW12" s="74"/>
      <c r="AX12" s="74"/>
      <c r="AY12" s="367"/>
      <c r="AZ12" s="74"/>
      <c r="BA12" s="74"/>
      <c r="BB12" s="74"/>
      <c r="BC12" s="74">
        <f t="shared" si="3"/>
        <v>0</v>
      </c>
      <c r="BD12" s="74">
        <f t="shared" si="4"/>
        <v>0</v>
      </c>
      <c r="BE12" s="74">
        <v>10</v>
      </c>
      <c r="BF12" s="74">
        <v>1.4239999999999999</v>
      </c>
      <c r="BG12" s="279">
        <v>8</v>
      </c>
      <c r="BH12" s="280">
        <v>1.1392</v>
      </c>
      <c r="BI12" s="279">
        <v>0</v>
      </c>
      <c r="BJ12" s="280">
        <v>0</v>
      </c>
      <c r="BK12" s="264">
        <v>2</v>
      </c>
      <c r="BL12" s="74">
        <v>0.2848</v>
      </c>
      <c r="BM12" s="74"/>
      <c r="BN12" s="74"/>
      <c r="BO12" s="74"/>
      <c r="BP12" s="74"/>
      <c r="BQ12" s="74">
        <v>10</v>
      </c>
      <c r="BR12" s="74">
        <v>1.4239999999999999</v>
      </c>
      <c r="BS12" s="263">
        <f t="shared" ref="BS12:BS75" si="19">BE12+BG12+BI12+BK12+BM12+BO12+BQ12</f>
        <v>30</v>
      </c>
      <c r="BT12" s="74">
        <f t="shared" ref="BT12:BT75" si="20">BF12+BH12+BJ12+BL12+BN12+BP12+BR12</f>
        <v>4.2720000000000002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305">
        <v>30.9</v>
      </c>
      <c r="CJ12" s="262">
        <v>10</v>
      </c>
      <c r="CK12" s="269"/>
      <c r="CL12" s="269"/>
      <c r="CM12" s="305">
        <v>10.3</v>
      </c>
      <c r="CN12" s="269">
        <v>3</v>
      </c>
      <c r="CO12" s="74">
        <f t="shared" ref="CO12:CO75" si="21">CG12+CI12+CK12+CM12</f>
        <v>41.2</v>
      </c>
      <c r="CP12" s="74">
        <f t="shared" ref="CP12:CP75" si="22">CH12+CJ12+CL12+CN12</f>
        <v>13</v>
      </c>
      <c r="CQ12" s="308">
        <v>247.40625</v>
      </c>
      <c r="CR12" s="308"/>
      <c r="CS12" s="308"/>
      <c r="CT12" s="274"/>
      <c r="CU12" s="309">
        <v>18.556701030927837</v>
      </c>
      <c r="CV12" s="172"/>
      <c r="CW12" s="310">
        <v>63.814432989690722</v>
      </c>
      <c r="CX12" s="274"/>
      <c r="CY12" s="274"/>
      <c r="CZ12" s="274"/>
      <c r="DA12" s="281">
        <f t="shared" ref="DA12:DA43" si="23">CQ12+CS12+CU12+CW12+CY12</f>
        <v>329.77738402061857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11">
        <v>41.1</v>
      </c>
      <c r="DL12" s="311">
        <v>13.7</v>
      </c>
      <c r="DM12" s="263">
        <f t="shared" ref="DM12:DM75" si="27">IF((DO12/0.97)&lt;DK12,(DO12/0.97),DK12)</f>
        <v>41.1</v>
      </c>
      <c r="DN12" s="263">
        <f t="shared" ref="DN12:DN75" si="28">IF((DP12/0.97)&lt;DL12,(DP12/0.97),DL12)</f>
        <v>13.7</v>
      </c>
      <c r="DO12" s="311">
        <v>39.869999999999997</v>
      </c>
      <c r="DP12" s="311">
        <v>13.29</v>
      </c>
      <c r="DQ12" s="265"/>
      <c r="DR12" s="265"/>
      <c r="DS12" s="74"/>
      <c r="DT12" s="74"/>
      <c r="DU12" s="266"/>
      <c r="DV12" s="282"/>
      <c r="DW12" s="282"/>
      <c r="DX12" s="282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46">
        <v>41.23</v>
      </c>
      <c r="EH12" s="347"/>
      <c r="EI12" s="87">
        <v>265.70103092783506</v>
      </c>
      <c r="EJ12" s="87"/>
      <c r="EK12" s="263">
        <v>116.90721649484537</v>
      </c>
      <c r="EL12" s="266"/>
      <c r="EM12" s="267"/>
      <c r="EN12" s="267"/>
      <c r="EO12" s="267"/>
      <c r="EP12" s="267"/>
      <c r="EQ12" s="74">
        <f t="shared" ref="EQ12:EQ75" si="30">EE12+EG12+EI12+EK12+EM12+EO12</f>
        <v>423.83824742268047</v>
      </c>
      <c r="ER12" s="74">
        <f t="shared" ref="ER12:ER43" si="31">EF12+EH12+EJ12+EL12</f>
        <v>0</v>
      </c>
      <c r="ES12" s="172"/>
      <c r="ET12" s="172"/>
      <c r="EU12" s="283"/>
      <c r="EV12" s="283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12">
        <v>29</v>
      </c>
      <c r="FB12" s="268"/>
      <c r="FC12" s="106">
        <v>30</v>
      </c>
      <c r="FD12" s="264"/>
      <c r="FE12" s="74"/>
      <c r="FF12" s="74"/>
      <c r="FG12" s="284"/>
      <c r="FH12" s="285"/>
      <c r="FI12" s="74"/>
      <c r="FJ12" s="74"/>
      <c r="FK12" s="74"/>
      <c r="FL12" s="74"/>
      <c r="FM12" s="264"/>
      <c r="FN12" s="264"/>
      <c r="FO12" s="70"/>
      <c r="FP12" s="74"/>
      <c r="FQ12" s="286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/>
      <c r="GJ12" s="67"/>
      <c r="GK12" s="269"/>
      <c r="GL12" s="269"/>
      <c r="GM12" s="86"/>
      <c r="GN12" s="86"/>
      <c r="GO12" s="269"/>
      <c r="GP12" s="313"/>
      <c r="GQ12" s="313"/>
      <c r="GR12" s="313"/>
      <c r="GS12" s="86"/>
      <c r="GT12" s="86"/>
      <c r="GU12" s="86"/>
      <c r="GV12" s="86"/>
      <c r="GW12" s="86"/>
      <c r="GX12" s="86"/>
      <c r="GY12" s="86"/>
      <c r="GZ12" s="86"/>
      <c r="HA12" s="67"/>
      <c r="HB12" s="67"/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82"/>
      <c r="HO12" s="74">
        <f t="shared" ref="HO12:HO75" si="38">HK12+HM12</f>
        <v>0</v>
      </c>
      <c r="HP12" s="74">
        <f t="shared" ref="HP12:HP75" si="39">HL12+HN12</f>
        <v>0</v>
      </c>
      <c r="HQ12" s="305">
        <v>505</v>
      </c>
      <c r="HR12" s="67"/>
      <c r="HS12" s="305">
        <v>505</v>
      </c>
      <c r="HT12" s="74"/>
      <c r="HU12" s="74">
        <f t="shared" ref="HU12:HU75" si="40">HQ12</f>
        <v>505</v>
      </c>
      <c r="HV12" s="74">
        <f t="shared" ref="HV12:HV75" si="41">HR12</f>
        <v>0</v>
      </c>
      <c r="HW12" s="74"/>
      <c r="HX12" s="74"/>
      <c r="HY12" s="314"/>
      <c r="HZ12" s="314"/>
      <c r="IA12" s="89"/>
      <c r="IB12" s="87"/>
      <c r="IC12" s="172">
        <v>12.5</v>
      </c>
      <c r="ID12" s="269">
        <v>3.125</v>
      </c>
      <c r="IE12" s="184"/>
      <c r="IF12" s="184"/>
      <c r="IG12" s="74">
        <f t="shared" ref="IG12:IG75" si="42">HW12+HY12+IA12+IC12+IE12</f>
        <v>12.5</v>
      </c>
      <c r="IH12" s="74">
        <f t="shared" ref="IH12:IH75" si="43">HX12+HZ12+IB12+ID12+IF12</f>
        <v>3.125</v>
      </c>
      <c r="II12" s="74"/>
      <c r="IJ12" s="74"/>
      <c r="IK12" s="74"/>
      <c r="IL12" s="74"/>
      <c r="IM12" s="70"/>
      <c r="IN12" s="282"/>
      <c r="IO12" s="74"/>
      <c r="IP12" s="74"/>
      <c r="IQ12" s="74"/>
      <c r="IR12" s="74"/>
      <c r="IS12" s="74"/>
      <c r="IT12" s="74"/>
      <c r="IU12" s="74">
        <f t="shared" si="8"/>
        <v>0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/>
      <c r="JC12" s="67">
        <v>10.31</v>
      </c>
      <c r="JD12" s="67"/>
      <c r="JE12" s="293">
        <v>5.15</v>
      </c>
      <c r="JF12" s="293"/>
      <c r="JG12" s="74">
        <f t="shared" ref="JG12:JG75" si="44">IW12+IY12+JA12+JC12+JE12</f>
        <v>25.770000000000003</v>
      </c>
      <c r="JH12" s="74">
        <f t="shared" ref="JH12:JH75" si="45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24"/>
      <c r="JN12" s="269"/>
      <c r="JO12" s="305">
        <v>0</v>
      </c>
      <c r="JP12" s="269">
        <v>0</v>
      </c>
      <c r="JQ12" s="305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6">JY12+KA12</f>
        <v>0</v>
      </c>
      <c r="KD12" s="74">
        <f t="shared" ref="KD12:KD75" si="47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8">KK12+KM12</f>
        <v>0</v>
      </c>
      <c r="KP12" s="70">
        <f t="shared" si="48"/>
        <v>0</v>
      </c>
      <c r="KQ12" s="264"/>
      <c r="KR12" s="70"/>
      <c r="KS12" s="70"/>
      <c r="KT12" s="70"/>
      <c r="KU12" s="114">
        <f t="shared" ref="KU12:KU75" si="49">KQ12+KS12</f>
        <v>0</v>
      </c>
      <c r="KV12" s="114">
        <f t="shared" ref="KV12:KV75" si="50">KR12+KT12</f>
        <v>0</v>
      </c>
      <c r="KW12" s="70"/>
      <c r="KX12" s="70"/>
      <c r="KY12" s="70">
        <f t="shared" ref="KY12:KY75" si="51">KW12</f>
        <v>0</v>
      </c>
      <c r="KZ12" s="70">
        <f t="shared" ref="KZ12:KZ75" si="52">KX12</f>
        <v>0</v>
      </c>
      <c r="LA12" s="70"/>
      <c r="LB12" s="70"/>
      <c r="LC12" s="70"/>
      <c r="LD12" s="70"/>
      <c r="LE12" s="70">
        <f t="shared" ref="LE12:LE75" si="53">LA12+LC12</f>
        <v>0</v>
      </c>
      <c r="LF12" s="70">
        <f t="shared" ref="LF12:LF75" si="54">LD12+LB12</f>
        <v>0</v>
      </c>
      <c r="LG12" s="70"/>
      <c r="LH12" s="70"/>
      <c r="LI12" s="70">
        <f t="shared" ref="LI12:LI75" si="55">LG12</f>
        <v>0</v>
      </c>
      <c r="LJ12" s="70">
        <f t="shared" ref="LJ12:LJ75" si="56">LH12</f>
        <v>0</v>
      </c>
      <c r="LK12" s="67">
        <v>24.2</v>
      </c>
      <c r="LL12" s="269">
        <v>0</v>
      </c>
      <c r="LM12" s="75">
        <v>24.02</v>
      </c>
      <c r="LN12" s="315">
        <v>0</v>
      </c>
      <c r="LO12" s="75">
        <v>6.5750000000000002</v>
      </c>
      <c r="LP12" s="319">
        <v>0</v>
      </c>
      <c r="LQ12" s="130"/>
      <c r="LR12" s="271"/>
      <c r="LS12" s="271"/>
      <c r="LT12" s="271"/>
      <c r="LU12" s="70">
        <f t="shared" ref="LU12:LU43" si="57">LO12+LM12+LK12+LQ12</f>
        <v>54.795000000000002</v>
      </c>
      <c r="LV12" s="70">
        <f t="shared" ref="LV12:LV75" si="58">LP12+LN12+LL12+LT12</f>
        <v>0</v>
      </c>
      <c r="LW12" s="130"/>
      <c r="LX12" s="70"/>
      <c r="LY12" s="70"/>
      <c r="LZ12" s="70"/>
      <c r="MA12" s="70">
        <f t="shared" ref="MA12:MA75" si="59">LW12+LY12</f>
        <v>0</v>
      </c>
      <c r="MB12" s="70">
        <f t="shared" ref="MB12:MB75" si="60">LY12+LZ12</f>
        <v>0</v>
      </c>
      <c r="MC12" s="106"/>
      <c r="MD12" s="70"/>
      <c r="ME12" s="316"/>
      <c r="MF12" s="287"/>
      <c r="MG12" s="71"/>
      <c r="MH12" s="70"/>
      <c r="MI12" s="71"/>
      <c r="MJ12" s="70"/>
      <c r="MK12" s="70">
        <f t="shared" ref="MK12:MK75" si="61">MC12+ME12+MG12+MI12</f>
        <v>0</v>
      </c>
      <c r="ML12" s="70">
        <f t="shared" ref="ML12:ML75" si="62">MF12+MD12+MH12+MJ12</f>
        <v>0</v>
      </c>
      <c r="MM12" s="365">
        <v>0</v>
      </c>
      <c r="MN12" s="321"/>
      <c r="MO12" s="366">
        <v>0</v>
      </c>
      <c r="MP12" s="321"/>
      <c r="MQ12" s="70">
        <f t="shared" ref="MQ12:MQ75" si="63">MM12+MO12</f>
        <v>0</v>
      </c>
      <c r="MR12" s="70">
        <f t="shared" ref="MR12:MR75" si="64">MN12+MP12</f>
        <v>0</v>
      </c>
      <c r="MS12" s="70"/>
      <c r="MT12" s="70"/>
      <c r="MU12" s="70">
        <f t="shared" ref="MU12:MU75" si="65">MS12</f>
        <v>0</v>
      </c>
      <c r="MV12" s="70">
        <f t="shared" ref="MV12:MV75" si="66">MT12</f>
        <v>0</v>
      </c>
      <c r="MW12" s="70"/>
      <c r="MX12" s="70"/>
      <c r="MY12" s="70">
        <f t="shared" ref="MY12:MY75" si="67">MW12</f>
        <v>0</v>
      </c>
      <c r="MZ12" s="70">
        <f t="shared" ref="MZ12:MZ75" si="68">MX12</f>
        <v>0</v>
      </c>
      <c r="NA12" s="317">
        <v>3.33</v>
      </c>
      <c r="NB12" s="349">
        <v>0.9</v>
      </c>
      <c r="NC12" s="70">
        <f t="shared" ref="NC12:NC75" si="69">NA12</f>
        <v>3.33</v>
      </c>
      <c r="ND12" s="70">
        <f t="shared" ref="ND12:ND75" si="70">NB12</f>
        <v>0.9</v>
      </c>
      <c r="NE12" s="172"/>
      <c r="NF12" s="172"/>
      <c r="NG12" s="172">
        <f t="shared" ref="NG12:NG75" si="71">NE12</f>
        <v>0</v>
      </c>
      <c r="NH12" s="172">
        <f t="shared" ref="NH12:NH75" si="72">NF12</f>
        <v>0</v>
      </c>
      <c r="NI12" s="172"/>
      <c r="NJ12" s="172"/>
      <c r="NK12" s="172">
        <f t="shared" ref="NK12:NK75" si="73">NI12</f>
        <v>0</v>
      </c>
      <c r="NL12" s="172">
        <f t="shared" ref="NL12:NL75" si="74">NJ12</f>
        <v>0</v>
      </c>
      <c r="NM12" s="264"/>
      <c r="NN12" s="172"/>
      <c r="NO12" s="172">
        <f t="shared" ref="NO12:NO75" si="75">NM12</f>
        <v>0</v>
      </c>
      <c r="NP12" s="172">
        <f t="shared" ref="NP12:NP75" si="76">NN12</f>
        <v>0</v>
      </c>
      <c r="NQ12" s="314">
        <v>0</v>
      </c>
      <c r="NR12" s="314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7">NS12+NU12+NW12+OA12+NQ12+NY12</f>
        <v>0</v>
      </c>
      <c r="OD12" s="70">
        <f t="shared" ref="OD12:OD75" si="78">NT12+NV12+NX12+OB12+NR12+NZ12</f>
        <v>0</v>
      </c>
      <c r="OE12" s="70">
        <v>0</v>
      </c>
      <c r="OF12" s="70"/>
      <c r="OG12" s="114">
        <v>0</v>
      </c>
      <c r="OH12" s="70"/>
      <c r="OI12" s="114">
        <v>0</v>
      </c>
      <c r="OJ12" s="70"/>
      <c r="OK12" s="70">
        <v>0</v>
      </c>
      <c r="OL12" s="70"/>
      <c r="OM12" s="70">
        <f t="shared" ref="OM12:OM75" si="79">OE12+OG12+OI12+OK12</f>
        <v>0</v>
      </c>
      <c r="ON12" s="70">
        <f t="shared" ref="ON12:ON75" si="80">OF12+OH12+OJ12+OL12</f>
        <v>0</v>
      </c>
      <c r="OO12" s="320">
        <v>0</v>
      </c>
      <c r="OP12" s="172"/>
      <c r="OQ12" s="321">
        <v>0</v>
      </c>
      <c r="OR12" s="172"/>
      <c r="OS12" s="321">
        <v>0</v>
      </c>
      <c r="OT12" s="172"/>
      <c r="OU12" s="172">
        <f t="shared" ref="OU12:OU43" si="81">OO12+OQ12</f>
        <v>0</v>
      </c>
      <c r="OV12" s="172">
        <f t="shared" ref="OV12:OV75" si="82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>
        <v>20.62</v>
      </c>
      <c r="N13" s="67">
        <v>4.1240000000000006</v>
      </c>
      <c r="O13" s="71">
        <v>0</v>
      </c>
      <c r="P13" s="67">
        <v>0</v>
      </c>
      <c r="Q13" s="114">
        <v>5.15</v>
      </c>
      <c r="R13" s="74">
        <v>1.03</v>
      </c>
      <c r="S13" s="263"/>
      <c r="T13" s="263"/>
      <c r="U13" s="74"/>
      <c r="V13" s="74"/>
      <c r="W13" s="74">
        <f t="shared" si="14"/>
        <v>25.770000000000003</v>
      </c>
      <c r="X13" s="74">
        <f t="shared" si="15"/>
        <v>5.1540000000000008</v>
      </c>
      <c r="Y13" s="74"/>
      <c r="Z13" s="74"/>
      <c r="AA13" s="71"/>
      <c r="AB13" s="67"/>
      <c r="AC13" s="74">
        <f t="shared" si="16"/>
        <v>0</v>
      </c>
      <c r="AD13" s="74">
        <f t="shared" si="17"/>
        <v>0</v>
      </c>
      <c r="AE13" s="67"/>
      <c r="AF13" s="67"/>
      <c r="AG13" s="67"/>
      <c r="AH13" s="67"/>
      <c r="AI13" s="114"/>
      <c r="AJ13" s="114"/>
      <c r="AK13" s="307"/>
      <c r="AL13" s="275"/>
      <c r="AM13" s="276"/>
      <c r="AN13" s="276"/>
      <c r="AO13" s="277"/>
      <c r="AP13" s="277"/>
      <c r="AQ13" s="277"/>
      <c r="AR13" s="277"/>
      <c r="AS13" s="277"/>
      <c r="AT13" s="277"/>
      <c r="AU13" s="70">
        <f t="shared" si="18"/>
        <v>0</v>
      </c>
      <c r="AV13" s="70">
        <f t="shared" si="2"/>
        <v>0</v>
      </c>
      <c r="AW13" s="74"/>
      <c r="AX13" s="74"/>
      <c r="AY13" s="74"/>
      <c r="AZ13" s="74"/>
      <c r="BA13" s="74"/>
      <c r="BB13" s="74"/>
      <c r="BC13" s="74">
        <f t="shared" si="3"/>
        <v>0</v>
      </c>
      <c r="BD13" s="74">
        <f t="shared" si="4"/>
        <v>0</v>
      </c>
      <c r="BE13" s="74">
        <v>10</v>
      </c>
      <c r="BF13" s="74">
        <v>1.4239999999999999</v>
      </c>
      <c r="BG13" s="279">
        <v>8</v>
      </c>
      <c r="BH13" s="280">
        <v>1.1392</v>
      </c>
      <c r="BI13" s="279">
        <v>0</v>
      </c>
      <c r="BJ13" s="280">
        <v>0</v>
      </c>
      <c r="BK13" s="264">
        <v>2</v>
      </c>
      <c r="BL13" s="74">
        <v>0.2848</v>
      </c>
      <c r="BM13" s="74"/>
      <c r="BN13" s="74"/>
      <c r="BO13" s="74"/>
      <c r="BP13" s="74"/>
      <c r="BQ13" s="74">
        <v>10</v>
      </c>
      <c r="BR13" s="74">
        <v>1.4239999999999999</v>
      </c>
      <c r="BS13" s="263">
        <f t="shared" si="19"/>
        <v>30</v>
      </c>
      <c r="BT13" s="74">
        <f t="shared" si="20"/>
        <v>4.2720000000000002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305">
        <v>30.9</v>
      </c>
      <c r="CJ13" s="262">
        <v>10</v>
      </c>
      <c r="CK13" s="269"/>
      <c r="CL13" s="269"/>
      <c r="CM13" s="305">
        <v>10.3</v>
      </c>
      <c r="CN13" s="269">
        <v>3</v>
      </c>
      <c r="CO13" s="74">
        <f t="shared" si="21"/>
        <v>41.2</v>
      </c>
      <c r="CP13" s="74">
        <f t="shared" si="22"/>
        <v>13</v>
      </c>
      <c r="CQ13" s="308">
        <v>247.40625</v>
      </c>
      <c r="CR13" s="308"/>
      <c r="CS13" s="308"/>
      <c r="CT13" s="274"/>
      <c r="CU13" s="309">
        <v>18.556701030927837</v>
      </c>
      <c r="CV13" s="172"/>
      <c r="CW13" s="310">
        <v>63.814432989690722</v>
      </c>
      <c r="CX13" s="274"/>
      <c r="CY13" s="274"/>
      <c r="CZ13" s="274"/>
      <c r="DA13" s="281">
        <f t="shared" si="23"/>
        <v>329.77738402061857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11">
        <v>41.1</v>
      </c>
      <c r="DL13" s="311">
        <v>13.7</v>
      </c>
      <c r="DM13" s="263">
        <f t="shared" si="27"/>
        <v>41.1</v>
      </c>
      <c r="DN13" s="263">
        <f t="shared" si="28"/>
        <v>13.7</v>
      </c>
      <c r="DO13" s="311">
        <v>39.869999999999997</v>
      </c>
      <c r="DP13" s="311">
        <v>13.29</v>
      </c>
      <c r="DQ13" s="265"/>
      <c r="DR13" s="265"/>
      <c r="DS13" s="74"/>
      <c r="DT13" s="74"/>
      <c r="DU13" s="266"/>
      <c r="DV13" s="282"/>
      <c r="DW13" s="282"/>
      <c r="DX13" s="282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46">
        <v>41.23</v>
      </c>
      <c r="EH13" s="347"/>
      <c r="EI13" s="87">
        <v>265.70103092783506</v>
      </c>
      <c r="EJ13" s="87"/>
      <c r="EK13" s="263">
        <v>116.90721649484537</v>
      </c>
      <c r="EL13" s="266"/>
      <c r="EM13" s="267"/>
      <c r="EN13" s="267"/>
      <c r="EO13" s="267"/>
      <c r="EP13" s="267"/>
      <c r="EQ13" s="74">
        <f t="shared" si="30"/>
        <v>423.83824742268047</v>
      </c>
      <c r="ER13" s="74">
        <f t="shared" si="31"/>
        <v>0</v>
      </c>
      <c r="ES13" s="172"/>
      <c r="ET13" s="172"/>
      <c r="EU13" s="283"/>
      <c r="EV13" s="283"/>
      <c r="EW13" s="70">
        <f t="shared" si="32"/>
        <v>0</v>
      </c>
      <c r="EX13" s="70">
        <f t="shared" si="33"/>
        <v>0</v>
      </c>
      <c r="EY13" s="74"/>
      <c r="EZ13" s="74"/>
      <c r="FA13" s="312">
        <v>29</v>
      </c>
      <c r="FB13" s="268"/>
      <c r="FC13" s="106">
        <v>30</v>
      </c>
      <c r="FD13" s="264"/>
      <c r="FE13" s="74"/>
      <c r="FF13" s="74"/>
      <c r="FG13" s="284"/>
      <c r="FH13" s="285"/>
      <c r="FI13" s="74"/>
      <c r="FJ13" s="74"/>
      <c r="FK13" s="74"/>
      <c r="FL13" s="74"/>
      <c r="FM13" s="264"/>
      <c r="FN13" s="264"/>
      <c r="FO13" s="70"/>
      <c r="FP13" s="74"/>
      <c r="FQ13" s="286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/>
      <c r="GJ13" s="67"/>
      <c r="GK13" s="269"/>
      <c r="GL13" s="269"/>
      <c r="GM13" s="86"/>
      <c r="GN13" s="86"/>
      <c r="GO13" s="269"/>
      <c r="GP13" s="313"/>
      <c r="GQ13" s="313"/>
      <c r="GR13" s="313"/>
      <c r="GS13" s="86"/>
      <c r="GT13" s="86"/>
      <c r="GU13" s="86"/>
      <c r="GV13" s="86"/>
      <c r="GW13" s="86"/>
      <c r="GX13" s="86"/>
      <c r="GY13" s="86"/>
      <c r="GZ13" s="86"/>
      <c r="HA13" s="67"/>
      <c r="HB13" s="67"/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82"/>
      <c r="HO13" s="74">
        <f t="shared" si="38"/>
        <v>0</v>
      </c>
      <c r="HP13" s="74">
        <f t="shared" si="39"/>
        <v>0</v>
      </c>
      <c r="HQ13" s="305">
        <v>475</v>
      </c>
      <c r="HR13" s="67"/>
      <c r="HS13" s="305">
        <v>475</v>
      </c>
      <c r="HT13" s="74"/>
      <c r="HU13" s="74">
        <f t="shared" si="40"/>
        <v>475</v>
      </c>
      <c r="HV13" s="74">
        <f t="shared" si="41"/>
        <v>0</v>
      </c>
      <c r="HW13" s="74"/>
      <c r="HX13" s="74"/>
      <c r="HY13" s="314"/>
      <c r="HZ13" s="314"/>
      <c r="IA13" s="89"/>
      <c r="IB13" s="87"/>
      <c r="IC13" s="172">
        <v>12.5</v>
      </c>
      <c r="ID13" s="269">
        <v>3.125</v>
      </c>
      <c r="IE13" s="184"/>
      <c r="IF13" s="184"/>
      <c r="IG13" s="74">
        <f t="shared" si="42"/>
        <v>12.5</v>
      </c>
      <c r="IH13" s="74">
        <f t="shared" si="43"/>
        <v>3.125</v>
      </c>
      <c r="II13" s="74"/>
      <c r="IJ13" s="74"/>
      <c r="IK13" s="74"/>
      <c r="IL13" s="74"/>
      <c r="IM13" s="70"/>
      <c r="IN13" s="282"/>
      <c r="IO13" s="74"/>
      <c r="IP13" s="74"/>
      <c r="IQ13" s="74"/>
      <c r="IR13" s="74"/>
      <c r="IS13" s="74"/>
      <c r="IT13" s="74"/>
      <c r="IU13" s="74">
        <f t="shared" si="8"/>
        <v>0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/>
      <c r="JC13" s="67">
        <v>10.31</v>
      </c>
      <c r="JD13" s="67"/>
      <c r="JE13" s="293">
        <v>5.15</v>
      </c>
      <c r="JF13" s="293"/>
      <c r="JG13" s="74">
        <f t="shared" si="44"/>
        <v>25.770000000000003</v>
      </c>
      <c r="JH13" s="74">
        <f t="shared" si="45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24"/>
      <c r="JN13" s="269"/>
      <c r="JO13" s="305">
        <v>0</v>
      </c>
      <c r="JP13" s="269">
        <v>0</v>
      </c>
      <c r="JQ13" s="305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3">JI13+JK13+JM13+JO13+JQ13+JS13+JU13</f>
        <v>50.796300000000002</v>
      </c>
      <c r="JX13" s="74">
        <f t="shared" ref="JX13:JX75" si="84">JJ13+JL13+JN13+JP13+JR13+JT13+JV13</f>
        <v>10</v>
      </c>
      <c r="JY13" s="74"/>
      <c r="JZ13" s="74"/>
      <c r="KA13" s="67"/>
      <c r="KB13" s="67"/>
      <c r="KC13" s="74">
        <f t="shared" si="46"/>
        <v>0</v>
      </c>
      <c r="KD13" s="74">
        <f t="shared" si="47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8"/>
        <v>0</v>
      </c>
      <c r="KP13" s="70">
        <f t="shared" si="48"/>
        <v>0</v>
      </c>
      <c r="KQ13" s="264"/>
      <c r="KR13" s="70"/>
      <c r="KS13" s="70"/>
      <c r="KT13" s="70"/>
      <c r="KU13" s="114">
        <f t="shared" si="49"/>
        <v>0</v>
      </c>
      <c r="KV13" s="114">
        <f t="shared" si="50"/>
        <v>0</v>
      </c>
      <c r="KW13" s="70"/>
      <c r="KX13" s="70"/>
      <c r="KY13" s="70">
        <f t="shared" si="51"/>
        <v>0</v>
      </c>
      <c r="KZ13" s="70">
        <f t="shared" si="52"/>
        <v>0</v>
      </c>
      <c r="LA13" s="70"/>
      <c r="LB13" s="70"/>
      <c r="LC13" s="70"/>
      <c r="LD13" s="70"/>
      <c r="LE13" s="70">
        <f t="shared" si="53"/>
        <v>0</v>
      </c>
      <c r="LF13" s="70">
        <f t="shared" si="54"/>
        <v>0</v>
      </c>
      <c r="LG13" s="70"/>
      <c r="LH13" s="70"/>
      <c r="LI13" s="70">
        <f t="shared" si="55"/>
        <v>0</v>
      </c>
      <c r="LJ13" s="70">
        <f t="shared" si="56"/>
        <v>0</v>
      </c>
      <c r="LK13" s="67">
        <v>24.2</v>
      </c>
      <c r="LL13" s="269">
        <v>0</v>
      </c>
      <c r="LM13" s="75">
        <v>24.02</v>
      </c>
      <c r="LN13" s="315">
        <v>0</v>
      </c>
      <c r="LO13" s="75">
        <v>6.5750000000000002</v>
      </c>
      <c r="LP13" s="319">
        <v>0</v>
      </c>
      <c r="LQ13" s="130"/>
      <c r="LR13" s="271"/>
      <c r="LS13" s="271"/>
      <c r="LT13" s="271"/>
      <c r="LU13" s="70">
        <f t="shared" si="57"/>
        <v>54.795000000000002</v>
      </c>
      <c r="LV13" s="70">
        <f t="shared" si="58"/>
        <v>0</v>
      </c>
      <c r="LW13" s="130"/>
      <c r="LX13" s="70"/>
      <c r="LY13" s="70"/>
      <c r="LZ13" s="70"/>
      <c r="MA13" s="70">
        <f t="shared" si="59"/>
        <v>0</v>
      </c>
      <c r="MB13" s="70">
        <f t="shared" si="60"/>
        <v>0</v>
      </c>
      <c r="MC13" s="106"/>
      <c r="MD13" s="70"/>
      <c r="ME13" s="316"/>
      <c r="MF13" s="287"/>
      <c r="MG13" s="71"/>
      <c r="MH13" s="70"/>
      <c r="MI13" s="71"/>
      <c r="MJ13" s="70"/>
      <c r="MK13" s="70">
        <f t="shared" si="61"/>
        <v>0</v>
      </c>
      <c r="ML13" s="70">
        <f t="shared" si="62"/>
        <v>0</v>
      </c>
      <c r="MM13" s="365">
        <v>0</v>
      </c>
      <c r="MN13" s="321"/>
      <c r="MO13" s="366">
        <v>0</v>
      </c>
      <c r="MP13" s="321"/>
      <c r="MQ13" s="70">
        <f t="shared" si="63"/>
        <v>0</v>
      </c>
      <c r="MR13" s="70">
        <f t="shared" si="64"/>
        <v>0</v>
      </c>
      <c r="MS13" s="70"/>
      <c r="MT13" s="70"/>
      <c r="MU13" s="70">
        <f t="shared" si="65"/>
        <v>0</v>
      </c>
      <c r="MV13" s="70">
        <f t="shared" si="66"/>
        <v>0</v>
      </c>
      <c r="MW13" s="70"/>
      <c r="MX13" s="70"/>
      <c r="MY13" s="70">
        <f t="shared" si="67"/>
        <v>0</v>
      </c>
      <c r="MZ13" s="70">
        <f t="shared" si="68"/>
        <v>0</v>
      </c>
      <c r="NA13" s="317">
        <v>3.33</v>
      </c>
      <c r="NB13" s="349">
        <v>0.9</v>
      </c>
      <c r="NC13" s="70">
        <f t="shared" si="69"/>
        <v>3.33</v>
      </c>
      <c r="ND13" s="70">
        <f t="shared" si="70"/>
        <v>0.9</v>
      </c>
      <c r="NE13" s="172"/>
      <c r="NF13" s="172"/>
      <c r="NG13" s="172">
        <f t="shared" si="71"/>
        <v>0</v>
      </c>
      <c r="NH13" s="172">
        <f t="shared" si="72"/>
        <v>0</v>
      </c>
      <c r="NI13" s="172"/>
      <c r="NJ13" s="172"/>
      <c r="NK13" s="172">
        <f t="shared" si="73"/>
        <v>0</v>
      </c>
      <c r="NL13" s="172">
        <f t="shared" si="74"/>
        <v>0</v>
      </c>
      <c r="NM13" s="264"/>
      <c r="NN13" s="172"/>
      <c r="NO13" s="172">
        <f t="shared" si="75"/>
        <v>0</v>
      </c>
      <c r="NP13" s="172">
        <f t="shared" si="76"/>
        <v>0</v>
      </c>
      <c r="NQ13" s="314">
        <v>0</v>
      </c>
      <c r="NR13" s="314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7"/>
        <v>0</v>
      </c>
      <c r="OD13" s="70">
        <f t="shared" si="78"/>
        <v>0</v>
      </c>
      <c r="OE13" s="70">
        <v>0</v>
      </c>
      <c r="OF13" s="70"/>
      <c r="OG13" s="114">
        <v>0</v>
      </c>
      <c r="OH13" s="70"/>
      <c r="OI13" s="114">
        <v>0</v>
      </c>
      <c r="OJ13" s="70"/>
      <c r="OK13" s="70">
        <v>0</v>
      </c>
      <c r="OL13" s="70"/>
      <c r="OM13" s="70">
        <f t="shared" si="79"/>
        <v>0</v>
      </c>
      <c r="ON13" s="70">
        <f t="shared" si="80"/>
        <v>0</v>
      </c>
      <c r="OO13" s="320">
        <v>0</v>
      </c>
      <c r="OP13" s="172"/>
      <c r="OQ13" s="321">
        <v>0</v>
      </c>
      <c r="OR13" s="172"/>
      <c r="OS13" s="321">
        <v>0</v>
      </c>
      <c r="OT13" s="172"/>
      <c r="OU13" s="172">
        <f t="shared" si="81"/>
        <v>0</v>
      </c>
      <c r="OV13" s="172">
        <f t="shared" si="82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>
        <v>20.62</v>
      </c>
      <c r="N14" s="67">
        <v>4.1240000000000006</v>
      </c>
      <c r="O14" s="71">
        <v>0</v>
      </c>
      <c r="P14" s="67">
        <v>0</v>
      </c>
      <c r="Q14" s="114">
        <v>5.15</v>
      </c>
      <c r="R14" s="74">
        <v>1.03</v>
      </c>
      <c r="S14" s="263"/>
      <c r="T14" s="263"/>
      <c r="U14" s="74"/>
      <c r="V14" s="74"/>
      <c r="W14" s="74">
        <f t="shared" si="14"/>
        <v>25.770000000000003</v>
      </c>
      <c r="X14" s="74">
        <f t="shared" si="15"/>
        <v>5.1540000000000008</v>
      </c>
      <c r="Y14" s="74"/>
      <c r="Z14" s="74"/>
      <c r="AA14" s="71"/>
      <c r="AB14" s="67"/>
      <c r="AC14" s="74">
        <f t="shared" si="16"/>
        <v>0</v>
      </c>
      <c r="AD14" s="74">
        <f t="shared" si="17"/>
        <v>0</v>
      </c>
      <c r="AE14" s="67"/>
      <c r="AF14" s="67"/>
      <c r="AG14" s="67"/>
      <c r="AH14" s="67"/>
      <c r="AI14" s="114"/>
      <c r="AJ14" s="114"/>
      <c r="AK14" s="307"/>
      <c r="AL14" s="275"/>
      <c r="AM14" s="276"/>
      <c r="AN14" s="276"/>
      <c r="AO14" s="277"/>
      <c r="AP14" s="277"/>
      <c r="AQ14" s="277"/>
      <c r="AR14" s="277"/>
      <c r="AS14" s="277"/>
      <c r="AT14" s="277"/>
      <c r="AU14" s="70">
        <f t="shared" si="18"/>
        <v>0</v>
      </c>
      <c r="AV14" s="70">
        <f t="shared" si="2"/>
        <v>0</v>
      </c>
      <c r="AW14" s="74"/>
      <c r="AX14" s="74"/>
      <c r="AY14" s="74"/>
      <c r="AZ14" s="74"/>
      <c r="BA14" s="74"/>
      <c r="BB14" s="74"/>
      <c r="BC14" s="74">
        <f t="shared" si="3"/>
        <v>0</v>
      </c>
      <c r="BD14" s="74">
        <f t="shared" si="4"/>
        <v>0</v>
      </c>
      <c r="BE14" s="74">
        <v>10</v>
      </c>
      <c r="BF14" s="74">
        <v>1.4239999999999999</v>
      </c>
      <c r="BG14" s="279">
        <v>8</v>
      </c>
      <c r="BH14" s="280">
        <v>1.1392</v>
      </c>
      <c r="BI14" s="279">
        <v>0</v>
      </c>
      <c r="BJ14" s="280">
        <v>0</v>
      </c>
      <c r="BK14" s="264">
        <v>2</v>
      </c>
      <c r="BL14" s="74">
        <v>0.2848</v>
      </c>
      <c r="BM14" s="74"/>
      <c r="BN14" s="74"/>
      <c r="BO14" s="74"/>
      <c r="BP14" s="74"/>
      <c r="BQ14" s="74">
        <v>10</v>
      </c>
      <c r="BR14" s="74">
        <v>1.4239999999999999</v>
      </c>
      <c r="BS14" s="263">
        <f t="shared" si="19"/>
        <v>30</v>
      </c>
      <c r="BT14" s="74">
        <f t="shared" si="20"/>
        <v>4.2720000000000002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305">
        <v>30.9</v>
      </c>
      <c r="CJ14" s="262">
        <v>10</v>
      </c>
      <c r="CK14" s="269"/>
      <c r="CL14" s="269"/>
      <c r="CM14" s="305">
        <v>10.3</v>
      </c>
      <c r="CN14" s="269">
        <v>3</v>
      </c>
      <c r="CO14" s="74">
        <f t="shared" si="21"/>
        <v>41.2</v>
      </c>
      <c r="CP14" s="74">
        <f t="shared" si="22"/>
        <v>13</v>
      </c>
      <c r="CQ14" s="308">
        <v>247.40625</v>
      </c>
      <c r="CR14" s="308"/>
      <c r="CS14" s="308"/>
      <c r="CT14" s="274"/>
      <c r="CU14" s="309">
        <v>18.556701030927837</v>
      </c>
      <c r="CV14" s="172"/>
      <c r="CW14" s="310">
        <v>63.814432989690722</v>
      </c>
      <c r="CX14" s="274"/>
      <c r="CY14" s="274"/>
      <c r="CZ14" s="274"/>
      <c r="DA14" s="281">
        <f t="shared" si="23"/>
        <v>329.77738402061857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11">
        <v>41.1</v>
      </c>
      <c r="DL14" s="311">
        <v>13.7</v>
      </c>
      <c r="DM14" s="263">
        <f t="shared" si="27"/>
        <v>41.1</v>
      </c>
      <c r="DN14" s="263">
        <f t="shared" si="28"/>
        <v>13.7</v>
      </c>
      <c r="DO14" s="311">
        <v>39.869999999999997</v>
      </c>
      <c r="DP14" s="311">
        <v>13.29</v>
      </c>
      <c r="DQ14" s="265"/>
      <c r="DR14" s="265"/>
      <c r="DS14" s="74"/>
      <c r="DT14" s="74"/>
      <c r="DU14" s="266"/>
      <c r="DV14" s="282"/>
      <c r="DW14" s="282"/>
      <c r="DX14" s="282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46">
        <v>41.23</v>
      </c>
      <c r="EH14" s="347"/>
      <c r="EI14" s="87">
        <v>265.70103092783506</v>
      </c>
      <c r="EJ14" s="87"/>
      <c r="EK14" s="263">
        <v>116.90721649484537</v>
      </c>
      <c r="EL14" s="266"/>
      <c r="EM14" s="267"/>
      <c r="EN14" s="267"/>
      <c r="EO14" s="267"/>
      <c r="EP14" s="267"/>
      <c r="EQ14" s="74">
        <f t="shared" si="30"/>
        <v>423.83824742268047</v>
      </c>
      <c r="ER14" s="74">
        <f t="shared" si="31"/>
        <v>0</v>
      </c>
      <c r="ES14" s="172"/>
      <c r="ET14" s="172"/>
      <c r="EU14" s="283"/>
      <c r="EV14" s="283"/>
      <c r="EW14" s="70">
        <f t="shared" si="32"/>
        <v>0</v>
      </c>
      <c r="EX14" s="70">
        <f t="shared" si="33"/>
        <v>0</v>
      </c>
      <c r="EY14" s="74"/>
      <c r="EZ14" s="74"/>
      <c r="FA14" s="312">
        <v>29</v>
      </c>
      <c r="FB14" s="268"/>
      <c r="FC14" s="106">
        <v>30</v>
      </c>
      <c r="FD14" s="264"/>
      <c r="FE14" s="74"/>
      <c r="FF14" s="74"/>
      <c r="FG14" s="284"/>
      <c r="FH14" s="285"/>
      <c r="FI14" s="74"/>
      <c r="FJ14" s="74"/>
      <c r="FK14" s="74"/>
      <c r="FL14" s="74"/>
      <c r="FM14" s="264"/>
      <c r="FN14" s="264"/>
      <c r="FO14" s="70"/>
      <c r="FP14" s="74"/>
      <c r="FQ14" s="286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/>
      <c r="GJ14" s="67"/>
      <c r="GK14" s="269"/>
      <c r="GL14" s="269"/>
      <c r="GM14" s="86"/>
      <c r="GN14" s="86"/>
      <c r="GO14" s="262"/>
      <c r="GP14" s="262"/>
      <c r="GQ14" s="67"/>
      <c r="GR14" s="67"/>
      <c r="GS14" s="67"/>
      <c r="GT14" s="67"/>
      <c r="GU14" s="67"/>
      <c r="GV14" s="67"/>
      <c r="GW14" s="67"/>
      <c r="GX14" s="67"/>
      <c r="GY14" s="67"/>
      <c r="GZ14" s="86"/>
      <c r="HA14" s="67"/>
      <c r="HB14" s="67"/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82"/>
      <c r="HO14" s="74">
        <f t="shared" si="38"/>
        <v>0</v>
      </c>
      <c r="HP14" s="74">
        <f t="shared" si="39"/>
        <v>0</v>
      </c>
      <c r="HQ14" s="305">
        <v>445</v>
      </c>
      <c r="HR14" s="67"/>
      <c r="HS14" s="305">
        <v>445</v>
      </c>
      <c r="HT14" s="74"/>
      <c r="HU14" s="74">
        <f t="shared" si="40"/>
        <v>445</v>
      </c>
      <c r="HV14" s="74">
        <f t="shared" si="41"/>
        <v>0</v>
      </c>
      <c r="HW14" s="74"/>
      <c r="HX14" s="74"/>
      <c r="HY14" s="314"/>
      <c r="HZ14" s="314"/>
      <c r="IA14" s="89"/>
      <c r="IB14" s="87"/>
      <c r="IC14" s="172">
        <v>12.5</v>
      </c>
      <c r="ID14" s="269">
        <v>3.125</v>
      </c>
      <c r="IE14" s="184"/>
      <c r="IF14" s="184"/>
      <c r="IG14" s="74">
        <f t="shared" si="42"/>
        <v>12.5</v>
      </c>
      <c r="IH14" s="74">
        <f t="shared" si="43"/>
        <v>3.125</v>
      </c>
      <c r="II14" s="74"/>
      <c r="IJ14" s="74"/>
      <c r="IK14" s="74"/>
      <c r="IL14" s="74"/>
      <c r="IM14" s="70"/>
      <c r="IN14" s="282"/>
      <c r="IO14" s="74"/>
      <c r="IP14" s="74"/>
      <c r="IQ14" s="74"/>
      <c r="IR14" s="74"/>
      <c r="IS14" s="74"/>
      <c r="IT14" s="74"/>
      <c r="IU14" s="74">
        <f t="shared" si="8"/>
        <v>0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/>
      <c r="JC14" s="67">
        <v>10.31</v>
      </c>
      <c r="JD14" s="67"/>
      <c r="JE14" s="293">
        <v>5.15</v>
      </c>
      <c r="JF14" s="293"/>
      <c r="JG14" s="74">
        <f t="shared" si="44"/>
        <v>25.770000000000003</v>
      </c>
      <c r="JH14" s="74">
        <f t="shared" si="45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24"/>
      <c r="JN14" s="269"/>
      <c r="JO14" s="305">
        <v>0</v>
      </c>
      <c r="JP14" s="269">
        <v>0</v>
      </c>
      <c r="JQ14" s="305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3"/>
        <v>50.796300000000002</v>
      </c>
      <c r="JX14" s="74">
        <f t="shared" si="84"/>
        <v>10</v>
      </c>
      <c r="JY14" s="74"/>
      <c r="JZ14" s="74"/>
      <c r="KA14" s="67"/>
      <c r="KB14" s="67"/>
      <c r="KC14" s="74">
        <f t="shared" si="46"/>
        <v>0</v>
      </c>
      <c r="KD14" s="74">
        <f t="shared" si="47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8"/>
        <v>0</v>
      </c>
      <c r="KP14" s="70">
        <f t="shared" si="48"/>
        <v>0</v>
      </c>
      <c r="KQ14" s="264"/>
      <c r="KR14" s="70"/>
      <c r="KS14" s="70"/>
      <c r="KT14" s="70"/>
      <c r="KU14" s="114">
        <f t="shared" si="49"/>
        <v>0</v>
      </c>
      <c r="KV14" s="114">
        <f t="shared" si="50"/>
        <v>0</v>
      </c>
      <c r="KW14" s="70"/>
      <c r="KX14" s="70"/>
      <c r="KY14" s="70">
        <f t="shared" si="51"/>
        <v>0</v>
      </c>
      <c r="KZ14" s="70">
        <f t="shared" si="52"/>
        <v>0</v>
      </c>
      <c r="LA14" s="70"/>
      <c r="LB14" s="70"/>
      <c r="LC14" s="70"/>
      <c r="LD14" s="70"/>
      <c r="LE14" s="70">
        <f t="shared" si="53"/>
        <v>0</v>
      </c>
      <c r="LF14" s="70">
        <f t="shared" si="54"/>
        <v>0</v>
      </c>
      <c r="LG14" s="70"/>
      <c r="LH14" s="70"/>
      <c r="LI14" s="70">
        <f t="shared" si="55"/>
        <v>0</v>
      </c>
      <c r="LJ14" s="70">
        <f t="shared" si="56"/>
        <v>0</v>
      </c>
      <c r="LK14" s="67">
        <v>24.2</v>
      </c>
      <c r="LL14" s="269">
        <v>0</v>
      </c>
      <c r="LM14" s="75">
        <v>24.02</v>
      </c>
      <c r="LN14" s="315">
        <v>0</v>
      </c>
      <c r="LO14" s="75">
        <v>6.5750000000000002</v>
      </c>
      <c r="LP14" s="319">
        <v>0</v>
      </c>
      <c r="LQ14" s="130"/>
      <c r="LR14" s="271"/>
      <c r="LS14" s="271"/>
      <c r="LT14" s="271"/>
      <c r="LU14" s="70">
        <f t="shared" si="57"/>
        <v>54.795000000000002</v>
      </c>
      <c r="LV14" s="70">
        <f t="shared" si="58"/>
        <v>0</v>
      </c>
      <c r="LW14" s="130"/>
      <c r="LX14" s="70"/>
      <c r="LY14" s="70"/>
      <c r="LZ14" s="70"/>
      <c r="MA14" s="70">
        <f t="shared" si="59"/>
        <v>0</v>
      </c>
      <c r="MB14" s="70">
        <f t="shared" si="60"/>
        <v>0</v>
      </c>
      <c r="MC14" s="106"/>
      <c r="MD14" s="70"/>
      <c r="ME14" s="316"/>
      <c r="MF14" s="287"/>
      <c r="MG14" s="71"/>
      <c r="MH14" s="70"/>
      <c r="MI14" s="71"/>
      <c r="MJ14" s="70"/>
      <c r="MK14" s="70">
        <f t="shared" si="61"/>
        <v>0</v>
      </c>
      <c r="ML14" s="70">
        <f t="shared" si="62"/>
        <v>0</v>
      </c>
      <c r="MM14" s="365">
        <v>0</v>
      </c>
      <c r="MN14" s="321"/>
      <c r="MO14" s="366">
        <v>0</v>
      </c>
      <c r="MP14" s="321"/>
      <c r="MQ14" s="70">
        <f t="shared" si="63"/>
        <v>0</v>
      </c>
      <c r="MR14" s="70">
        <f t="shared" si="64"/>
        <v>0</v>
      </c>
      <c r="MS14" s="70"/>
      <c r="MT14" s="70"/>
      <c r="MU14" s="70">
        <f t="shared" si="65"/>
        <v>0</v>
      </c>
      <c r="MV14" s="70">
        <f t="shared" si="66"/>
        <v>0</v>
      </c>
      <c r="MW14" s="70"/>
      <c r="MX14" s="70"/>
      <c r="MY14" s="70">
        <f t="shared" si="67"/>
        <v>0</v>
      </c>
      <c r="MZ14" s="70">
        <f t="shared" si="68"/>
        <v>0</v>
      </c>
      <c r="NA14" s="317">
        <v>3.33</v>
      </c>
      <c r="NB14" s="349">
        <v>0.9</v>
      </c>
      <c r="NC14" s="70">
        <f t="shared" si="69"/>
        <v>3.33</v>
      </c>
      <c r="ND14" s="70">
        <f t="shared" si="70"/>
        <v>0.9</v>
      </c>
      <c r="NE14" s="172"/>
      <c r="NF14" s="172"/>
      <c r="NG14" s="172">
        <f t="shared" si="71"/>
        <v>0</v>
      </c>
      <c r="NH14" s="172">
        <f t="shared" si="72"/>
        <v>0</v>
      </c>
      <c r="NI14" s="172"/>
      <c r="NJ14" s="172"/>
      <c r="NK14" s="172">
        <f t="shared" si="73"/>
        <v>0</v>
      </c>
      <c r="NL14" s="172">
        <f t="shared" si="74"/>
        <v>0</v>
      </c>
      <c r="NM14" s="264"/>
      <c r="NN14" s="172"/>
      <c r="NO14" s="172">
        <f t="shared" si="75"/>
        <v>0</v>
      </c>
      <c r="NP14" s="172">
        <f t="shared" si="76"/>
        <v>0</v>
      </c>
      <c r="NQ14" s="314">
        <v>0</v>
      </c>
      <c r="NR14" s="314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7"/>
        <v>0</v>
      </c>
      <c r="OD14" s="70">
        <f t="shared" si="78"/>
        <v>0</v>
      </c>
      <c r="OE14" s="70">
        <v>0</v>
      </c>
      <c r="OF14" s="70"/>
      <c r="OG14" s="114">
        <v>0</v>
      </c>
      <c r="OH14" s="70"/>
      <c r="OI14" s="114">
        <v>0</v>
      </c>
      <c r="OJ14" s="70"/>
      <c r="OK14" s="70">
        <v>0</v>
      </c>
      <c r="OL14" s="70"/>
      <c r="OM14" s="70">
        <f t="shared" si="79"/>
        <v>0</v>
      </c>
      <c r="ON14" s="70">
        <f t="shared" si="80"/>
        <v>0</v>
      </c>
      <c r="OO14" s="320">
        <v>0</v>
      </c>
      <c r="OP14" s="172"/>
      <c r="OQ14" s="321">
        <v>0</v>
      </c>
      <c r="OR14" s="172"/>
      <c r="OS14" s="321">
        <v>0</v>
      </c>
      <c r="OT14" s="172"/>
      <c r="OU14" s="172">
        <f t="shared" si="81"/>
        <v>0</v>
      </c>
      <c r="OV14" s="172">
        <f t="shared" si="82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>
        <v>20.62</v>
      </c>
      <c r="N15" s="67">
        <v>4.1240000000000006</v>
      </c>
      <c r="O15" s="71">
        <v>0</v>
      </c>
      <c r="P15" s="67">
        <v>0</v>
      </c>
      <c r="Q15" s="114">
        <v>5.15</v>
      </c>
      <c r="R15" s="74">
        <v>1.03</v>
      </c>
      <c r="S15" s="263"/>
      <c r="T15" s="263"/>
      <c r="U15" s="74"/>
      <c r="V15" s="74"/>
      <c r="W15" s="74">
        <f t="shared" si="14"/>
        <v>25.770000000000003</v>
      </c>
      <c r="X15" s="74">
        <f t="shared" si="15"/>
        <v>5.1540000000000008</v>
      </c>
      <c r="Y15" s="74"/>
      <c r="Z15" s="74"/>
      <c r="AA15" s="71"/>
      <c r="AB15" s="67"/>
      <c r="AC15" s="74">
        <f t="shared" si="16"/>
        <v>0</v>
      </c>
      <c r="AD15" s="74">
        <f t="shared" si="17"/>
        <v>0</v>
      </c>
      <c r="AE15" s="67"/>
      <c r="AF15" s="67"/>
      <c r="AG15" s="67"/>
      <c r="AH15" s="67"/>
      <c r="AI15" s="114"/>
      <c r="AJ15" s="114"/>
      <c r="AK15" s="307"/>
      <c r="AL15" s="275"/>
      <c r="AM15" s="276"/>
      <c r="AN15" s="276"/>
      <c r="AO15" s="277"/>
      <c r="AP15" s="277"/>
      <c r="AQ15" s="277"/>
      <c r="AR15" s="277"/>
      <c r="AS15" s="277"/>
      <c r="AT15" s="277"/>
      <c r="AU15" s="70">
        <f t="shared" si="18"/>
        <v>0</v>
      </c>
      <c r="AV15" s="70">
        <f t="shared" si="2"/>
        <v>0</v>
      </c>
      <c r="AW15" s="74"/>
      <c r="AX15" s="74"/>
      <c r="AY15" s="278"/>
      <c r="AZ15" s="74"/>
      <c r="BA15" s="74"/>
      <c r="BB15" s="74"/>
      <c r="BC15" s="74">
        <f t="shared" si="3"/>
        <v>0</v>
      </c>
      <c r="BD15" s="74">
        <f t="shared" si="4"/>
        <v>0</v>
      </c>
      <c r="BE15" s="74">
        <v>10</v>
      </c>
      <c r="BF15" s="74">
        <v>1.4239999999999999</v>
      </c>
      <c r="BG15" s="279">
        <v>8</v>
      </c>
      <c r="BH15" s="280">
        <v>1.1392</v>
      </c>
      <c r="BI15" s="279">
        <v>0</v>
      </c>
      <c r="BJ15" s="280">
        <v>0</v>
      </c>
      <c r="BK15" s="264">
        <v>2</v>
      </c>
      <c r="BL15" s="74">
        <v>0.2848</v>
      </c>
      <c r="BM15" s="74"/>
      <c r="BN15" s="74"/>
      <c r="BO15" s="74"/>
      <c r="BP15" s="74"/>
      <c r="BQ15" s="74">
        <v>10</v>
      </c>
      <c r="BR15" s="74">
        <v>1.4239999999999999</v>
      </c>
      <c r="BS15" s="263">
        <f t="shared" si="19"/>
        <v>30</v>
      </c>
      <c r="BT15" s="74">
        <f t="shared" si="20"/>
        <v>4.2720000000000002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305">
        <v>30.9</v>
      </c>
      <c r="CJ15" s="262">
        <v>10</v>
      </c>
      <c r="CK15" s="269"/>
      <c r="CL15" s="269"/>
      <c r="CM15" s="305">
        <v>10.3</v>
      </c>
      <c r="CN15" s="269">
        <v>3</v>
      </c>
      <c r="CO15" s="74">
        <f t="shared" si="21"/>
        <v>41.2</v>
      </c>
      <c r="CP15" s="74">
        <f t="shared" si="22"/>
        <v>13</v>
      </c>
      <c r="CQ15" s="308">
        <v>247.40625</v>
      </c>
      <c r="CR15" s="308"/>
      <c r="CS15" s="308"/>
      <c r="CT15" s="274"/>
      <c r="CU15" s="309">
        <v>18.556701030927837</v>
      </c>
      <c r="CV15" s="172"/>
      <c r="CW15" s="310">
        <v>63.814432989690722</v>
      </c>
      <c r="CX15" s="274"/>
      <c r="CY15" s="274"/>
      <c r="CZ15" s="274"/>
      <c r="DA15" s="281">
        <f t="shared" si="23"/>
        <v>329.77738402061857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11">
        <v>41.1</v>
      </c>
      <c r="DL15" s="311">
        <v>13.7</v>
      </c>
      <c r="DM15" s="263">
        <f t="shared" si="27"/>
        <v>41.1</v>
      </c>
      <c r="DN15" s="263">
        <f t="shared" si="28"/>
        <v>13.7</v>
      </c>
      <c r="DO15" s="311">
        <v>39.869999999999997</v>
      </c>
      <c r="DP15" s="311">
        <v>13.29</v>
      </c>
      <c r="DQ15" s="265"/>
      <c r="DR15" s="265"/>
      <c r="DS15" s="74"/>
      <c r="DT15" s="74"/>
      <c r="DU15" s="266"/>
      <c r="DV15" s="282"/>
      <c r="DW15" s="282"/>
      <c r="DX15" s="282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46">
        <v>41.23</v>
      </c>
      <c r="EH15" s="347"/>
      <c r="EI15" s="87">
        <v>265.70103092783506</v>
      </c>
      <c r="EJ15" s="87"/>
      <c r="EK15" s="263">
        <v>116.90721649484537</v>
      </c>
      <c r="EL15" s="266"/>
      <c r="EM15" s="267"/>
      <c r="EN15" s="267"/>
      <c r="EO15" s="267"/>
      <c r="EP15" s="267"/>
      <c r="EQ15" s="74">
        <f t="shared" si="30"/>
        <v>423.83824742268047</v>
      </c>
      <c r="ER15" s="74">
        <f t="shared" si="31"/>
        <v>0</v>
      </c>
      <c r="ES15" s="172"/>
      <c r="ET15" s="172"/>
      <c r="EU15" s="283"/>
      <c r="EV15" s="283"/>
      <c r="EW15" s="70">
        <f t="shared" si="32"/>
        <v>0</v>
      </c>
      <c r="EX15" s="70">
        <f t="shared" si="33"/>
        <v>0</v>
      </c>
      <c r="EY15" s="74"/>
      <c r="EZ15" s="74"/>
      <c r="FA15" s="312">
        <v>29</v>
      </c>
      <c r="FB15" s="268"/>
      <c r="FC15" s="106">
        <v>30</v>
      </c>
      <c r="FD15" s="264"/>
      <c r="FE15" s="74"/>
      <c r="FF15" s="74"/>
      <c r="FG15" s="284"/>
      <c r="FH15" s="285"/>
      <c r="FI15" s="74"/>
      <c r="FJ15" s="74"/>
      <c r="FK15" s="74"/>
      <c r="FL15" s="74"/>
      <c r="FM15" s="264"/>
      <c r="FN15" s="264"/>
      <c r="FO15" s="70"/>
      <c r="FP15" s="74"/>
      <c r="FQ15" s="286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/>
      <c r="GJ15" s="67"/>
      <c r="GK15" s="269"/>
      <c r="GL15" s="269"/>
      <c r="GM15" s="86"/>
      <c r="GN15" s="86"/>
      <c r="GO15" s="269"/>
      <c r="GP15" s="313"/>
      <c r="GQ15" s="313"/>
      <c r="GR15" s="313"/>
      <c r="GS15" s="86"/>
      <c r="GT15" s="86"/>
      <c r="GU15" s="86"/>
      <c r="GV15" s="86"/>
      <c r="GW15" s="86"/>
      <c r="GX15" s="86"/>
      <c r="GY15" s="86"/>
      <c r="GZ15" s="86"/>
      <c r="HA15" s="67"/>
      <c r="HB15" s="67"/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82"/>
      <c r="HO15" s="74">
        <f t="shared" si="38"/>
        <v>0</v>
      </c>
      <c r="HP15" s="74">
        <f t="shared" si="39"/>
        <v>0</v>
      </c>
      <c r="HQ15" s="305">
        <v>415</v>
      </c>
      <c r="HR15" s="67"/>
      <c r="HS15" s="305">
        <v>415</v>
      </c>
      <c r="HT15" s="74"/>
      <c r="HU15" s="74">
        <f t="shared" si="40"/>
        <v>415</v>
      </c>
      <c r="HV15" s="74">
        <f t="shared" si="41"/>
        <v>0</v>
      </c>
      <c r="HW15" s="74"/>
      <c r="HX15" s="74"/>
      <c r="HY15" s="314"/>
      <c r="HZ15" s="314"/>
      <c r="IA15" s="89"/>
      <c r="IB15" s="87"/>
      <c r="IC15" s="172">
        <v>12.5</v>
      </c>
      <c r="ID15" s="269">
        <v>3.125</v>
      </c>
      <c r="IE15" s="184"/>
      <c r="IF15" s="184"/>
      <c r="IG15" s="74">
        <f t="shared" si="42"/>
        <v>12.5</v>
      </c>
      <c r="IH15" s="74">
        <f t="shared" si="43"/>
        <v>3.125</v>
      </c>
      <c r="II15" s="74"/>
      <c r="IJ15" s="74"/>
      <c r="IK15" s="74"/>
      <c r="IL15" s="74"/>
      <c r="IM15" s="70"/>
      <c r="IN15" s="282"/>
      <c r="IO15" s="74"/>
      <c r="IP15" s="74"/>
      <c r="IQ15" s="74"/>
      <c r="IR15" s="74"/>
      <c r="IS15" s="74"/>
      <c r="IT15" s="74"/>
      <c r="IU15" s="74">
        <f t="shared" si="8"/>
        <v>0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/>
      <c r="JC15" s="67">
        <v>10.31</v>
      </c>
      <c r="JD15" s="67"/>
      <c r="JE15" s="293">
        <v>5.15</v>
      </c>
      <c r="JF15" s="293"/>
      <c r="JG15" s="74">
        <f t="shared" si="44"/>
        <v>25.770000000000003</v>
      </c>
      <c r="JH15" s="74">
        <f t="shared" si="45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24"/>
      <c r="JN15" s="269"/>
      <c r="JO15" s="305">
        <v>0</v>
      </c>
      <c r="JP15" s="269">
        <v>0</v>
      </c>
      <c r="JQ15" s="305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3"/>
        <v>50.796300000000002</v>
      </c>
      <c r="JX15" s="74">
        <f t="shared" si="84"/>
        <v>10</v>
      </c>
      <c r="JY15" s="74"/>
      <c r="JZ15" s="74"/>
      <c r="KA15" s="67"/>
      <c r="KB15" s="67"/>
      <c r="KC15" s="74">
        <f t="shared" si="46"/>
        <v>0</v>
      </c>
      <c r="KD15" s="74">
        <f t="shared" si="47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8"/>
        <v>0</v>
      </c>
      <c r="KP15" s="70">
        <f t="shared" si="48"/>
        <v>0</v>
      </c>
      <c r="KQ15" s="264"/>
      <c r="KR15" s="70"/>
      <c r="KS15" s="70"/>
      <c r="KT15" s="70"/>
      <c r="KU15" s="114">
        <f t="shared" si="49"/>
        <v>0</v>
      </c>
      <c r="KV15" s="114">
        <f t="shared" si="50"/>
        <v>0</v>
      </c>
      <c r="KW15" s="70"/>
      <c r="KX15" s="70"/>
      <c r="KY15" s="70">
        <f t="shared" si="51"/>
        <v>0</v>
      </c>
      <c r="KZ15" s="70">
        <f t="shared" si="52"/>
        <v>0</v>
      </c>
      <c r="LA15" s="70"/>
      <c r="LB15" s="70"/>
      <c r="LC15" s="70"/>
      <c r="LD15" s="70"/>
      <c r="LE15" s="70">
        <f t="shared" si="53"/>
        <v>0</v>
      </c>
      <c r="LF15" s="70">
        <f t="shared" si="54"/>
        <v>0</v>
      </c>
      <c r="LG15" s="70"/>
      <c r="LH15" s="70"/>
      <c r="LI15" s="70">
        <f t="shared" si="55"/>
        <v>0</v>
      </c>
      <c r="LJ15" s="70">
        <f t="shared" si="56"/>
        <v>0</v>
      </c>
      <c r="LK15" s="67">
        <v>24.2</v>
      </c>
      <c r="LL15" s="269">
        <v>0</v>
      </c>
      <c r="LM15" s="75">
        <v>24.02</v>
      </c>
      <c r="LN15" s="315">
        <v>0</v>
      </c>
      <c r="LO15" s="75">
        <v>6.5750000000000002</v>
      </c>
      <c r="LP15" s="319">
        <v>0</v>
      </c>
      <c r="LQ15" s="130"/>
      <c r="LR15" s="271"/>
      <c r="LS15" s="271"/>
      <c r="LT15" s="271"/>
      <c r="LU15" s="70">
        <f t="shared" si="57"/>
        <v>54.795000000000002</v>
      </c>
      <c r="LV15" s="70">
        <f t="shared" si="58"/>
        <v>0</v>
      </c>
      <c r="LW15" s="130"/>
      <c r="LX15" s="70"/>
      <c r="LY15" s="70"/>
      <c r="LZ15" s="70"/>
      <c r="MA15" s="70">
        <f t="shared" si="59"/>
        <v>0</v>
      </c>
      <c r="MB15" s="70">
        <f t="shared" si="60"/>
        <v>0</v>
      </c>
      <c r="MC15" s="106"/>
      <c r="MD15" s="70"/>
      <c r="ME15" s="316"/>
      <c r="MF15" s="287"/>
      <c r="MG15" s="71"/>
      <c r="MH15" s="70"/>
      <c r="MI15" s="71"/>
      <c r="MJ15" s="70"/>
      <c r="MK15" s="70">
        <f t="shared" si="61"/>
        <v>0</v>
      </c>
      <c r="ML15" s="70">
        <f t="shared" si="62"/>
        <v>0</v>
      </c>
      <c r="MM15" s="365">
        <v>0</v>
      </c>
      <c r="MN15" s="321"/>
      <c r="MO15" s="366">
        <v>0</v>
      </c>
      <c r="MP15" s="321"/>
      <c r="MQ15" s="70">
        <f t="shared" si="63"/>
        <v>0</v>
      </c>
      <c r="MR15" s="70">
        <f t="shared" si="64"/>
        <v>0</v>
      </c>
      <c r="MS15" s="70"/>
      <c r="MT15" s="70"/>
      <c r="MU15" s="70">
        <f t="shared" si="65"/>
        <v>0</v>
      </c>
      <c r="MV15" s="70">
        <f t="shared" si="66"/>
        <v>0</v>
      </c>
      <c r="MW15" s="70"/>
      <c r="MX15" s="70"/>
      <c r="MY15" s="70">
        <f t="shared" si="67"/>
        <v>0</v>
      </c>
      <c r="MZ15" s="70">
        <f t="shared" si="68"/>
        <v>0</v>
      </c>
      <c r="NA15" s="317">
        <v>3.33</v>
      </c>
      <c r="NB15" s="349">
        <v>0.9</v>
      </c>
      <c r="NC15" s="70">
        <f t="shared" si="69"/>
        <v>3.33</v>
      </c>
      <c r="ND15" s="70">
        <f t="shared" si="70"/>
        <v>0.9</v>
      </c>
      <c r="NE15" s="172"/>
      <c r="NF15" s="172"/>
      <c r="NG15" s="172">
        <f t="shared" si="71"/>
        <v>0</v>
      </c>
      <c r="NH15" s="172">
        <f t="shared" si="72"/>
        <v>0</v>
      </c>
      <c r="NI15" s="172"/>
      <c r="NJ15" s="172"/>
      <c r="NK15" s="172">
        <f t="shared" si="73"/>
        <v>0</v>
      </c>
      <c r="NL15" s="172">
        <f t="shared" si="74"/>
        <v>0</v>
      </c>
      <c r="NM15" s="264"/>
      <c r="NN15" s="172"/>
      <c r="NO15" s="172">
        <f t="shared" si="75"/>
        <v>0</v>
      </c>
      <c r="NP15" s="172">
        <f t="shared" si="76"/>
        <v>0</v>
      </c>
      <c r="NQ15" s="314">
        <v>0</v>
      </c>
      <c r="NR15" s="314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7"/>
        <v>0</v>
      </c>
      <c r="OD15" s="70">
        <f t="shared" si="78"/>
        <v>0</v>
      </c>
      <c r="OE15" s="70">
        <v>0</v>
      </c>
      <c r="OF15" s="70"/>
      <c r="OG15" s="114">
        <v>0</v>
      </c>
      <c r="OH15" s="70"/>
      <c r="OI15" s="114">
        <v>0</v>
      </c>
      <c r="OJ15" s="70"/>
      <c r="OK15" s="70">
        <v>0</v>
      </c>
      <c r="OL15" s="70"/>
      <c r="OM15" s="70">
        <f t="shared" si="79"/>
        <v>0</v>
      </c>
      <c r="ON15" s="70">
        <f t="shared" si="80"/>
        <v>0</v>
      </c>
      <c r="OO15" s="320">
        <v>0</v>
      </c>
      <c r="OP15" s="172"/>
      <c r="OQ15" s="321">
        <v>0</v>
      </c>
      <c r="OR15" s="172"/>
      <c r="OS15" s="321">
        <v>0</v>
      </c>
      <c r="OT15" s="172"/>
      <c r="OU15" s="172">
        <f t="shared" si="81"/>
        <v>0</v>
      </c>
      <c r="OV15" s="172">
        <f t="shared" si="82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>
        <v>20.62</v>
      </c>
      <c r="N16" s="67">
        <v>4.1240000000000006</v>
      </c>
      <c r="O16" s="71">
        <v>0</v>
      </c>
      <c r="P16" s="67">
        <v>0</v>
      </c>
      <c r="Q16" s="114">
        <v>5.15</v>
      </c>
      <c r="R16" s="74">
        <v>1.03</v>
      </c>
      <c r="S16" s="263"/>
      <c r="T16" s="263"/>
      <c r="U16" s="74"/>
      <c r="V16" s="74"/>
      <c r="W16" s="74">
        <f t="shared" si="14"/>
        <v>25.770000000000003</v>
      </c>
      <c r="X16" s="74">
        <f t="shared" si="15"/>
        <v>5.1540000000000008</v>
      </c>
      <c r="Y16" s="74"/>
      <c r="Z16" s="74"/>
      <c r="AA16" s="71"/>
      <c r="AB16" s="67"/>
      <c r="AC16" s="74">
        <f t="shared" si="16"/>
        <v>0</v>
      </c>
      <c r="AD16" s="74">
        <f t="shared" si="17"/>
        <v>0</v>
      </c>
      <c r="AE16" s="67"/>
      <c r="AF16" s="67"/>
      <c r="AG16" s="67"/>
      <c r="AH16" s="67"/>
      <c r="AI16" s="114"/>
      <c r="AJ16" s="114"/>
      <c r="AK16" s="307"/>
      <c r="AL16" s="275"/>
      <c r="AM16" s="276"/>
      <c r="AN16" s="276"/>
      <c r="AO16" s="277"/>
      <c r="AP16" s="277"/>
      <c r="AQ16" s="277"/>
      <c r="AR16" s="277"/>
      <c r="AS16" s="277"/>
      <c r="AT16" s="277"/>
      <c r="AU16" s="70">
        <f t="shared" si="18"/>
        <v>0</v>
      </c>
      <c r="AV16" s="70">
        <f t="shared" si="2"/>
        <v>0</v>
      </c>
      <c r="AW16" s="74"/>
      <c r="AX16" s="74"/>
      <c r="AY16" s="278"/>
      <c r="AZ16" s="74"/>
      <c r="BA16" s="74"/>
      <c r="BB16" s="74"/>
      <c r="BC16" s="74">
        <f t="shared" si="3"/>
        <v>0</v>
      </c>
      <c r="BD16" s="74">
        <f t="shared" si="4"/>
        <v>0</v>
      </c>
      <c r="BE16" s="74">
        <v>10</v>
      </c>
      <c r="BF16" s="74">
        <v>1.4239999999999999</v>
      </c>
      <c r="BG16" s="279">
        <v>8</v>
      </c>
      <c r="BH16" s="280">
        <v>1.1392</v>
      </c>
      <c r="BI16" s="279">
        <v>0</v>
      </c>
      <c r="BJ16" s="280">
        <v>0</v>
      </c>
      <c r="BK16" s="264">
        <v>2</v>
      </c>
      <c r="BL16" s="74">
        <v>0.2848</v>
      </c>
      <c r="BM16" s="74"/>
      <c r="BN16" s="74"/>
      <c r="BO16" s="74"/>
      <c r="BP16" s="74"/>
      <c r="BQ16" s="74">
        <v>10</v>
      </c>
      <c r="BR16" s="74">
        <v>1.4239999999999999</v>
      </c>
      <c r="BS16" s="263">
        <f t="shared" si="19"/>
        <v>30</v>
      </c>
      <c r="BT16" s="74">
        <f t="shared" si="20"/>
        <v>4.2720000000000002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305">
        <v>30.9</v>
      </c>
      <c r="CJ16" s="262">
        <v>10</v>
      </c>
      <c r="CK16" s="269"/>
      <c r="CL16" s="269"/>
      <c r="CM16" s="305">
        <v>10.3</v>
      </c>
      <c r="CN16" s="269">
        <v>3</v>
      </c>
      <c r="CO16" s="74">
        <f t="shared" si="21"/>
        <v>41.2</v>
      </c>
      <c r="CP16" s="74">
        <f t="shared" si="22"/>
        <v>13</v>
      </c>
      <c r="CQ16" s="308">
        <v>247.40625</v>
      </c>
      <c r="CR16" s="308"/>
      <c r="CS16" s="308"/>
      <c r="CT16" s="274"/>
      <c r="CU16" s="309">
        <v>18.556701030927837</v>
      </c>
      <c r="CV16" s="172"/>
      <c r="CW16" s="310">
        <v>63.814432989690722</v>
      </c>
      <c r="CX16" s="274"/>
      <c r="CY16" s="274"/>
      <c r="CZ16" s="274"/>
      <c r="DA16" s="281">
        <f t="shared" si="23"/>
        <v>329.77738402061857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11">
        <v>41.1</v>
      </c>
      <c r="DL16" s="311">
        <v>13.7</v>
      </c>
      <c r="DM16" s="263">
        <f t="shared" si="27"/>
        <v>41.1</v>
      </c>
      <c r="DN16" s="263">
        <f t="shared" si="28"/>
        <v>13.7</v>
      </c>
      <c r="DO16" s="311">
        <v>39.869999999999997</v>
      </c>
      <c r="DP16" s="311">
        <v>13.29</v>
      </c>
      <c r="DQ16" s="265"/>
      <c r="DR16" s="265"/>
      <c r="DS16" s="74"/>
      <c r="DT16" s="74"/>
      <c r="DU16" s="266"/>
      <c r="DV16" s="282"/>
      <c r="DW16" s="282"/>
      <c r="DX16" s="282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46">
        <v>41.23</v>
      </c>
      <c r="EH16" s="347"/>
      <c r="EI16" s="87">
        <v>265.70103092783506</v>
      </c>
      <c r="EJ16" s="87"/>
      <c r="EK16" s="263">
        <v>116.90721649484537</v>
      </c>
      <c r="EL16" s="266"/>
      <c r="EM16" s="267"/>
      <c r="EN16" s="267"/>
      <c r="EO16" s="267"/>
      <c r="EP16" s="267"/>
      <c r="EQ16" s="74">
        <f t="shared" si="30"/>
        <v>423.83824742268047</v>
      </c>
      <c r="ER16" s="74">
        <f t="shared" si="31"/>
        <v>0</v>
      </c>
      <c r="ES16" s="172"/>
      <c r="ET16" s="172"/>
      <c r="EU16" s="283"/>
      <c r="EV16" s="283"/>
      <c r="EW16" s="70">
        <f t="shared" si="32"/>
        <v>0</v>
      </c>
      <c r="EX16" s="70">
        <f t="shared" si="33"/>
        <v>0</v>
      </c>
      <c r="EY16" s="74"/>
      <c r="EZ16" s="74"/>
      <c r="FA16" s="312">
        <v>29</v>
      </c>
      <c r="FB16" s="268"/>
      <c r="FC16" s="106">
        <v>30</v>
      </c>
      <c r="FD16" s="264"/>
      <c r="FE16" s="74"/>
      <c r="FF16" s="74"/>
      <c r="FG16" s="284"/>
      <c r="FH16" s="285"/>
      <c r="FI16" s="74"/>
      <c r="FJ16" s="74"/>
      <c r="FK16" s="74"/>
      <c r="FL16" s="74"/>
      <c r="FM16" s="264"/>
      <c r="FN16" s="264"/>
      <c r="FO16" s="70"/>
      <c r="FP16" s="74"/>
      <c r="FQ16" s="286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/>
      <c r="GJ16" s="67"/>
      <c r="GK16" s="269"/>
      <c r="GL16" s="269"/>
      <c r="GM16" s="86"/>
      <c r="GN16" s="86"/>
      <c r="GO16" s="269"/>
      <c r="GP16" s="313"/>
      <c r="GQ16" s="313"/>
      <c r="GR16" s="313"/>
      <c r="GS16" s="86"/>
      <c r="GT16" s="86"/>
      <c r="GU16" s="86"/>
      <c r="GV16" s="86"/>
      <c r="GW16" s="86"/>
      <c r="GX16" s="86"/>
      <c r="GY16" s="86"/>
      <c r="GZ16" s="86"/>
      <c r="HA16" s="67"/>
      <c r="HB16" s="67"/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82"/>
      <c r="HO16" s="74">
        <f t="shared" si="38"/>
        <v>0</v>
      </c>
      <c r="HP16" s="74">
        <f t="shared" si="39"/>
        <v>0</v>
      </c>
      <c r="HQ16" s="305">
        <v>400</v>
      </c>
      <c r="HR16" s="67"/>
      <c r="HS16" s="305">
        <v>400</v>
      </c>
      <c r="HT16" s="74"/>
      <c r="HU16" s="74">
        <f t="shared" si="40"/>
        <v>400</v>
      </c>
      <c r="HV16" s="74">
        <f t="shared" si="41"/>
        <v>0</v>
      </c>
      <c r="HW16" s="74"/>
      <c r="HX16" s="74"/>
      <c r="HY16" s="314"/>
      <c r="HZ16" s="314"/>
      <c r="IA16" s="89"/>
      <c r="IB16" s="87"/>
      <c r="IC16" s="172">
        <v>12.5</v>
      </c>
      <c r="ID16" s="269">
        <v>3.125</v>
      </c>
      <c r="IE16" s="184"/>
      <c r="IF16" s="184"/>
      <c r="IG16" s="74">
        <f t="shared" si="42"/>
        <v>12.5</v>
      </c>
      <c r="IH16" s="74">
        <f t="shared" si="43"/>
        <v>3.125</v>
      </c>
      <c r="II16" s="74"/>
      <c r="IJ16" s="74"/>
      <c r="IK16" s="74"/>
      <c r="IL16" s="74"/>
      <c r="IM16" s="70"/>
      <c r="IN16" s="282"/>
      <c r="IO16" s="74"/>
      <c r="IP16" s="74"/>
      <c r="IQ16" s="74"/>
      <c r="IR16" s="74"/>
      <c r="IS16" s="74"/>
      <c r="IT16" s="74"/>
      <c r="IU16" s="74">
        <f t="shared" si="8"/>
        <v>0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/>
      <c r="JC16" s="67">
        <v>10.31</v>
      </c>
      <c r="JD16" s="67"/>
      <c r="JE16" s="293">
        <v>5.15</v>
      </c>
      <c r="JF16" s="293"/>
      <c r="JG16" s="74">
        <f t="shared" si="44"/>
        <v>25.770000000000003</v>
      </c>
      <c r="JH16" s="74">
        <f t="shared" si="45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24"/>
      <c r="JN16" s="269"/>
      <c r="JO16" s="305">
        <v>0</v>
      </c>
      <c r="JP16" s="269">
        <v>0</v>
      </c>
      <c r="JQ16" s="305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3"/>
        <v>50.796300000000002</v>
      </c>
      <c r="JX16" s="74">
        <f t="shared" si="84"/>
        <v>10</v>
      </c>
      <c r="JY16" s="74"/>
      <c r="JZ16" s="74"/>
      <c r="KA16" s="67"/>
      <c r="KB16" s="67"/>
      <c r="KC16" s="74">
        <f t="shared" si="46"/>
        <v>0</v>
      </c>
      <c r="KD16" s="74">
        <f t="shared" si="47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8"/>
        <v>0</v>
      </c>
      <c r="KP16" s="70">
        <f t="shared" si="48"/>
        <v>0</v>
      </c>
      <c r="KQ16" s="264"/>
      <c r="KR16" s="70"/>
      <c r="KS16" s="70"/>
      <c r="KT16" s="70"/>
      <c r="KU16" s="114">
        <f t="shared" si="49"/>
        <v>0</v>
      </c>
      <c r="KV16" s="114">
        <f t="shared" si="50"/>
        <v>0</v>
      </c>
      <c r="KW16" s="70"/>
      <c r="KX16" s="70"/>
      <c r="KY16" s="70">
        <f t="shared" si="51"/>
        <v>0</v>
      </c>
      <c r="KZ16" s="70">
        <f t="shared" si="52"/>
        <v>0</v>
      </c>
      <c r="LA16" s="70"/>
      <c r="LB16" s="70"/>
      <c r="LC16" s="70"/>
      <c r="LD16" s="70"/>
      <c r="LE16" s="70">
        <f t="shared" si="53"/>
        <v>0</v>
      </c>
      <c r="LF16" s="70">
        <f t="shared" si="54"/>
        <v>0</v>
      </c>
      <c r="LG16" s="70"/>
      <c r="LH16" s="70"/>
      <c r="LI16" s="70">
        <f t="shared" si="55"/>
        <v>0</v>
      </c>
      <c r="LJ16" s="70">
        <f t="shared" si="56"/>
        <v>0</v>
      </c>
      <c r="LK16" s="67">
        <v>24.2</v>
      </c>
      <c r="LL16" s="269">
        <v>0</v>
      </c>
      <c r="LM16" s="75">
        <v>24.02</v>
      </c>
      <c r="LN16" s="315">
        <v>0</v>
      </c>
      <c r="LO16" s="75">
        <v>6.5750000000000002</v>
      </c>
      <c r="LP16" s="319">
        <v>0</v>
      </c>
      <c r="LQ16" s="130"/>
      <c r="LR16" s="271"/>
      <c r="LS16" s="271"/>
      <c r="LT16" s="271"/>
      <c r="LU16" s="70">
        <f t="shared" si="57"/>
        <v>54.795000000000002</v>
      </c>
      <c r="LV16" s="70">
        <f t="shared" si="58"/>
        <v>0</v>
      </c>
      <c r="LW16" s="130"/>
      <c r="LX16" s="70"/>
      <c r="LY16" s="70"/>
      <c r="LZ16" s="70"/>
      <c r="MA16" s="70">
        <f t="shared" si="59"/>
        <v>0</v>
      </c>
      <c r="MB16" s="70">
        <f t="shared" si="60"/>
        <v>0</v>
      </c>
      <c r="MC16" s="106"/>
      <c r="MD16" s="70"/>
      <c r="ME16" s="316"/>
      <c r="MF16" s="287"/>
      <c r="MG16" s="71"/>
      <c r="MH16" s="70"/>
      <c r="MI16" s="71"/>
      <c r="MJ16" s="70"/>
      <c r="MK16" s="70">
        <f t="shared" si="61"/>
        <v>0</v>
      </c>
      <c r="ML16" s="70">
        <f t="shared" si="62"/>
        <v>0</v>
      </c>
      <c r="MM16" s="365">
        <v>0</v>
      </c>
      <c r="MN16" s="321"/>
      <c r="MO16" s="366">
        <v>0</v>
      </c>
      <c r="MP16" s="321"/>
      <c r="MQ16" s="70">
        <f t="shared" si="63"/>
        <v>0</v>
      </c>
      <c r="MR16" s="70">
        <f t="shared" si="64"/>
        <v>0</v>
      </c>
      <c r="MS16" s="70"/>
      <c r="MT16" s="70"/>
      <c r="MU16" s="70">
        <f t="shared" si="65"/>
        <v>0</v>
      </c>
      <c r="MV16" s="70">
        <f t="shared" si="66"/>
        <v>0</v>
      </c>
      <c r="MW16" s="70"/>
      <c r="MX16" s="70"/>
      <c r="MY16" s="70">
        <f t="shared" si="67"/>
        <v>0</v>
      </c>
      <c r="MZ16" s="70">
        <f t="shared" si="68"/>
        <v>0</v>
      </c>
      <c r="NA16" s="317">
        <v>3.33</v>
      </c>
      <c r="NB16" s="349">
        <v>0.9</v>
      </c>
      <c r="NC16" s="70">
        <f t="shared" si="69"/>
        <v>3.33</v>
      </c>
      <c r="ND16" s="70">
        <f t="shared" si="70"/>
        <v>0.9</v>
      </c>
      <c r="NE16" s="172"/>
      <c r="NF16" s="172"/>
      <c r="NG16" s="172">
        <f t="shared" si="71"/>
        <v>0</v>
      </c>
      <c r="NH16" s="172">
        <f t="shared" si="72"/>
        <v>0</v>
      </c>
      <c r="NI16" s="172"/>
      <c r="NJ16" s="172"/>
      <c r="NK16" s="172">
        <f t="shared" si="73"/>
        <v>0</v>
      </c>
      <c r="NL16" s="172">
        <f t="shared" si="74"/>
        <v>0</v>
      </c>
      <c r="NM16" s="264"/>
      <c r="NN16" s="172"/>
      <c r="NO16" s="172">
        <f t="shared" si="75"/>
        <v>0</v>
      </c>
      <c r="NP16" s="172">
        <f t="shared" si="76"/>
        <v>0</v>
      </c>
      <c r="NQ16" s="314">
        <v>0</v>
      </c>
      <c r="NR16" s="314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7"/>
        <v>0</v>
      </c>
      <c r="OD16" s="70">
        <f t="shared" si="78"/>
        <v>0</v>
      </c>
      <c r="OE16" s="70">
        <v>0</v>
      </c>
      <c r="OF16" s="70"/>
      <c r="OG16" s="114">
        <v>0</v>
      </c>
      <c r="OH16" s="70"/>
      <c r="OI16" s="114">
        <v>0</v>
      </c>
      <c r="OJ16" s="70"/>
      <c r="OK16" s="70">
        <v>0</v>
      </c>
      <c r="OL16" s="70"/>
      <c r="OM16" s="70">
        <f t="shared" si="79"/>
        <v>0</v>
      </c>
      <c r="ON16" s="70">
        <f t="shared" si="80"/>
        <v>0</v>
      </c>
      <c r="OO16" s="320">
        <v>0</v>
      </c>
      <c r="OP16" s="172"/>
      <c r="OQ16" s="321">
        <v>0</v>
      </c>
      <c r="OR16" s="172"/>
      <c r="OS16" s="321">
        <v>0</v>
      </c>
      <c r="OT16" s="172"/>
      <c r="OU16" s="172">
        <f t="shared" si="81"/>
        <v>0</v>
      </c>
      <c r="OV16" s="172">
        <f t="shared" si="82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>
        <v>20.62</v>
      </c>
      <c r="N17" s="67">
        <v>4.1240000000000006</v>
      </c>
      <c r="O17" s="71">
        <v>0</v>
      </c>
      <c r="P17" s="67">
        <v>0</v>
      </c>
      <c r="Q17" s="114">
        <v>5.15</v>
      </c>
      <c r="R17" s="74">
        <v>1.03</v>
      </c>
      <c r="S17" s="263"/>
      <c r="T17" s="263"/>
      <c r="U17" s="74"/>
      <c r="V17" s="74"/>
      <c r="W17" s="74">
        <f t="shared" si="14"/>
        <v>25.770000000000003</v>
      </c>
      <c r="X17" s="74">
        <f t="shared" si="15"/>
        <v>5.1540000000000008</v>
      </c>
      <c r="Y17" s="74"/>
      <c r="Z17" s="74"/>
      <c r="AA17" s="71"/>
      <c r="AB17" s="67"/>
      <c r="AC17" s="74">
        <f t="shared" si="16"/>
        <v>0</v>
      </c>
      <c r="AD17" s="74">
        <f t="shared" si="17"/>
        <v>0</v>
      </c>
      <c r="AE17" s="67"/>
      <c r="AF17" s="67"/>
      <c r="AG17" s="67"/>
      <c r="AH17" s="67"/>
      <c r="AI17" s="114"/>
      <c r="AJ17" s="114"/>
      <c r="AK17" s="307"/>
      <c r="AL17" s="275"/>
      <c r="AM17" s="276"/>
      <c r="AN17" s="276"/>
      <c r="AO17" s="277"/>
      <c r="AP17" s="277"/>
      <c r="AQ17" s="277"/>
      <c r="AR17" s="277"/>
      <c r="AS17" s="277"/>
      <c r="AT17" s="277"/>
      <c r="AU17" s="70">
        <f t="shared" si="18"/>
        <v>0</v>
      </c>
      <c r="AV17" s="70">
        <f t="shared" si="2"/>
        <v>0</v>
      </c>
      <c r="AW17" s="74"/>
      <c r="AX17" s="74"/>
      <c r="AY17" s="278"/>
      <c r="AZ17" s="74"/>
      <c r="BA17" s="74"/>
      <c r="BB17" s="74"/>
      <c r="BC17" s="74">
        <f t="shared" si="3"/>
        <v>0</v>
      </c>
      <c r="BD17" s="74">
        <f t="shared" si="4"/>
        <v>0</v>
      </c>
      <c r="BE17" s="74">
        <v>10</v>
      </c>
      <c r="BF17" s="74">
        <v>1.4239999999999999</v>
      </c>
      <c r="BG17" s="279">
        <v>8</v>
      </c>
      <c r="BH17" s="280">
        <v>1.1392</v>
      </c>
      <c r="BI17" s="279">
        <v>0</v>
      </c>
      <c r="BJ17" s="280">
        <v>0</v>
      </c>
      <c r="BK17" s="264">
        <v>2</v>
      </c>
      <c r="BL17" s="74">
        <v>0.2848</v>
      </c>
      <c r="BM17" s="74"/>
      <c r="BN17" s="74"/>
      <c r="BO17" s="74"/>
      <c r="BP17" s="74"/>
      <c r="BQ17" s="74">
        <v>10</v>
      </c>
      <c r="BR17" s="74">
        <v>1.4239999999999999</v>
      </c>
      <c r="BS17" s="263">
        <f t="shared" si="19"/>
        <v>30</v>
      </c>
      <c r="BT17" s="74">
        <f t="shared" si="20"/>
        <v>4.2720000000000002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305">
        <v>30.9</v>
      </c>
      <c r="CJ17" s="262">
        <v>10</v>
      </c>
      <c r="CK17" s="269"/>
      <c r="CL17" s="269"/>
      <c r="CM17" s="305">
        <v>10.3</v>
      </c>
      <c r="CN17" s="269">
        <v>3</v>
      </c>
      <c r="CO17" s="74">
        <f t="shared" si="21"/>
        <v>41.2</v>
      </c>
      <c r="CP17" s="74">
        <f t="shared" si="22"/>
        <v>13</v>
      </c>
      <c r="CQ17" s="308">
        <v>247.40625</v>
      </c>
      <c r="CR17" s="308"/>
      <c r="CS17" s="308"/>
      <c r="CT17" s="274"/>
      <c r="CU17" s="309">
        <v>18.556701030927837</v>
      </c>
      <c r="CV17" s="172"/>
      <c r="CW17" s="310">
        <v>63.814432989690722</v>
      </c>
      <c r="CX17" s="274"/>
      <c r="CY17" s="274"/>
      <c r="CZ17" s="274"/>
      <c r="DA17" s="281">
        <f t="shared" si="23"/>
        <v>329.77738402061857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11">
        <v>41.1</v>
      </c>
      <c r="DL17" s="311">
        <v>13.7</v>
      </c>
      <c r="DM17" s="263">
        <f t="shared" si="27"/>
        <v>41.1</v>
      </c>
      <c r="DN17" s="263">
        <f t="shared" si="28"/>
        <v>13.7</v>
      </c>
      <c r="DO17" s="311">
        <v>39.869999999999997</v>
      </c>
      <c r="DP17" s="311">
        <v>13.29</v>
      </c>
      <c r="DQ17" s="265"/>
      <c r="DR17" s="265"/>
      <c r="DS17" s="74"/>
      <c r="DT17" s="74"/>
      <c r="DU17" s="266"/>
      <c r="DV17" s="282"/>
      <c r="DW17" s="282"/>
      <c r="DX17" s="282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46">
        <v>41.23</v>
      </c>
      <c r="EH17" s="347"/>
      <c r="EI17" s="87">
        <v>265.70103092783506</v>
      </c>
      <c r="EJ17" s="87"/>
      <c r="EK17" s="263">
        <v>116.90721649484537</v>
      </c>
      <c r="EL17" s="266"/>
      <c r="EM17" s="267"/>
      <c r="EN17" s="267"/>
      <c r="EO17" s="267"/>
      <c r="EP17" s="267"/>
      <c r="EQ17" s="74">
        <f t="shared" si="30"/>
        <v>423.83824742268047</v>
      </c>
      <c r="ER17" s="74">
        <f t="shared" si="31"/>
        <v>0</v>
      </c>
      <c r="ES17" s="172"/>
      <c r="ET17" s="172"/>
      <c r="EU17" s="283"/>
      <c r="EV17" s="283"/>
      <c r="EW17" s="70">
        <f t="shared" si="32"/>
        <v>0</v>
      </c>
      <c r="EX17" s="70">
        <f t="shared" si="33"/>
        <v>0</v>
      </c>
      <c r="EY17" s="74"/>
      <c r="EZ17" s="74"/>
      <c r="FA17" s="312">
        <v>29</v>
      </c>
      <c r="FB17" s="268"/>
      <c r="FC17" s="106">
        <v>30</v>
      </c>
      <c r="FD17" s="264"/>
      <c r="FE17" s="74"/>
      <c r="FF17" s="74"/>
      <c r="FG17" s="284"/>
      <c r="FH17" s="285"/>
      <c r="FI17" s="74"/>
      <c r="FJ17" s="74"/>
      <c r="FK17" s="74"/>
      <c r="FL17" s="74"/>
      <c r="FM17" s="264"/>
      <c r="FN17" s="264"/>
      <c r="FO17" s="70"/>
      <c r="FP17" s="74"/>
      <c r="FQ17" s="286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/>
      <c r="GJ17" s="67"/>
      <c r="GK17" s="269"/>
      <c r="GL17" s="269"/>
      <c r="GM17" s="86"/>
      <c r="GN17" s="86"/>
      <c r="GO17" s="269"/>
      <c r="GP17" s="313"/>
      <c r="GQ17" s="313"/>
      <c r="GR17" s="313"/>
      <c r="GS17" s="86"/>
      <c r="GT17" s="86"/>
      <c r="GU17" s="86"/>
      <c r="GV17" s="86"/>
      <c r="GW17" s="86"/>
      <c r="GX17" s="86"/>
      <c r="GY17" s="86"/>
      <c r="GZ17" s="86"/>
      <c r="HA17" s="67"/>
      <c r="HB17" s="67"/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82"/>
      <c r="HO17" s="74">
        <f t="shared" si="38"/>
        <v>0</v>
      </c>
      <c r="HP17" s="74">
        <f t="shared" si="39"/>
        <v>0</v>
      </c>
      <c r="HQ17" s="305">
        <v>400</v>
      </c>
      <c r="HR17" s="67"/>
      <c r="HS17" s="305">
        <v>400</v>
      </c>
      <c r="HT17" s="74"/>
      <c r="HU17" s="74">
        <f t="shared" si="40"/>
        <v>400</v>
      </c>
      <c r="HV17" s="74">
        <f t="shared" si="41"/>
        <v>0</v>
      </c>
      <c r="HW17" s="74"/>
      <c r="HX17" s="74"/>
      <c r="HY17" s="314"/>
      <c r="HZ17" s="314"/>
      <c r="IA17" s="89"/>
      <c r="IB17" s="87"/>
      <c r="IC17" s="172">
        <v>12.5</v>
      </c>
      <c r="ID17" s="269">
        <v>3.125</v>
      </c>
      <c r="IE17" s="184"/>
      <c r="IF17" s="184"/>
      <c r="IG17" s="74">
        <f t="shared" si="42"/>
        <v>12.5</v>
      </c>
      <c r="IH17" s="74">
        <f t="shared" si="43"/>
        <v>3.125</v>
      </c>
      <c r="II17" s="74"/>
      <c r="IJ17" s="74"/>
      <c r="IK17" s="74"/>
      <c r="IL17" s="74"/>
      <c r="IM17" s="70"/>
      <c r="IN17" s="282"/>
      <c r="IO17" s="74"/>
      <c r="IP17" s="74"/>
      <c r="IQ17" s="74"/>
      <c r="IR17" s="74"/>
      <c r="IS17" s="74"/>
      <c r="IT17" s="74"/>
      <c r="IU17" s="74">
        <f t="shared" si="8"/>
        <v>0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/>
      <c r="JC17" s="67">
        <v>10.31</v>
      </c>
      <c r="JD17" s="67"/>
      <c r="JE17" s="293">
        <v>5.15</v>
      </c>
      <c r="JF17" s="293"/>
      <c r="JG17" s="74">
        <f t="shared" si="44"/>
        <v>25.770000000000003</v>
      </c>
      <c r="JH17" s="74">
        <f t="shared" si="45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24"/>
      <c r="JN17" s="269"/>
      <c r="JO17" s="305">
        <v>0</v>
      </c>
      <c r="JP17" s="269">
        <v>0</v>
      </c>
      <c r="JQ17" s="305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3"/>
        <v>50.796300000000002</v>
      </c>
      <c r="JX17" s="74">
        <f t="shared" si="84"/>
        <v>10</v>
      </c>
      <c r="JY17" s="74"/>
      <c r="JZ17" s="74"/>
      <c r="KA17" s="67"/>
      <c r="KB17" s="67"/>
      <c r="KC17" s="74">
        <f t="shared" si="46"/>
        <v>0</v>
      </c>
      <c r="KD17" s="74">
        <f t="shared" si="47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8"/>
        <v>0</v>
      </c>
      <c r="KP17" s="70">
        <f t="shared" si="48"/>
        <v>0</v>
      </c>
      <c r="KQ17" s="264"/>
      <c r="KR17" s="70"/>
      <c r="KS17" s="70"/>
      <c r="KT17" s="70"/>
      <c r="KU17" s="114">
        <f t="shared" si="49"/>
        <v>0</v>
      </c>
      <c r="KV17" s="114">
        <f t="shared" si="50"/>
        <v>0</v>
      </c>
      <c r="KW17" s="70"/>
      <c r="KX17" s="70"/>
      <c r="KY17" s="70">
        <f t="shared" si="51"/>
        <v>0</v>
      </c>
      <c r="KZ17" s="70">
        <f t="shared" si="52"/>
        <v>0</v>
      </c>
      <c r="LA17" s="70"/>
      <c r="LB17" s="70"/>
      <c r="LC17" s="70"/>
      <c r="LD17" s="70"/>
      <c r="LE17" s="70">
        <f t="shared" si="53"/>
        <v>0</v>
      </c>
      <c r="LF17" s="70">
        <f t="shared" si="54"/>
        <v>0</v>
      </c>
      <c r="LG17" s="70"/>
      <c r="LH17" s="70"/>
      <c r="LI17" s="70">
        <f t="shared" si="55"/>
        <v>0</v>
      </c>
      <c r="LJ17" s="70">
        <f t="shared" si="56"/>
        <v>0</v>
      </c>
      <c r="LK17" s="67">
        <v>24.2</v>
      </c>
      <c r="LL17" s="269">
        <v>0</v>
      </c>
      <c r="LM17" s="75">
        <v>24.02</v>
      </c>
      <c r="LN17" s="315">
        <v>0</v>
      </c>
      <c r="LO17" s="75">
        <v>6.5750000000000002</v>
      </c>
      <c r="LP17" s="319">
        <v>0</v>
      </c>
      <c r="LQ17" s="130"/>
      <c r="LR17" s="271"/>
      <c r="LS17" s="271"/>
      <c r="LT17" s="271"/>
      <c r="LU17" s="70">
        <f t="shared" si="57"/>
        <v>54.795000000000002</v>
      </c>
      <c r="LV17" s="70">
        <f t="shared" si="58"/>
        <v>0</v>
      </c>
      <c r="LW17" s="130"/>
      <c r="LX17" s="70"/>
      <c r="LY17" s="70"/>
      <c r="LZ17" s="70"/>
      <c r="MA17" s="70">
        <f t="shared" si="59"/>
        <v>0</v>
      </c>
      <c r="MB17" s="70">
        <f t="shared" si="60"/>
        <v>0</v>
      </c>
      <c r="MC17" s="106"/>
      <c r="MD17" s="70"/>
      <c r="ME17" s="316"/>
      <c r="MF17" s="287"/>
      <c r="MG17" s="71"/>
      <c r="MH17" s="70"/>
      <c r="MI17" s="71"/>
      <c r="MJ17" s="70"/>
      <c r="MK17" s="70">
        <f t="shared" si="61"/>
        <v>0</v>
      </c>
      <c r="ML17" s="70">
        <f t="shared" si="62"/>
        <v>0</v>
      </c>
      <c r="MM17" s="365">
        <v>0</v>
      </c>
      <c r="MN17" s="321"/>
      <c r="MO17" s="366">
        <v>0</v>
      </c>
      <c r="MP17" s="321"/>
      <c r="MQ17" s="70">
        <f t="shared" si="63"/>
        <v>0</v>
      </c>
      <c r="MR17" s="70">
        <f t="shared" si="64"/>
        <v>0</v>
      </c>
      <c r="MS17" s="70"/>
      <c r="MT17" s="70"/>
      <c r="MU17" s="70">
        <f t="shared" si="65"/>
        <v>0</v>
      </c>
      <c r="MV17" s="70">
        <f t="shared" si="66"/>
        <v>0</v>
      </c>
      <c r="MW17" s="70"/>
      <c r="MX17" s="70"/>
      <c r="MY17" s="70">
        <f t="shared" si="67"/>
        <v>0</v>
      </c>
      <c r="MZ17" s="70">
        <f t="shared" si="68"/>
        <v>0</v>
      </c>
      <c r="NA17" s="317">
        <v>3.33</v>
      </c>
      <c r="NB17" s="349">
        <v>0.9</v>
      </c>
      <c r="NC17" s="70">
        <f t="shared" si="69"/>
        <v>3.33</v>
      </c>
      <c r="ND17" s="70">
        <f t="shared" si="70"/>
        <v>0.9</v>
      </c>
      <c r="NE17" s="172"/>
      <c r="NF17" s="172"/>
      <c r="NG17" s="172">
        <f t="shared" si="71"/>
        <v>0</v>
      </c>
      <c r="NH17" s="172">
        <f t="shared" si="72"/>
        <v>0</v>
      </c>
      <c r="NI17" s="172"/>
      <c r="NJ17" s="172"/>
      <c r="NK17" s="172">
        <f t="shared" si="73"/>
        <v>0</v>
      </c>
      <c r="NL17" s="172">
        <f t="shared" si="74"/>
        <v>0</v>
      </c>
      <c r="NM17" s="264"/>
      <c r="NN17" s="172"/>
      <c r="NO17" s="172">
        <f t="shared" si="75"/>
        <v>0</v>
      </c>
      <c r="NP17" s="172">
        <f t="shared" si="76"/>
        <v>0</v>
      </c>
      <c r="NQ17" s="314">
        <v>0</v>
      </c>
      <c r="NR17" s="314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7"/>
        <v>0</v>
      </c>
      <c r="OD17" s="70">
        <f t="shared" si="78"/>
        <v>0</v>
      </c>
      <c r="OE17" s="70">
        <v>0</v>
      </c>
      <c r="OF17" s="70"/>
      <c r="OG17" s="114">
        <v>0</v>
      </c>
      <c r="OH17" s="70"/>
      <c r="OI17" s="114">
        <v>0</v>
      </c>
      <c r="OJ17" s="70"/>
      <c r="OK17" s="70">
        <v>0</v>
      </c>
      <c r="OL17" s="70"/>
      <c r="OM17" s="70">
        <f t="shared" si="79"/>
        <v>0</v>
      </c>
      <c r="ON17" s="70">
        <f t="shared" si="80"/>
        <v>0</v>
      </c>
      <c r="OO17" s="320">
        <v>0</v>
      </c>
      <c r="OP17" s="172"/>
      <c r="OQ17" s="321">
        <v>0</v>
      </c>
      <c r="OR17" s="172"/>
      <c r="OS17" s="321">
        <v>0</v>
      </c>
      <c r="OT17" s="172"/>
      <c r="OU17" s="172">
        <f t="shared" si="81"/>
        <v>0</v>
      </c>
      <c r="OV17" s="172">
        <f t="shared" si="82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>
        <v>20.62</v>
      </c>
      <c r="N18" s="67">
        <v>4.1240000000000006</v>
      </c>
      <c r="O18" s="71">
        <v>0</v>
      </c>
      <c r="P18" s="67">
        <v>0</v>
      </c>
      <c r="Q18" s="114">
        <v>5.15</v>
      </c>
      <c r="R18" s="74">
        <v>1.03</v>
      </c>
      <c r="S18" s="263"/>
      <c r="T18" s="263"/>
      <c r="U18" s="74"/>
      <c r="V18" s="74"/>
      <c r="W18" s="74">
        <f t="shared" si="14"/>
        <v>25.770000000000003</v>
      </c>
      <c r="X18" s="74">
        <f t="shared" si="15"/>
        <v>5.1540000000000008</v>
      </c>
      <c r="Y18" s="74"/>
      <c r="Z18" s="74"/>
      <c r="AA18" s="71"/>
      <c r="AB18" s="67"/>
      <c r="AC18" s="74">
        <f t="shared" si="16"/>
        <v>0</v>
      </c>
      <c r="AD18" s="74">
        <f t="shared" si="17"/>
        <v>0</v>
      </c>
      <c r="AE18" s="67"/>
      <c r="AF18" s="67"/>
      <c r="AG18" s="67"/>
      <c r="AH18" s="67"/>
      <c r="AI18" s="114"/>
      <c r="AJ18" s="114"/>
      <c r="AK18" s="307"/>
      <c r="AL18" s="275"/>
      <c r="AM18" s="276"/>
      <c r="AN18" s="276"/>
      <c r="AO18" s="277"/>
      <c r="AP18" s="277"/>
      <c r="AQ18" s="277"/>
      <c r="AR18" s="277"/>
      <c r="AS18" s="277"/>
      <c r="AT18" s="277"/>
      <c r="AU18" s="70">
        <f t="shared" si="18"/>
        <v>0</v>
      </c>
      <c r="AV18" s="70">
        <f t="shared" si="2"/>
        <v>0</v>
      </c>
      <c r="AW18" s="74"/>
      <c r="AX18" s="74"/>
      <c r="AY18" s="278"/>
      <c r="AZ18" s="74"/>
      <c r="BA18" s="74"/>
      <c r="BB18" s="74"/>
      <c r="BC18" s="74">
        <f t="shared" si="3"/>
        <v>0</v>
      </c>
      <c r="BD18" s="74">
        <f t="shared" si="4"/>
        <v>0</v>
      </c>
      <c r="BE18" s="74">
        <v>10</v>
      </c>
      <c r="BF18" s="74">
        <v>1.4239999999999999</v>
      </c>
      <c r="BG18" s="279">
        <v>8</v>
      </c>
      <c r="BH18" s="280">
        <v>1.1392</v>
      </c>
      <c r="BI18" s="279">
        <v>0</v>
      </c>
      <c r="BJ18" s="280">
        <v>0</v>
      </c>
      <c r="BK18" s="264">
        <v>2</v>
      </c>
      <c r="BL18" s="74">
        <v>0.2848</v>
      </c>
      <c r="BM18" s="74"/>
      <c r="BN18" s="74"/>
      <c r="BO18" s="74"/>
      <c r="BP18" s="74"/>
      <c r="BQ18" s="74">
        <v>10</v>
      </c>
      <c r="BR18" s="74">
        <v>1.4239999999999999</v>
      </c>
      <c r="BS18" s="263">
        <f t="shared" si="19"/>
        <v>30</v>
      </c>
      <c r="BT18" s="74">
        <f t="shared" si="20"/>
        <v>4.2720000000000002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305">
        <v>30.9</v>
      </c>
      <c r="CJ18" s="262">
        <v>10</v>
      </c>
      <c r="CK18" s="269"/>
      <c r="CL18" s="269"/>
      <c r="CM18" s="305">
        <v>10.3</v>
      </c>
      <c r="CN18" s="269">
        <v>3</v>
      </c>
      <c r="CO18" s="74">
        <f t="shared" si="21"/>
        <v>41.2</v>
      </c>
      <c r="CP18" s="74">
        <f t="shared" si="22"/>
        <v>13</v>
      </c>
      <c r="CQ18" s="308">
        <v>247.40625</v>
      </c>
      <c r="CR18" s="308"/>
      <c r="CS18" s="308"/>
      <c r="CT18" s="274"/>
      <c r="CU18" s="309">
        <v>18.556701030927837</v>
      </c>
      <c r="CV18" s="172"/>
      <c r="CW18" s="310">
        <v>63.814432989690722</v>
      </c>
      <c r="CX18" s="274"/>
      <c r="CY18" s="274"/>
      <c r="CZ18" s="274"/>
      <c r="DA18" s="281">
        <f t="shared" si="23"/>
        <v>329.77738402061857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11">
        <v>41.1</v>
      </c>
      <c r="DL18" s="311">
        <v>13.7</v>
      </c>
      <c r="DM18" s="263">
        <f t="shared" si="27"/>
        <v>41.1</v>
      </c>
      <c r="DN18" s="263">
        <f t="shared" si="28"/>
        <v>13.7</v>
      </c>
      <c r="DO18" s="311">
        <v>39.869999999999997</v>
      </c>
      <c r="DP18" s="311">
        <v>13.29</v>
      </c>
      <c r="DQ18" s="265"/>
      <c r="DR18" s="265"/>
      <c r="DS18" s="74"/>
      <c r="DT18" s="74"/>
      <c r="DU18" s="266"/>
      <c r="DV18" s="282"/>
      <c r="DW18" s="282"/>
      <c r="DX18" s="282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46">
        <v>41.23</v>
      </c>
      <c r="EH18" s="347"/>
      <c r="EI18" s="87">
        <v>265.70103092783506</v>
      </c>
      <c r="EJ18" s="87"/>
      <c r="EK18" s="263">
        <v>116.90721649484537</v>
      </c>
      <c r="EL18" s="266"/>
      <c r="EM18" s="267"/>
      <c r="EN18" s="267"/>
      <c r="EO18" s="267"/>
      <c r="EP18" s="267"/>
      <c r="EQ18" s="74">
        <f t="shared" si="30"/>
        <v>423.83824742268047</v>
      </c>
      <c r="ER18" s="74">
        <f t="shared" si="31"/>
        <v>0</v>
      </c>
      <c r="ES18" s="172"/>
      <c r="ET18" s="172"/>
      <c r="EU18" s="283"/>
      <c r="EV18" s="283"/>
      <c r="EW18" s="70">
        <f t="shared" si="32"/>
        <v>0</v>
      </c>
      <c r="EX18" s="70">
        <f t="shared" si="33"/>
        <v>0</v>
      </c>
      <c r="EY18" s="74"/>
      <c r="EZ18" s="74"/>
      <c r="FA18" s="312">
        <v>29</v>
      </c>
      <c r="FB18" s="268"/>
      <c r="FC18" s="106">
        <v>30</v>
      </c>
      <c r="FD18" s="264"/>
      <c r="FE18" s="74"/>
      <c r="FF18" s="74"/>
      <c r="FG18" s="284"/>
      <c r="FH18" s="285"/>
      <c r="FI18" s="74"/>
      <c r="FJ18" s="74"/>
      <c r="FK18" s="74"/>
      <c r="FL18" s="74"/>
      <c r="FM18" s="264"/>
      <c r="FN18" s="264"/>
      <c r="FO18" s="70"/>
      <c r="FP18" s="74"/>
      <c r="FQ18" s="286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/>
      <c r="GJ18" s="67"/>
      <c r="GK18" s="269"/>
      <c r="GL18" s="269"/>
      <c r="GM18" s="86"/>
      <c r="GN18" s="86"/>
      <c r="GO18" s="269"/>
      <c r="GP18" s="313"/>
      <c r="GQ18" s="313"/>
      <c r="GR18" s="313"/>
      <c r="GS18" s="86"/>
      <c r="GT18" s="86"/>
      <c r="GU18" s="86"/>
      <c r="GV18" s="86"/>
      <c r="GW18" s="86"/>
      <c r="GX18" s="86"/>
      <c r="GY18" s="86"/>
      <c r="GZ18" s="86"/>
      <c r="HA18" s="67"/>
      <c r="HB18" s="67"/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82"/>
      <c r="HO18" s="74">
        <f t="shared" si="38"/>
        <v>0</v>
      </c>
      <c r="HP18" s="74">
        <f t="shared" si="39"/>
        <v>0</v>
      </c>
      <c r="HQ18" s="305">
        <v>400</v>
      </c>
      <c r="HR18" s="67"/>
      <c r="HS18" s="305">
        <v>400</v>
      </c>
      <c r="HT18" s="74"/>
      <c r="HU18" s="74">
        <f t="shared" si="40"/>
        <v>400</v>
      </c>
      <c r="HV18" s="74">
        <f t="shared" si="41"/>
        <v>0</v>
      </c>
      <c r="HW18" s="74"/>
      <c r="HX18" s="74"/>
      <c r="HY18" s="314"/>
      <c r="HZ18" s="314"/>
      <c r="IA18" s="89"/>
      <c r="IB18" s="87"/>
      <c r="IC18" s="172">
        <v>12.5</v>
      </c>
      <c r="ID18" s="269">
        <v>3.125</v>
      </c>
      <c r="IE18" s="184"/>
      <c r="IF18" s="184"/>
      <c r="IG18" s="74">
        <f t="shared" si="42"/>
        <v>12.5</v>
      </c>
      <c r="IH18" s="74">
        <f t="shared" si="43"/>
        <v>3.125</v>
      </c>
      <c r="II18" s="74"/>
      <c r="IJ18" s="74"/>
      <c r="IK18" s="74"/>
      <c r="IL18" s="74"/>
      <c r="IM18" s="70"/>
      <c r="IN18" s="282"/>
      <c r="IO18" s="74"/>
      <c r="IP18" s="74"/>
      <c r="IQ18" s="74"/>
      <c r="IR18" s="74"/>
      <c r="IS18" s="74"/>
      <c r="IT18" s="74"/>
      <c r="IU18" s="74">
        <f t="shared" si="8"/>
        <v>0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/>
      <c r="JC18" s="67">
        <v>10.31</v>
      </c>
      <c r="JD18" s="67"/>
      <c r="JE18" s="293">
        <v>5.15</v>
      </c>
      <c r="JF18" s="293"/>
      <c r="JG18" s="74">
        <f t="shared" si="44"/>
        <v>25.770000000000003</v>
      </c>
      <c r="JH18" s="74">
        <f t="shared" si="45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24"/>
      <c r="JN18" s="269"/>
      <c r="JO18" s="305">
        <v>0</v>
      </c>
      <c r="JP18" s="269">
        <v>0</v>
      </c>
      <c r="JQ18" s="305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3"/>
        <v>50.796300000000002</v>
      </c>
      <c r="JX18" s="74">
        <f t="shared" si="84"/>
        <v>10</v>
      </c>
      <c r="JY18" s="74"/>
      <c r="JZ18" s="74"/>
      <c r="KA18" s="67"/>
      <c r="KB18" s="67"/>
      <c r="KC18" s="74">
        <f t="shared" si="46"/>
        <v>0</v>
      </c>
      <c r="KD18" s="74">
        <f t="shared" si="47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8"/>
        <v>0</v>
      </c>
      <c r="KP18" s="70">
        <f t="shared" si="48"/>
        <v>0</v>
      </c>
      <c r="KQ18" s="264"/>
      <c r="KR18" s="70"/>
      <c r="KS18" s="70"/>
      <c r="KT18" s="70"/>
      <c r="KU18" s="114">
        <f t="shared" si="49"/>
        <v>0</v>
      </c>
      <c r="KV18" s="114">
        <f t="shared" si="50"/>
        <v>0</v>
      </c>
      <c r="KW18" s="70"/>
      <c r="KX18" s="70"/>
      <c r="KY18" s="70">
        <f t="shared" si="51"/>
        <v>0</v>
      </c>
      <c r="KZ18" s="70">
        <f t="shared" si="52"/>
        <v>0</v>
      </c>
      <c r="LA18" s="70"/>
      <c r="LB18" s="70"/>
      <c r="LC18" s="70"/>
      <c r="LD18" s="70"/>
      <c r="LE18" s="70">
        <f t="shared" si="53"/>
        <v>0</v>
      </c>
      <c r="LF18" s="70">
        <f t="shared" si="54"/>
        <v>0</v>
      </c>
      <c r="LG18" s="70"/>
      <c r="LH18" s="70"/>
      <c r="LI18" s="70">
        <f t="shared" si="55"/>
        <v>0</v>
      </c>
      <c r="LJ18" s="70">
        <f t="shared" si="56"/>
        <v>0</v>
      </c>
      <c r="LK18" s="67">
        <v>24.2</v>
      </c>
      <c r="LL18" s="269">
        <v>0</v>
      </c>
      <c r="LM18" s="75">
        <v>24.02</v>
      </c>
      <c r="LN18" s="315">
        <v>0</v>
      </c>
      <c r="LO18" s="75">
        <v>6.5750000000000002</v>
      </c>
      <c r="LP18" s="319">
        <v>0</v>
      </c>
      <c r="LQ18" s="130"/>
      <c r="LR18" s="271"/>
      <c r="LS18" s="271"/>
      <c r="LT18" s="271"/>
      <c r="LU18" s="70">
        <f t="shared" si="57"/>
        <v>54.795000000000002</v>
      </c>
      <c r="LV18" s="70">
        <f t="shared" si="58"/>
        <v>0</v>
      </c>
      <c r="LW18" s="130"/>
      <c r="LX18" s="70"/>
      <c r="LY18" s="70"/>
      <c r="LZ18" s="70"/>
      <c r="MA18" s="70">
        <f t="shared" si="59"/>
        <v>0</v>
      </c>
      <c r="MB18" s="70">
        <f t="shared" si="60"/>
        <v>0</v>
      </c>
      <c r="MC18" s="106"/>
      <c r="MD18" s="70"/>
      <c r="ME18" s="316"/>
      <c r="MF18" s="287"/>
      <c r="MG18" s="71"/>
      <c r="MH18" s="70"/>
      <c r="MI18" s="71"/>
      <c r="MJ18" s="70"/>
      <c r="MK18" s="70">
        <f t="shared" si="61"/>
        <v>0</v>
      </c>
      <c r="ML18" s="70">
        <f t="shared" si="62"/>
        <v>0</v>
      </c>
      <c r="MM18" s="365">
        <v>0</v>
      </c>
      <c r="MN18" s="321"/>
      <c r="MO18" s="366">
        <v>0</v>
      </c>
      <c r="MP18" s="321"/>
      <c r="MQ18" s="70">
        <f t="shared" si="63"/>
        <v>0</v>
      </c>
      <c r="MR18" s="70">
        <f t="shared" si="64"/>
        <v>0</v>
      </c>
      <c r="MS18" s="70"/>
      <c r="MT18" s="70"/>
      <c r="MU18" s="70">
        <f t="shared" si="65"/>
        <v>0</v>
      </c>
      <c r="MV18" s="70">
        <f t="shared" si="66"/>
        <v>0</v>
      </c>
      <c r="MW18" s="70"/>
      <c r="MX18" s="70"/>
      <c r="MY18" s="70">
        <f t="shared" si="67"/>
        <v>0</v>
      </c>
      <c r="MZ18" s="70">
        <f t="shared" si="68"/>
        <v>0</v>
      </c>
      <c r="NA18" s="317">
        <v>3.33</v>
      </c>
      <c r="NB18" s="349">
        <v>0.9</v>
      </c>
      <c r="NC18" s="70">
        <f t="shared" si="69"/>
        <v>3.33</v>
      </c>
      <c r="ND18" s="70">
        <f t="shared" si="70"/>
        <v>0.9</v>
      </c>
      <c r="NE18" s="172"/>
      <c r="NF18" s="172"/>
      <c r="NG18" s="172">
        <f t="shared" si="71"/>
        <v>0</v>
      </c>
      <c r="NH18" s="172">
        <f t="shared" si="72"/>
        <v>0</v>
      </c>
      <c r="NI18" s="172"/>
      <c r="NJ18" s="172"/>
      <c r="NK18" s="172">
        <f t="shared" si="73"/>
        <v>0</v>
      </c>
      <c r="NL18" s="172">
        <f t="shared" si="74"/>
        <v>0</v>
      </c>
      <c r="NM18" s="264"/>
      <c r="NN18" s="172"/>
      <c r="NO18" s="172">
        <f t="shared" si="75"/>
        <v>0</v>
      </c>
      <c r="NP18" s="172">
        <f t="shared" si="76"/>
        <v>0</v>
      </c>
      <c r="NQ18" s="314">
        <v>0</v>
      </c>
      <c r="NR18" s="314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7"/>
        <v>0</v>
      </c>
      <c r="OD18" s="70">
        <f t="shared" si="78"/>
        <v>0</v>
      </c>
      <c r="OE18" s="70">
        <v>0</v>
      </c>
      <c r="OF18" s="70"/>
      <c r="OG18" s="114">
        <v>0</v>
      </c>
      <c r="OH18" s="70"/>
      <c r="OI18" s="114">
        <v>0</v>
      </c>
      <c r="OJ18" s="70"/>
      <c r="OK18" s="70">
        <v>0</v>
      </c>
      <c r="OL18" s="70"/>
      <c r="OM18" s="70">
        <f t="shared" si="79"/>
        <v>0</v>
      </c>
      <c r="ON18" s="70">
        <f t="shared" si="80"/>
        <v>0</v>
      </c>
      <c r="OO18" s="320">
        <v>0</v>
      </c>
      <c r="OP18" s="172"/>
      <c r="OQ18" s="321">
        <v>0</v>
      </c>
      <c r="OR18" s="172"/>
      <c r="OS18" s="321">
        <v>0</v>
      </c>
      <c r="OT18" s="172"/>
      <c r="OU18" s="172">
        <f t="shared" si="81"/>
        <v>0</v>
      </c>
      <c r="OV18" s="172">
        <f t="shared" si="82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>
        <v>20.62</v>
      </c>
      <c r="N19" s="67">
        <v>4.1240000000000006</v>
      </c>
      <c r="O19" s="71">
        <v>0</v>
      </c>
      <c r="P19" s="67">
        <v>0</v>
      </c>
      <c r="Q19" s="114">
        <v>5.15</v>
      </c>
      <c r="R19" s="74">
        <v>1.03</v>
      </c>
      <c r="S19" s="263"/>
      <c r="T19" s="263"/>
      <c r="U19" s="74"/>
      <c r="V19" s="74"/>
      <c r="W19" s="74">
        <f t="shared" si="14"/>
        <v>25.770000000000003</v>
      </c>
      <c r="X19" s="74">
        <f t="shared" si="15"/>
        <v>5.1540000000000008</v>
      </c>
      <c r="Y19" s="74"/>
      <c r="Z19" s="74"/>
      <c r="AA19" s="71"/>
      <c r="AB19" s="67"/>
      <c r="AC19" s="74">
        <f t="shared" si="16"/>
        <v>0</v>
      </c>
      <c r="AD19" s="74">
        <f t="shared" si="17"/>
        <v>0</v>
      </c>
      <c r="AE19" s="67"/>
      <c r="AF19" s="67"/>
      <c r="AG19" s="67"/>
      <c r="AH19" s="67"/>
      <c r="AI19" s="114"/>
      <c r="AJ19" s="114"/>
      <c r="AK19" s="307"/>
      <c r="AL19" s="275"/>
      <c r="AM19" s="276"/>
      <c r="AN19" s="276"/>
      <c r="AO19" s="277"/>
      <c r="AP19" s="277"/>
      <c r="AQ19" s="277"/>
      <c r="AR19" s="277"/>
      <c r="AS19" s="277"/>
      <c r="AT19" s="277"/>
      <c r="AU19" s="70">
        <f t="shared" si="18"/>
        <v>0</v>
      </c>
      <c r="AV19" s="70">
        <f t="shared" si="2"/>
        <v>0</v>
      </c>
      <c r="AW19" s="74"/>
      <c r="AX19" s="74"/>
      <c r="AY19" s="278"/>
      <c r="AZ19" s="74"/>
      <c r="BA19" s="74"/>
      <c r="BB19" s="74"/>
      <c r="BC19" s="74">
        <f t="shared" si="3"/>
        <v>0</v>
      </c>
      <c r="BD19" s="74">
        <f t="shared" si="4"/>
        <v>0</v>
      </c>
      <c r="BE19" s="74">
        <v>10</v>
      </c>
      <c r="BF19" s="74">
        <v>1.4239999999999999</v>
      </c>
      <c r="BG19" s="279">
        <v>8</v>
      </c>
      <c r="BH19" s="280">
        <v>1.1392</v>
      </c>
      <c r="BI19" s="279">
        <v>0</v>
      </c>
      <c r="BJ19" s="280">
        <v>0</v>
      </c>
      <c r="BK19" s="264">
        <v>2</v>
      </c>
      <c r="BL19" s="74">
        <v>0.2848</v>
      </c>
      <c r="BM19" s="74"/>
      <c r="BN19" s="74"/>
      <c r="BO19" s="74"/>
      <c r="BP19" s="74"/>
      <c r="BQ19" s="74">
        <v>10</v>
      </c>
      <c r="BR19" s="74">
        <v>1.4239999999999999</v>
      </c>
      <c r="BS19" s="263">
        <f t="shared" si="19"/>
        <v>30</v>
      </c>
      <c r="BT19" s="74">
        <f t="shared" si="20"/>
        <v>4.2720000000000002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305">
        <v>30.9</v>
      </c>
      <c r="CJ19" s="262">
        <v>10</v>
      </c>
      <c r="CK19" s="269"/>
      <c r="CL19" s="269"/>
      <c r="CM19" s="305">
        <v>10.3</v>
      </c>
      <c r="CN19" s="269">
        <v>3</v>
      </c>
      <c r="CO19" s="74">
        <f t="shared" si="21"/>
        <v>41.2</v>
      </c>
      <c r="CP19" s="74">
        <f t="shared" si="22"/>
        <v>13</v>
      </c>
      <c r="CQ19" s="308">
        <v>247.40625</v>
      </c>
      <c r="CR19" s="308"/>
      <c r="CS19" s="308"/>
      <c r="CT19" s="274"/>
      <c r="CU19" s="309">
        <v>18.556701030927837</v>
      </c>
      <c r="CV19" s="172"/>
      <c r="CW19" s="310">
        <v>63.814432989690722</v>
      </c>
      <c r="CX19" s="274"/>
      <c r="CY19" s="274"/>
      <c r="CZ19" s="274"/>
      <c r="DA19" s="281">
        <f t="shared" si="23"/>
        <v>329.77738402061857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11">
        <v>41.1</v>
      </c>
      <c r="DL19" s="311">
        <v>13.7</v>
      </c>
      <c r="DM19" s="263">
        <f t="shared" si="27"/>
        <v>41.1</v>
      </c>
      <c r="DN19" s="263">
        <f t="shared" si="28"/>
        <v>13.7</v>
      </c>
      <c r="DO19" s="311">
        <v>39.869999999999997</v>
      </c>
      <c r="DP19" s="311">
        <v>13.29</v>
      </c>
      <c r="DQ19" s="265"/>
      <c r="DR19" s="265"/>
      <c r="DS19" s="74"/>
      <c r="DT19" s="74"/>
      <c r="DU19" s="266"/>
      <c r="DV19" s="282"/>
      <c r="DW19" s="282"/>
      <c r="DX19" s="282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46">
        <v>41.23</v>
      </c>
      <c r="EH19" s="347"/>
      <c r="EI19" s="87">
        <v>265.70103092783506</v>
      </c>
      <c r="EJ19" s="87"/>
      <c r="EK19" s="263">
        <v>116.90721649484537</v>
      </c>
      <c r="EL19" s="266"/>
      <c r="EM19" s="267"/>
      <c r="EN19" s="267"/>
      <c r="EO19" s="267"/>
      <c r="EP19" s="267"/>
      <c r="EQ19" s="74">
        <f t="shared" si="30"/>
        <v>423.83824742268047</v>
      </c>
      <c r="ER19" s="74">
        <f t="shared" si="31"/>
        <v>0</v>
      </c>
      <c r="ES19" s="172"/>
      <c r="ET19" s="172"/>
      <c r="EU19" s="283"/>
      <c r="EV19" s="283"/>
      <c r="EW19" s="70">
        <f t="shared" si="32"/>
        <v>0</v>
      </c>
      <c r="EX19" s="70">
        <f t="shared" si="33"/>
        <v>0</v>
      </c>
      <c r="EY19" s="74"/>
      <c r="EZ19" s="74"/>
      <c r="FA19" s="312">
        <v>29</v>
      </c>
      <c r="FB19" s="268"/>
      <c r="FC19" s="106">
        <v>30</v>
      </c>
      <c r="FD19" s="264"/>
      <c r="FE19" s="74"/>
      <c r="FF19" s="74"/>
      <c r="FG19" s="284"/>
      <c r="FH19" s="285"/>
      <c r="FI19" s="74"/>
      <c r="FJ19" s="74"/>
      <c r="FK19" s="74"/>
      <c r="FL19" s="74"/>
      <c r="FM19" s="264"/>
      <c r="FN19" s="264"/>
      <c r="FO19" s="70"/>
      <c r="FP19" s="74"/>
      <c r="FQ19" s="286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/>
      <c r="GJ19" s="67"/>
      <c r="GK19" s="269"/>
      <c r="GL19" s="269"/>
      <c r="GM19" s="86"/>
      <c r="GN19" s="86"/>
      <c r="GO19" s="269"/>
      <c r="GP19" s="313"/>
      <c r="GQ19" s="313"/>
      <c r="GR19" s="313"/>
      <c r="GS19" s="86"/>
      <c r="GT19" s="86"/>
      <c r="GU19" s="86"/>
      <c r="GV19" s="86"/>
      <c r="GW19" s="86"/>
      <c r="GX19" s="86"/>
      <c r="GY19" s="86"/>
      <c r="GZ19" s="86"/>
      <c r="HA19" s="67"/>
      <c r="HB19" s="67"/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82"/>
      <c r="HO19" s="74">
        <f t="shared" si="38"/>
        <v>0</v>
      </c>
      <c r="HP19" s="74">
        <f t="shared" si="39"/>
        <v>0</v>
      </c>
      <c r="HQ19" s="305">
        <v>400</v>
      </c>
      <c r="HR19" s="67"/>
      <c r="HS19" s="305">
        <v>400</v>
      </c>
      <c r="HT19" s="74"/>
      <c r="HU19" s="74">
        <f t="shared" si="40"/>
        <v>400</v>
      </c>
      <c r="HV19" s="74">
        <f t="shared" si="41"/>
        <v>0</v>
      </c>
      <c r="HW19" s="74"/>
      <c r="HX19" s="74"/>
      <c r="HY19" s="314"/>
      <c r="HZ19" s="314"/>
      <c r="IA19" s="89"/>
      <c r="IB19" s="87"/>
      <c r="IC19" s="172">
        <v>12.5</v>
      </c>
      <c r="ID19" s="269">
        <v>3.125</v>
      </c>
      <c r="IE19" s="184"/>
      <c r="IF19" s="184"/>
      <c r="IG19" s="74">
        <f t="shared" si="42"/>
        <v>12.5</v>
      </c>
      <c r="IH19" s="74">
        <f t="shared" si="43"/>
        <v>3.125</v>
      </c>
      <c r="II19" s="74"/>
      <c r="IJ19" s="74"/>
      <c r="IK19" s="74"/>
      <c r="IL19" s="74"/>
      <c r="IM19" s="70"/>
      <c r="IN19" s="282"/>
      <c r="IO19" s="74"/>
      <c r="IP19" s="74"/>
      <c r="IQ19" s="74"/>
      <c r="IR19" s="74"/>
      <c r="IS19" s="74"/>
      <c r="IT19" s="74"/>
      <c r="IU19" s="74">
        <f t="shared" si="8"/>
        <v>0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/>
      <c r="JC19" s="67">
        <v>10.31</v>
      </c>
      <c r="JD19" s="67"/>
      <c r="JE19" s="293">
        <v>5.15</v>
      </c>
      <c r="JF19" s="293"/>
      <c r="JG19" s="74">
        <f t="shared" si="44"/>
        <v>25.770000000000003</v>
      </c>
      <c r="JH19" s="74">
        <f t="shared" si="45"/>
        <v>0</v>
      </c>
      <c r="JI19" s="269">
        <v>0</v>
      </c>
      <c r="JJ19" s="269">
        <v>0</v>
      </c>
      <c r="JK19" s="269">
        <v>6.3967999999999998</v>
      </c>
      <c r="JL19" s="269">
        <v>1</v>
      </c>
      <c r="JM19" s="324"/>
      <c r="JN19" s="269"/>
      <c r="JO19" s="305">
        <v>0</v>
      </c>
      <c r="JP19" s="269">
        <v>0</v>
      </c>
      <c r="JQ19" s="305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3"/>
        <v>6.3967999999999998</v>
      </c>
      <c r="JX19" s="74">
        <f t="shared" si="84"/>
        <v>1</v>
      </c>
      <c r="JY19" s="74"/>
      <c r="JZ19" s="74"/>
      <c r="KA19" s="67"/>
      <c r="KB19" s="67"/>
      <c r="KC19" s="74">
        <f t="shared" si="46"/>
        <v>0</v>
      </c>
      <c r="KD19" s="74">
        <f t="shared" si="47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8"/>
        <v>0</v>
      </c>
      <c r="KP19" s="70">
        <f t="shared" si="48"/>
        <v>0</v>
      </c>
      <c r="KQ19" s="264"/>
      <c r="KR19" s="70"/>
      <c r="KS19" s="70"/>
      <c r="KT19" s="70"/>
      <c r="KU19" s="114">
        <f t="shared" si="49"/>
        <v>0</v>
      </c>
      <c r="KV19" s="114">
        <f t="shared" si="50"/>
        <v>0</v>
      </c>
      <c r="KW19" s="70"/>
      <c r="KX19" s="70"/>
      <c r="KY19" s="70">
        <f t="shared" si="51"/>
        <v>0</v>
      </c>
      <c r="KZ19" s="70">
        <f t="shared" si="52"/>
        <v>0</v>
      </c>
      <c r="LA19" s="70"/>
      <c r="LB19" s="70"/>
      <c r="LC19" s="70"/>
      <c r="LD19" s="70"/>
      <c r="LE19" s="70">
        <f t="shared" si="53"/>
        <v>0</v>
      </c>
      <c r="LF19" s="70">
        <f t="shared" si="54"/>
        <v>0</v>
      </c>
      <c r="LG19" s="70"/>
      <c r="LH19" s="70"/>
      <c r="LI19" s="70">
        <f t="shared" si="55"/>
        <v>0</v>
      </c>
      <c r="LJ19" s="70">
        <f t="shared" si="56"/>
        <v>0</v>
      </c>
      <c r="LK19" s="67">
        <v>24.2</v>
      </c>
      <c r="LL19" s="269">
        <v>0</v>
      </c>
      <c r="LM19" s="75">
        <v>24.02</v>
      </c>
      <c r="LN19" s="315">
        <v>0</v>
      </c>
      <c r="LO19" s="75">
        <v>6.5750000000000002</v>
      </c>
      <c r="LP19" s="319">
        <v>0</v>
      </c>
      <c r="LQ19" s="130"/>
      <c r="LR19" s="271"/>
      <c r="LS19" s="271"/>
      <c r="LT19" s="271"/>
      <c r="LU19" s="70">
        <f t="shared" si="57"/>
        <v>54.795000000000002</v>
      </c>
      <c r="LV19" s="70">
        <f t="shared" si="58"/>
        <v>0</v>
      </c>
      <c r="LW19" s="130"/>
      <c r="LX19" s="70"/>
      <c r="LY19" s="70"/>
      <c r="LZ19" s="70"/>
      <c r="MA19" s="70">
        <f t="shared" si="59"/>
        <v>0</v>
      </c>
      <c r="MB19" s="70">
        <f t="shared" si="60"/>
        <v>0</v>
      </c>
      <c r="MC19" s="106"/>
      <c r="MD19" s="70"/>
      <c r="ME19" s="316"/>
      <c r="MF19" s="287"/>
      <c r="MG19" s="71"/>
      <c r="MH19" s="70"/>
      <c r="MI19" s="71"/>
      <c r="MJ19" s="70"/>
      <c r="MK19" s="70">
        <f t="shared" si="61"/>
        <v>0</v>
      </c>
      <c r="ML19" s="70">
        <f t="shared" si="62"/>
        <v>0</v>
      </c>
      <c r="MM19" s="365">
        <v>0</v>
      </c>
      <c r="MN19" s="321"/>
      <c r="MO19" s="366">
        <v>0</v>
      </c>
      <c r="MP19" s="321"/>
      <c r="MQ19" s="70">
        <f t="shared" si="63"/>
        <v>0</v>
      </c>
      <c r="MR19" s="70">
        <f t="shared" si="64"/>
        <v>0</v>
      </c>
      <c r="MS19" s="70"/>
      <c r="MT19" s="70"/>
      <c r="MU19" s="70">
        <f t="shared" si="65"/>
        <v>0</v>
      </c>
      <c r="MV19" s="70">
        <f t="shared" si="66"/>
        <v>0</v>
      </c>
      <c r="MW19" s="70"/>
      <c r="MX19" s="70"/>
      <c r="MY19" s="70">
        <f t="shared" si="67"/>
        <v>0</v>
      </c>
      <c r="MZ19" s="70">
        <f t="shared" si="68"/>
        <v>0</v>
      </c>
      <c r="NA19" s="317">
        <v>3.33</v>
      </c>
      <c r="NB19" s="349">
        <v>0.9</v>
      </c>
      <c r="NC19" s="70">
        <f t="shared" si="69"/>
        <v>3.33</v>
      </c>
      <c r="ND19" s="70">
        <f t="shared" si="70"/>
        <v>0.9</v>
      </c>
      <c r="NE19" s="172"/>
      <c r="NF19" s="172"/>
      <c r="NG19" s="172">
        <f t="shared" si="71"/>
        <v>0</v>
      </c>
      <c r="NH19" s="172">
        <f t="shared" si="72"/>
        <v>0</v>
      </c>
      <c r="NI19" s="172"/>
      <c r="NJ19" s="172"/>
      <c r="NK19" s="172">
        <f t="shared" si="73"/>
        <v>0</v>
      </c>
      <c r="NL19" s="172">
        <f t="shared" si="74"/>
        <v>0</v>
      </c>
      <c r="NM19" s="264"/>
      <c r="NN19" s="172"/>
      <c r="NO19" s="172">
        <f t="shared" si="75"/>
        <v>0</v>
      </c>
      <c r="NP19" s="172">
        <f t="shared" si="76"/>
        <v>0</v>
      </c>
      <c r="NQ19" s="314">
        <v>0</v>
      </c>
      <c r="NR19" s="314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7"/>
        <v>0</v>
      </c>
      <c r="OD19" s="70">
        <f t="shared" si="78"/>
        <v>0</v>
      </c>
      <c r="OE19" s="70">
        <v>0</v>
      </c>
      <c r="OF19" s="70"/>
      <c r="OG19" s="114">
        <v>0</v>
      </c>
      <c r="OH19" s="70"/>
      <c r="OI19" s="114">
        <v>0</v>
      </c>
      <c r="OJ19" s="70"/>
      <c r="OK19" s="70">
        <v>0</v>
      </c>
      <c r="OL19" s="70"/>
      <c r="OM19" s="70">
        <f t="shared" si="79"/>
        <v>0</v>
      </c>
      <c r="ON19" s="70">
        <f t="shared" si="80"/>
        <v>0</v>
      </c>
      <c r="OO19" s="320">
        <v>0</v>
      </c>
      <c r="OP19" s="172"/>
      <c r="OQ19" s="321">
        <v>0</v>
      </c>
      <c r="OR19" s="172"/>
      <c r="OS19" s="321">
        <v>0</v>
      </c>
      <c r="OT19" s="172"/>
      <c r="OU19" s="172">
        <f t="shared" si="81"/>
        <v>0</v>
      </c>
      <c r="OV19" s="172">
        <f t="shared" si="82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>
        <v>20.62</v>
      </c>
      <c r="N20" s="67">
        <v>4.1240000000000006</v>
      </c>
      <c r="O20" s="71">
        <v>0</v>
      </c>
      <c r="P20" s="67">
        <v>0</v>
      </c>
      <c r="Q20" s="114">
        <v>5.15</v>
      </c>
      <c r="R20" s="74">
        <v>1.03</v>
      </c>
      <c r="S20" s="263"/>
      <c r="T20" s="263"/>
      <c r="U20" s="74"/>
      <c r="V20" s="74"/>
      <c r="W20" s="74">
        <f t="shared" si="14"/>
        <v>25.770000000000003</v>
      </c>
      <c r="X20" s="74">
        <f t="shared" si="15"/>
        <v>5.1540000000000008</v>
      </c>
      <c r="Y20" s="74"/>
      <c r="Z20" s="74"/>
      <c r="AA20" s="71"/>
      <c r="AB20" s="67"/>
      <c r="AC20" s="74">
        <f t="shared" si="16"/>
        <v>0</v>
      </c>
      <c r="AD20" s="74">
        <f t="shared" si="17"/>
        <v>0</v>
      </c>
      <c r="AE20" s="67"/>
      <c r="AF20" s="67"/>
      <c r="AG20" s="67"/>
      <c r="AH20" s="67"/>
      <c r="AI20" s="114"/>
      <c r="AJ20" s="114"/>
      <c r="AK20" s="307"/>
      <c r="AL20" s="275"/>
      <c r="AM20" s="276"/>
      <c r="AN20" s="276"/>
      <c r="AO20" s="277"/>
      <c r="AP20" s="277"/>
      <c r="AQ20" s="277"/>
      <c r="AR20" s="277"/>
      <c r="AS20" s="277"/>
      <c r="AT20" s="277"/>
      <c r="AU20" s="70">
        <f t="shared" si="18"/>
        <v>0</v>
      </c>
      <c r="AV20" s="70">
        <f t="shared" si="2"/>
        <v>0</v>
      </c>
      <c r="AW20" s="74"/>
      <c r="AX20" s="74"/>
      <c r="AY20" s="278"/>
      <c r="AZ20" s="74"/>
      <c r="BA20" s="74"/>
      <c r="BB20" s="74"/>
      <c r="BC20" s="74">
        <f t="shared" si="3"/>
        <v>0</v>
      </c>
      <c r="BD20" s="74">
        <f t="shared" si="4"/>
        <v>0</v>
      </c>
      <c r="BE20" s="74">
        <v>10</v>
      </c>
      <c r="BF20" s="74">
        <v>1.4239999999999999</v>
      </c>
      <c r="BG20" s="279">
        <v>8</v>
      </c>
      <c r="BH20" s="280">
        <v>1.1392</v>
      </c>
      <c r="BI20" s="279">
        <v>0</v>
      </c>
      <c r="BJ20" s="280">
        <v>0</v>
      </c>
      <c r="BK20" s="264">
        <v>2</v>
      </c>
      <c r="BL20" s="74">
        <v>0.2848</v>
      </c>
      <c r="BM20" s="74"/>
      <c r="BN20" s="74"/>
      <c r="BO20" s="74"/>
      <c r="BP20" s="74"/>
      <c r="BQ20" s="74">
        <v>10</v>
      </c>
      <c r="BR20" s="74">
        <v>1.4239999999999999</v>
      </c>
      <c r="BS20" s="263">
        <f t="shared" si="19"/>
        <v>30</v>
      </c>
      <c r="BT20" s="74">
        <f t="shared" si="20"/>
        <v>4.2720000000000002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305">
        <v>30.9</v>
      </c>
      <c r="CJ20" s="262">
        <v>10</v>
      </c>
      <c r="CK20" s="269"/>
      <c r="CL20" s="269"/>
      <c r="CM20" s="305">
        <v>10.3</v>
      </c>
      <c r="CN20" s="269">
        <v>3</v>
      </c>
      <c r="CO20" s="74">
        <f t="shared" si="21"/>
        <v>41.2</v>
      </c>
      <c r="CP20" s="74">
        <f t="shared" si="22"/>
        <v>13</v>
      </c>
      <c r="CQ20" s="308">
        <v>247.40625</v>
      </c>
      <c r="CR20" s="308"/>
      <c r="CS20" s="308"/>
      <c r="CT20" s="274"/>
      <c r="CU20" s="309">
        <v>18.556701030927837</v>
      </c>
      <c r="CV20" s="172"/>
      <c r="CW20" s="310">
        <v>63.814432989690722</v>
      </c>
      <c r="CX20" s="274"/>
      <c r="CY20" s="274"/>
      <c r="CZ20" s="274"/>
      <c r="DA20" s="281">
        <f t="shared" si="23"/>
        <v>329.77738402061857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11">
        <v>41.1</v>
      </c>
      <c r="DL20" s="311">
        <v>13.7</v>
      </c>
      <c r="DM20" s="263">
        <f t="shared" si="27"/>
        <v>41.1</v>
      </c>
      <c r="DN20" s="263">
        <f t="shared" si="28"/>
        <v>13.7</v>
      </c>
      <c r="DO20" s="311">
        <v>39.869999999999997</v>
      </c>
      <c r="DP20" s="311">
        <v>13.29</v>
      </c>
      <c r="DQ20" s="265"/>
      <c r="DR20" s="265"/>
      <c r="DS20" s="74"/>
      <c r="DT20" s="74"/>
      <c r="DU20" s="266"/>
      <c r="DV20" s="282"/>
      <c r="DW20" s="282"/>
      <c r="DX20" s="282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46">
        <v>41.23</v>
      </c>
      <c r="EH20" s="347"/>
      <c r="EI20" s="87">
        <v>265.70103092783506</v>
      </c>
      <c r="EJ20" s="87"/>
      <c r="EK20" s="263">
        <v>116.90721649484537</v>
      </c>
      <c r="EL20" s="266"/>
      <c r="EM20" s="267"/>
      <c r="EN20" s="267"/>
      <c r="EO20" s="267"/>
      <c r="EP20" s="267"/>
      <c r="EQ20" s="74">
        <f t="shared" si="30"/>
        <v>423.83824742268047</v>
      </c>
      <c r="ER20" s="74">
        <f t="shared" si="31"/>
        <v>0</v>
      </c>
      <c r="ES20" s="172"/>
      <c r="ET20" s="172"/>
      <c r="EU20" s="283"/>
      <c r="EV20" s="283"/>
      <c r="EW20" s="70">
        <f t="shared" si="32"/>
        <v>0</v>
      </c>
      <c r="EX20" s="70">
        <f t="shared" si="33"/>
        <v>0</v>
      </c>
      <c r="EY20" s="74"/>
      <c r="EZ20" s="74"/>
      <c r="FA20" s="312">
        <v>29</v>
      </c>
      <c r="FB20" s="268"/>
      <c r="FC20" s="106">
        <v>30</v>
      </c>
      <c r="FD20" s="264"/>
      <c r="FE20" s="74"/>
      <c r="FF20" s="74"/>
      <c r="FG20" s="284"/>
      <c r="FH20" s="285"/>
      <c r="FI20" s="74"/>
      <c r="FJ20" s="74"/>
      <c r="FK20" s="74"/>
      <c r="FL20" s="74"/>
      <c r="FM20" s="264"/>
      <c r="FN20" s="264"/>
      <c r="FO20" s="70"/>
      <c r="FP20" s="74"/>
      <c r="FQ20" s="286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/>
      <c r="GJ20" s="67"/>
      <c r="GK20" s="269"/>
      <c r="GL20" s="269"/>
      <c r="GM20" s="86"/>
      <c r="GN20" s="86"/>
      <c r="GO20" s="269"/>
      <c r="GP20" s="313"/>
      <c r="GQ20" s="313"/>
      <c r="GR20" s="313"/>
      <c r="GS20" s="86"/>
      <c r="GT20" s="86"/>
      <c r="GU20" s="86"/>
      <c r="GV20" s="86"/>
      <c r="GW20" s="86"/>
      <c r="GX20" s="86"/>
      <c r="GY20" s="86"/>
      <c r="GZ20" s="86"/>
      <c r="HA20" s="67"/>
      <c r="HB20" s="67"/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82"/>
      <c r="HO20" s="74">
        <f t="shared" si="38"/>
        <v>0</v>
      </c>
      <c r="HP20" s="74">
        <f t="shared" si="39"/>
        <v>0</v>
      </c>
      <c r="HQ20" s="305">
        <v>400</v>
      </c>
      <c r="HR20" s="67"/>
      <c r="HS20" s="305">
        <v>400</v>
      </c>
      <c r="HT20" s="74"/>
      <c r="HU20" s="74">
        <f t="shared" si="40"/>
        <v>400</v>
      </c>
      <c r="HV20" s="74">
        <f t="shared" si="41"/>
        <v>0</v>
      </c>
      <c r="HW20" s="74"/>
      <c r="HX20" s="74"/>
      <c r="HY20" s="314"/>
      <c r="HZ20" s="314"/>
      <c r="IA20" s="89"/>
      <c r="IB20" s="87"/>
      <c r="IC20" s="172">
        <v>12.5</v>
      </c>
      <c r="ID20" s="269">
        <v>3.125</v>
      </c>
      <c r="IE20" s="184"/>
      <c r="IF20" s="184"/>
      <c r="IG20" s="74">
        <f t="shared" si="42"/>
        <v>12.5</v>
      </c>
      <c r="IH20" s="74">
        <f t="shared" si="43"/>
        <v>3.125</v>
      </c>
      <c r="II20" s="74"/>
      <c r="IJ20" s="74"/>
      <c r="IK20" s="74"/>
      <c r="IL20" s="74"/>
      <c r="IM20" s="70"/>
      <c r="IN20" s="282"/>
      <c r="IO20" s="74"/>
      <c r="IP20" s="74"/>
      <c r="IQ20" s="74"/>
      <c r="IR20" s="74"/>
      <c r="IS20" s="74"/>
      <c r="IT20" s="74"/>
      <c r="IU20" s="74">
        <f t="shared" si="8"/>
        <v>0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/>
      <c r="JC20" s="67">
        <v>10.31</v>
      </c>
      <c r="JD20" s="67"/>
      <c r="JE20" s="293">
        <v>5.15</v>
      </c>
      <c r="JF20" s="293"/>
      <c r="JG20" s="74">
        <f t="shared" si="44"/>
        <v>25.770000000000003</v>
      </c>
      <c r="JH20" s="74">
        <f t="shared" si="45"/>
        <v>0</v>
      </c>
      <c r="JI20" s="269">
        <v>0</v>
      </c>
      <c r="JJ20" s="269">
        <v>0</v>
      </c>
      <c r="JK20" s="269">
        <v>6.3967999999999998</v>
      </c>
      <c r="JL20" s="269">
        <v>1</v>
      </c>
      <c r="JM20" s="324"/>
      <c r="JN20" s="269"/>
      <c r="JO20" s="305">
        <v>0</v>
      </c>
      <c r="JP20" s="269">
        <v>0</v>
      </c>
      <c r="JQ20" s="305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3"/>
        <v>6.3967999999999998</v>
      </c>
      <c r="JX20" s="74">
        <f t="shared" si="84"/>
        <v>1</v>
      </c>
      <c r="JY20" s="74"/>
      <c r="JZ20" s="74"/>
      <c r="KA20" s="67"/>
      <c r="KB20" s="67"/>
      <c r="KC20" s="74">
        <f t="shared" si="46"/>
        <v>0</v>
      </c>
      <c r="KD20" s="74">
        <f t="shared" si="47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8"/>
        <v>0</v>
      </c>
      <c r="KP20" s="70">
        <f t="shared" si="48"/>
        <v>0</v>
      </c>
      <c r="KQ20" s="264"/>
      <c r="KR20" s="70"/>
      <c r="KS20" s="70"/>
      <c r="KT20" s="70"/>
      <c r="KU20" s="114">
        <f t="shared" si="49"/>
        <v>0</v>
      </c>
      <c r="KV20" s="114">
        <f t="shared" si="50"/>
        <v>0</v>
      </c>
      <c r="KW20" s="70"/>
      <c r="KX20" s="70"/>
      <c r="KY20" s="70">
        <f t="shared" si="51"/>
        <v>0</v>
      </c>
      <c r="KZ20" s="70">
        <f t="shared" si="52"/>
        <v>0</v>
      </c>
      <c r="LA20" s="70"/>
      <c r="LB20" s="70"/>
      <c r="LC20" s="70"/>
      <c r="LD20" s="70"/>
      <c r="LE20" s="70">
        <f t="shared" si="53"/>
        <v>0</v>
      </c>
      <c r="LF20" s="70">
        <f t="shared" si="54"/>
        <v>0</v>
      </c>
      <c r="LG20" s="70"/>
      <c r="LH20" s="70"/>
      <c r="LI20" s="70">
        <f t="shared" si="55"/>
        <v>0</v>
      </c>
      <c r="LJ20" s="70">
        <f t="shared" si="56"/>
        <v>0</v>
      </c>
      <c r="LK20" s="67">
        <v>24.2</v>
      </c>
      <c r="LL20" s="269">
        <v>0</v>
      </c>
      <c r="LM20" s="75">
        <v>24.02</v>
      </c>
      <c r="LN20" s="315">
        <v>0</v>
      </c>
      <c r="LO20" s="75">
        <v>6.5750000000000002</v>
      </c>
      <c r="LP20" s="319">
        <v>0</v>
      </c>
      <c r="LQ20" s="130"/>
      <c r="LR20" s="271"/>
      <c r="LS20" s="271"/>
      <c r="LT20" s="271"/>
      <c r="LU20" s="70">
        <f t="shared" si="57"/>
        <v>54.795000000000002</v>
      </c>
      <c r="LV20" s="70">
        <f t="shared" si="58"/>
        <v>0</v>
      </c>
      <c r="LW20" s="130"/>
      <c r="LX20" s="70"/>
      <c r="LY20" s="70"/>
      <c r="LZ20" s="70"/>
      <c r="MA20" s="70">
        <f t="shared" si="59"/>
        <v>0</v>
      </c>
      <c r="MB20" s="70">
        <f t="shared" si="60"/>
        <v>0</v>
      </c>
      <c r="MC20" s="106"/>
      <c r="MD20" s="70"/>
      <c r="ME20" s="316"/>
      <c r="MF20" s="287"/>
      <c r="MG20" s="71"/>
      <c r="MH20" s="70"/>
      <c r="MI20" s="71"/>
      <c r="MJ20" s="70"/>
      <c r="MK20" s="70">
        <f t="shared" si="61"/>
        <v>0</v>
      </c>
      <c r="ML20" s="70">
        <f t="shared" si="62"/>
        <v>0</v>
      </c>
      <c r="MM20" s="365">
        <v>0</v>
      </c>
      <c r="MN20" s="321"/>
      <c r="MO20" s="366">
        <v>0</v>
      </c>
      <c r="MP20" s="321"/>
      <c r="MQ20" s="70">
        <f t="shared" si="63"/>
        <v>0</v>
      </c>
      <c r="MR20" s="70">
        <f t="shared" si="64"/>
        <v>0</v>
      </c>
      <c r="MS20" s="70"/>
      <c r="MT20" s="70"/>
      <c r="MU20" s="70">
        <f t="shared" si="65"/>
        <v>0</v>
      </c>
      <c r="MV20" s="70">
        <f t="shared" si="66"/>
        <v>0</v>
      </c>
      <c r="MW20" s="70"/>
      <c r="MX20" s="70"/>
      <c r="MY20" s="70">
        <f t="shared" si="67"/>
        <v>0</v>
      </c>
      <c r="MZ20" s="70">
        <f t="shared" si="68"/>
        <v>0</v>
      </c>
      <c r="NA20" s="317">
        <v>3.33</v>
      </c>
      <c r="NB20" s="349">
        <v>0.9</v>
      </c>
      <c r="NC20" s="70">
        <f t="shared" si="69"/>
        <v>3.33</v>
      </c>
      <c r="ND20" s="70">
        <f t="shared" si="70"/>
        <v>0.9</v>
      </c>
      <c r="NE20" s="172"/>
      <c r="NF20" s="172"/>
      <c r="NG20" s="172">
        <f t="shared" si="71"/>
        <v>0</v>
      </c>
      <c r="NH20" s="172">
        <f t="shared" si="72"/>
        <v>0</v>
      </c>
      <c r="NI20" s="172"/>
      <c r="NJ20" s="172"/>
      <c r="NK20" s="172">
        <f t="shared" si="73"/>
        <v>0</v>
      </c>
      <c r="NL20" s="172">
        <f t="shared" si="74"/>
        <v>0</v>
      </c>
      <c r="NM20" s="264"/>
      <c r="NN20" s="172"/>
      <c r="NO20" s="172">
        <f t="shared" si="75"/>
        <v>0</v>
      </c>
      <c r="NP20" s="172">
        <f t="shared" si="76"/>
        <v>0</v>
      </c>
      <c r="NQ20" s="314">
        <v>0</v>
      </c>
      <c r="NR20" s="314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7"/>
        <v>0</v>
      </c>
      <c r="OD20" s="70">
        <f t="shared" si="78"/>
        <v>0</v>
      </c>
      <c r="OE20" s="70">
        <v>0</v>
      </c>
      <c r="OF20" s="70"/>
      <c r="OG20" s="114">
        <v>0</v>
      </c>
      <c r="OH20" s="70"/>
      <c r="OI20" s="114">
        <v>0</v>
      </c>
      <c r="OJ20" s="70"/>
      <c r="OK20" s="70">
        <v>0</v>
      </c>
      <c r="OL20" s="70"/>
      <c r="OM20" s="70">
        <f t="shared" si="79"/>
        <v>0</v>
      </c>
      <c r="ON20" s="70">
        <f t="shared" si="80"/>
        <v>0</v>
      </c>
      <c r="OO20" s="320">
        <v>0</v>
      </c>
      <c r="OP20" s="172"/>
      <c r="OQ20" s="321">
        <v>0</v>
      </c>
      <c r="OR20" s="172"/>
      <c r="OS20" s="321">
        <v>0</v>
      </c>
      <c r="OT20" s="172"/>
      <c r="OU20" s="172">
        <f t="shared" si="81"/>
        <v>0</v>
      </c>
      <c r="OV20" s="172">
        <f t="shared" si="82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>
        <v>20.62</v>
      </c>
      <c r="N21" s="67">
        <v>4.1240000000000006</v>
      </c>
      <c r="O21" s="71">
        <v>0</v>
      </c>
      <c r="P21" s="67">
        <v>0</v>
      </c>
      <c r="Q21" s="114">
        <v>5.15</v>
      </c>
      <c r="R21" s="74">
        <v>1.03</v>
      </c>
      <c r="S21" s="263"/>
      <c r="T21" s="263"/>
      <c r="U21" s="74"/>
      <c r="V21" s="74"/>
      <c r="W21" s="74">
        <f t="shared" si="14"/>
        <v>25.770000000000003</v>
      </c>
      <c r="X21" s="74">
        <f t="shared" si="15"/>
        <v>5.1540000000000008</v>
      </c>
      <c r="Y21" s="74"/>
      <c r="Z21" s="74"/>
      <c r="AA21" s="71"/>
      <c r="AB21" s="67"/>
      <c r="AC21" s="74">
        <f t="shared" si="16"/>
        <v>0</v>
      </c>
      <c r="AD21" s="74">
        <f t="shared" si="17"/>
        <v>0</v>
      </c>
      <c r="AE21" s="67"/>
      <c r="AF21" s="67"/>
      <c r="AG21" s="67"/>
      <c r="AH21" s="67"/>
      <c r="AI21" s="114"/>
      <c r="AJ21" s="114"/>
      <c r="AK21" s="307"/>
      <c r="AL21" s="275"/>
      <c r="AM21" s="276"/>
      <c r="AN21" s="276"/>
      <c r="AO21" s="277"/>
      <c r="AP21" s="277"/>
      <c r="AQ21" s="277"/>
      <c r="AR21" s="277"/>
      <c r="AS21" s="277"/>
      <c r="AT21" s="277"/>
      <c r="AU21" s="70">
        <f t="shared" si="18"/>
        <v>0</v>
      </c>
      <c r="AV21" s="70">
        <f t="shared" si="2"/>
        <v>0</v>
      </c>
      <c r="AW21" s="74"/>
      <c r="AX21" s="74"/>
      <c r="AY21" s="278"/>
      <c r="AZ21" s="74"/>
      <c r="BA21" s="74"/>
      <c r="BB21" s="74"/>
      <c r="BC21" s="74">
        <f t="shared" si="3"/>
        <v>0</v>
      </c>
      <c r="BD21" s="74">
        <f t="shared" si="4"/>
        <v>0</v>
      </c>
      <c r="BE21" s="74">
        <v>10</v>
      </c>
      <c r="BF21" s="74">
        <v>1.4239999999999999</v>
      </c>
      <c r="BG21" s="279">
        <v>8</v>
      </c>
      <c r="BH21" s="280">
        <v>1.1392</v>
      </c>
      <c r="BI21" s="279">
        <v>0</v>
      </c>
      <c r="BJ21" s="280">
        <v>0</v>
      </c>
      <c r="BK21" s="264">
        <v>2</v>
      </c>
      <c r="BL21" s="74">
        <v>0.2848</v>
      </c>
      <c r="BM21" s="74"/>
      <c r="BN21" s="74"/>
      <c r="BO21" s="74"/>
      <c r="BP21" s="74"/>
      <c r="BQ21" s="74">
        <v>10</v>
      </c>
      <c r="BR21" s="74">
        <v>1.4239999999999999</v>
      </c>
      <c r="BS21" s="263">
        <f t="shared" si="19"/>
        <v>30</v>
      </c>
      <c r="BT21" s="74">
        <f t="shared" si="20"/>
        <v>4.2720000000000002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305">
        <v>30.9</v>
      </c>
      <c r="CJ21" s="262">
        <v>10</v>
      </c>
      <c r="CK21" s="269"/>
      <c r="CL21" s="269"/>
      <c r="CM21" s="305">
        <v>10.3</v>
      </c>
      <c r="CN21" s="269">
        <v>3</v>
      </c>
      <c r="CO21" s="74">
        <f t="shared" si="21"/>
        <v>41.2</v>
      </c>
      <c r="CP21" s="74">
        <f t="shared" si="22"/>
        <v>13</v>
      </c>
      <c r="CQ21" s="308">
        <v>247.40625</v>
      </c>
      <c r="CR21" s="308"/>
      <c r="CS21" s="308"/>
      <c r="CT21" s="274"/>
      <c r="CU21" s="309">
        <v>18.556701030927837</v>
      </c>
      <c r="CV21" s="172"/>
      <c r="CW21" s="310">
        <v>63.814432989690722</v>
      </c>
      <c r="CX21" s="274"/>
      <c r="CY21" s="274"/>
      <c r="CZ21" s="274"/>
      <c r="DA21" s="281">
        <f t="shared" si="23"/>
        <v>329.77738402061857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11">
        <v>41.1</v>
      </c>
      <c r="DL21" s="311">
        <v>13.7</v>
      </c>
      <c r="DM21" s="263">
        <f t="shared" si="27"/>
        <v>41.1</v>
      </c>
      <c r="DN21" s="263">
        <f t="shared" si="28"/>
        <v>13.7</v>
      </c>
      <c r="DO21" s="311">
        <v>39.869999999999997</v>
      </c>
      <c r="DP21" s="311">
        <v>13.29</v>
      </c>
      <c r="DQ21" s="265"/>
      <c r="DR21" s="265"/>
      <c r="DS21" s="74"/>
      <c r="DT21" s="74"/>
      <c r="DU21" s="266"/>
      <c r="DV21" s="282"/>
      <c r="DW21" s="282"/>
      <c r="DX21" s="282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46">
        <v>41.23</v>
      </c>
      <c r="EH21" s="347"/>
      <c r="EI21" s="87">
        <v>265.70103092783506</v>
      </c>
      <c r="EJ21" s="87"/>
      <c r="EK21" s="263">
        <v>116.90721649484537</v>
      </c>
      <c r="EL21" s="266"/>
      <c r="EM21" s="267"/>
      <c r="EN21" s="267"/>
      <c r="EO21" s="267"/>
      <c r="EP21" s="267"/>
      <c r="EQ21" s="74">
        <f t="shared" si="30"/>
        <v>423.83824742268047</v>
      </c>
      <c r="ER21" s="74">
        <f t="shared" si="31"/>
        <v>0</v>
      </c>
      <c r="ES21" s="172"/>
      <c r="ET21" s="172"/>
      <c r="EU21" s="283"/>
      <c r="EV21" s="283"/>
      <c r="EW21" s="70">
        <f t="shared" si="32"/>
        <v>0</v>
      </c>
      <c r="EX21" s="70">
        <f t="shared" si="33"/>
        <v>0</v>
      </c>
      <c r="EY21" s="74"/>
      <c r="EZ21" s="74"/>
      <c r="FA21" s="312">
        <v>29</v>
      </c>
      <c r="FB21" s="268"/>
      <c r="FC21" s="106">
        <v>30</v>
      </c>
      <c r="FD21" s="264"/>
      <c r="FE21" s="74"/>
      <c r="FF21" s="74"/>
      <c r="FG21" s="284"/>
      <c r="FH21" s="285"/>
      <c r="FI21" s="74"/>
      <c r="FJ21" s="74"/>
      <c r="FK21" s="74"/>
      <c r="FL21" s="74"/>
      <c r="FM21" s="264"/>
      <c r="FN21" s="264"/>
      <c r="FO21" s="70"/>
      <c r="FP21" s="74"/>
      <c r="FQ21" s="286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/>
      <c r="GJ21" s="67"/>
      <c r="GK21" s="269"/>
      <c r="GL21" s="269"/>
      <c r="GM21" s="86"/>
      <c r="GN21" s="86"/>
      <c r="GO21" s="269"/>
      <c r="GP21" s="313"/>
      <c r="GQ21" s="313"/>
      <c r="GR21" s="313"/>
      <c r="GS21" s="86"/>
      <c r="GT21" s="86"/>
      <c r="GU21" s="86"/>
      <c r="GV21" s="86"/>
      <c r="GW21" s="86"/>
      <c r="GX21" s="86"/>
      <c r="GY21" s="86"/>
      <c r="GZ21" s="86"/>
      <c r="HA21" s="67"/>
      <c r="HB21" s="67"/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82"/>
      <c r="HO21" s="74">
        <f t="shared" si="38"/>
        <v>0</v>
      </c>
      <c r="HP21" s="74">
        <f t="shared" si="39"/>
        <v>0</v>
      </c>
      <c r="HQ21" s="305">
        <v>400</v>
      </c>
      <c r="HR21" s="67"/>
      <c r="HS21" s="305">
        <v>400</v>
      </c>
      <c r="HT21" s="74"/>
      <c r="HU21" s="74">
        <f t="shared" si="40"/>
        <v>400</v>
      </c>
      <c r="HV21" s="74">
        <f t="shared" si="41"/>
        <v>0</v>
      </c>
      <c r="HW21" s="74"/>
      <c r="HX21" s="74"/>
      <c r="HY21" s="314"/>
      <c r="HZ21" s="314"/>
      <c r="IA21" s="89"/>
      <c r="IB21" s="87"/>
      <c r="IC21" s="172">
        <v>12.5</v>
      </c>
      <c r="ID21" s="269">
        <v>3.125</v>
      </c>
      <c r="IE21" s="184"/>
      <c r="IF21" s="184"/>
      <c r="IG21" s="74">
        <f t="shared" si="42"/>
        <v>12.5</v>
      </c>
      <c r="IH21" s="74">
        <f t="shared" si="43"/>
        <v>3.125</v>
      </c>
      <c r="II21" s="74"/>
      <c r="IJ21" s="74"/>
      <c r="IK21" s="74"/>
      <c r="IL21" s="74"/>
      <c r="IM21" s="70"/>
      <c r="IN21" s="282"/>
      <c r="IO21" s="74"/>
      <c r="IP21" s="74"/>
      <c r="IQ21" s="74"/>
      <c r="IR21" s="74"/>
      <c r="IS21" s="74"/>
      <c r="IT21" s="74"/>
      <c r="IU21" s="74">
        <f t="shared" si="8"/>
        <v>0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/>
      <c r="JC21" s="67">
        <v>10.31</v>
      </c>
      <c r="JD21" s="67"/>
      <c r="JE21" s="293">
        <v>5.15</v>
      </c>
      <c r="JF21" s="293"/>
      <c r="JG21" s="74">
        <f t="shared" si="44"/>
        <v>25.770000000000003</v>
      </c>
      <c r="JH21" s="74">
        <f t="shared" si="45"/>
        <v>0</v>
      </c>
      <c r="JI21" s="269">
        <v>0</v>
      </c>
      <c r="JJ21" s="269">
        <v>0</v>
      </c>
      <c r="JK21" s="269">
        <v>6.3967999999999998</v>
      </c>
      <c r="JL21" s="269">
        <v>1</v>
      </c>
      <c r="JM21" s="324"/>
      <c r="JN21" s="269"/>
      <c r="JO21" s="305">
        <v>0</v>
      </c>
      <c r="JP21" s="269">
        <v>0</v>
      </c>
      <c r="JQ21" s="305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3"/>
        <v>6.3967999999999998</v>
      </c>
      <c r="JX21" s="74">
        <f t="shared" si="84"/>
        <v>1</v>
      </c>
      <c r="JY21" s="74"/>
      <c r="JZ21" s="74"/>
      <c r="KA21" s="67"/>
      <c r="KB21" s="67"/>
      <c r="KC21" s="74">
        <f t="shared" si="46"/>
        <v>0</v>
      </c>
      <c r="KD21" s="74">
        <f t="shared" si="47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8"/>
        <v>0</v>
      </c>
      <c r="KP21" s="70">
        <f t="shared" si="48"/>
        <v>0</v>
      </c>
      <c r="KQ21" s="264"/>
      <c r="KR21" s="70"/>
      <c r="KS21" s="70"/>
      <c r="KT21" s="70"/>
      <c r="KU21" s="114">
        <f t="shared" si="49"/>
        <v>0</v>
      </c>
      <c r="KV21" s="114">
        <f t="shared" si="50"/>
        <v>0</v>
      </c>
      <c r="KW21" s="70"/>
      <c r="KX21" s="70"/>
      <c r="KY21" s="70">
        <f t="shared" si="51"/>
        <v>0</v>
      </c>
      <c r="KZ21" s="70">
        <f t="shared" si="52"/>
        <v>0</v>
      </c>
      <c r="LA21" s="70"/>
      <c r="LB21" s="70"/>
      <c r="LC21" s="70"/>
      <c r="LD21" s="70"/>
      <c r="LE21" s="70">
        <f t="shared" si="53"/>
        <v>0</v>
      </c>
      <c r="LF21" s="70">
        <f t="shared" si="54"/>
        <v>0</v>
      </c>
      <c r="LG21" s="70"/>
      <c r="LH21" s="70"/>
      <c r="LI21" s="70">
        <f t="shared" si="55"/>
        <v>0</v>
      </c>
      <c r="LJ21" s="70">
        <f t="shared" si="56"/>
        <v>0</v>
      </c>
      <c r="LK21" s="67">
        <v>24.2</v>
      </c>
      <c r="LL21" s="269">
        <v>0</v>
      </c>
      <c r="LM21" s="75">
        <v>24.02</v>
      </c>
      <c r="LN21" s="315">
        <v>0</v>
      </c>
      <c r="LO21" s="75">
        <v>6.5750000000000002</v>
      </c>
      <c r="LP21" s="319">
        <v>0</v>
      </c>
      <c r="LQ21" s="130"/>
      <c r="LR21" s="271"/>
      <c r="LS21" s="271"/>
      <c r="LT21" s="271"/>
      <c r="LU21" s="70">
        <f t="shared" si="57"/>
        <v>54.795000000000002</v>
      </c>
      <c r="LV21" s="70">
        <f t="shared" si="58"/>
        <v>0</v>
      </c>
      <c r="LW21" s="130"/>
      <c r="LX21" s="70"/>
      <c r="LY21" s="70"/>
      <c r="LZ21" s="70"/>
      <c r="MA21" s="70">
        <f t="shared" si="59"/>
        <v>0</v>
      </c>
      <c r="MB21" s="70">
        <f t="shared" si="60"/>
        <v>0</v>
      </c>
      <c r="MC21" s="106"/>
      <c r="MD21" s="70"/>
      <c r="ME21" s="316"/>
      <c r="MF21" s="287"/>
      <c r="MG21" s="71"/>
      <c r="MH21" s="70"/>
      <c r="MI21" s="71"/>
      <c r="MJ21" s="70"/>
      <c r="MK21" s="70">
        <f t="shared" si="61"/>
        <v>0</v>
      </c>
      <c r="ML21" s="70">
        <f t="shared" si="62"/>
        <v>0</v>
      </c>
      <c r="MM21" s="365">
        <v>0</v>
      </c>
      <c r="MN21" s="321"/>
      <c r="MO21" s="366">
        <v>0</v>
      </c>
      <c r="MP21" s="321"/>
      <c r="MQ21" s="70">
        <f t="shared" si="63"/>
        <v>0</v>
      </c>
      <c r="MR21" s="70">
        <f t="shared" si="64"/>
        <v>0</v>
      </c>
      <c r="MS21" s="70"/>
      <c r="MT21" s="70"/>
      <c r="MU21" s="70">
        <f t="shared" si="65"/>
        <v>0</v>
      </c>
      <c r="MV21" s="70">
        <f t="shared" si="66"/>
        <v>0</v>
      </c>
      <c r="MW21" s="70"/>
      <c r="MX21" s="70"/>
      <c r="MY21" s="70">
        <f t="shared" si="67"/>
        <v>0</v>
      </c>
      <c r="MZ21" s="70">
        <f t="shared" si="68"/>
        <v>0</v>
      </c>
      <c r="NA21" s="317">
        <v>3.33</v>
      </c>
      <c r="NB21" s="349">
        <v>0.9</v>
      </c>
      <c r="NC21" s="70">
        <f t="shared" si="69"/>
        <v>3.33</v>
      </c>
      <c r="ND21" s="70">
        <f t="shared" si="70"/>
        <v>0.9</v>
      </c>
      <c r="NE21" s="172"/>
      <c r="NF21" s="172"/>
      <c r="NG21" s="172">
        <f t="shared" si="71"/>
        <v>0</v>
      </c>
      <c r="NH21" s="172">
        <f t="shared" si="72"/>
        <v>0</v>
      </c>
      <c r="NI21" s="172"/>
      <c r="NJ21" s="172"/>
      <c r="NK21" s="172">
        <f t="shared" si="73"/>
        <v>0</v>
      </c>
      <c r="NL21" s="172">
        <f t="shared" si="74"/>
        <v>0</v>
      </c>
      <c r="NM21" s="264"/>
      <c r="NN21" s="172"/>
      <c r="NO21" s="172">
        <f t="shared" si="75"/>
        <v>0</v>
      </c>
      <c r="NP21" s="172">
        <f t="shared" si="76"/>
        <v>0</v>
      </c>
      <c r="NQ21" s="314">
        <v>0</v>
      </c>
      <c r="NR21" s="314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7"/>
        <v>0</v>
      </c>
      <c r="OD21" s="70">
        <f t="shared" si="78"/>
        <v>0</v>
      </c>
      <c r="OE21" s="70">
        <v>0</v>
      </c>
      <c r="OF21" s="70"/>
      <c r="OG21" s="114">
        <v>0</v>
      </c>
      <c r="OH21" s="70"/>
      <c r="OI21" s="114">
        <v>0</v>
      </c>
      <c r="OJ21" s="70"/>
      <c r="OK21" s="70">
        <v>0</v>
      </c>
      <c r="OL21" s="70"/>
      <c r="OM21" s="70">
        <f t="shared" si="79"/>
        <v>0</v>
      </c>
      <c r="ON21" s="70">
        <f t="shared" si="80"/>
        <v>0</v>
      </c>
      <c r="OO21" s="320">
        <v>0</v>
      </c>
      <c r="OP21" s="172"/>
      <c r="OQ21" s="321">
        <v>0</v>
      </c>
      <c r="OR21" s="172"/>
      <c r="OS21" s="321">
        <v>0</v>
      </c>
      <c r="OT21" s="172"/>
      <c r="OU21" s="172">
        <f t="shared" si="81"/>
        <v>0</v>
      </c>
      <c r="OV21" s="172">
        <f t="shared" si="82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>
        <v>20.62</v>
      </c>
      <c r="N22" s="67">
        <v>4.1240000000000006</v>
      </c>
      <c r="O22" s="71">
        <v>0</v>
      </c>
      <c r="P22" s="67">
        <v>0</v>
      </c>
      <c r="Q22" s="114">
        <v>5.15</v>
      </c>
      <c r="R22" s="74">
        <v>1.03</v>
      </c>
      <c r="S22" s="263"/>
      <c r="T22" s="263"/>
      <c r="U22" s="74"/>
      <c r="V22" s="74"/>
      <c r="W22" s="74">
        <f t="shared" si="14"/>
        <v>25.770000000000003</v>
      </c>
      <c r="X22" s="74">
        <f t="shared" si="15"/>
        <v>5.1540000000000008</v>
      </c>
      <c r="Y22" s="74"/>
      <c r="Z22" s="74"/>
      <c r="AA22" s="71"/>
      <c r="AB22" s="67"/>
      <c r="AC22" s="74">
        <f t="shared" si="16"/>
        <v>0</v>
      </c>
      <c r="AD22" s="74">
        <f t="shared" si="17"/>
        <v>0</v>
      </c>
      <c r="AE22" s="67"/>
      <c r="AF22" s="67"/>
      <c r="AG22" s="67"/>
      <c r="AH22" s="67"/>
      <c r="AI22" s="114"/>
      <c r="AJ22" s="114"/>
      <c r="AK22" s="307"/>
      <c r="AL22" s="275"/>
      <c r="AM22" s="276"/>
      <c r="AN22" s="276"/>
      <c r="AO22" s="277"/>
      <c r="AP22" s="277"/>
      <c r="AQ22" s="277"/>
      <c r="AR22" s="277"/>
      <c r="AS22" s="277"/>
      <c r="AT22" s="277"/>
      <c r="AU22" s="70">
        <f t="shared" si="18"/>
        <v>0</v>
      </c>
      <c r="AV22" s="70">
        <f t="shared" si="2"/>
        <v>0</v>
      </c>
      <c r="AW22" s="74"/>
      <c r="AX22" s="74"/>
      <c r="AY22" s="278"/>
      <c r="AZ22" s="74"/>
      <c r="BA22" s="74"/>
      <c r="BB22" s="74"/>
      <c r="BC22" s="74">
        <f t="shared" si="3"/>
        <v>0</v>
      </c>
      <c r="BD22" s="74">
        <f t="shared" si="4"/>
        <v>0</v>
      </c>
      <c r="BE22" s="74">
        <v>10</v>
      </c>
      <c r="BF22" s="74">
        <v>1.4239999999999999</v>
      </c>
      <c r="BG22" s="279">
        <v>8</v>
      </c>
      <c r="BH22" s="280">
        <v>1.1392</v>
      </c>
      <c r="BI22" s="279">
        <v>0</v>
      </c>
      <c r="BJ22" s="280">
        <v>0</v>
      </c>
      <c r="BK22" s="264">
        <v>2</v>
      </c>
      <c r="BL22" s="74">
        <v>0.2848</v>
      </c>
      <c r="BM22" s="74"/>
      <c r="BN22" s="74"/>
      <c r="BO22" s="74"/>
      <c r="BP22" s="74"/>
      <c r="BQ22" s="74">
        <v>10</v>
      </c>
      <c r="BR22" s="74">
        <v>1.4239999999999999</v>
      </c>
      <c r="BS22" s="263">
        <f t="shared" si="19"/>
        <v>30</v>
      </c>
      <c r="BT22" s="74">
        <f t="shared" si="20"/>
        <v>4.2720000000000002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305">
        <v>30.9</v>
      </c>
      <c r="CJ22" s="262">
        <v>10</v>
      </c>
      <c r="CK22" s="269"/>
      <c r="CL22" s="269"/>
      <c r="CM22" s="305">
        <v>10.3</v>
      </c>
      <c r="CN22" s="269">
        <v>3</v>
      </c>
      <c r="CO22" s="74">
        <f t="shared" si="21"/>
        <v>41.2</v>
      </c>
      <c r="CP22" s="74">
        <f t="shared" si="22"/>
        <v>13</v>
      </c>
      <c r="CQ22" s="308">
        <v>247.40625</v>
      </c>
      <c r="CR22" s="308"/>
      <c r="CS22" s="308"/>
      <c r="CT22" s="274"/>
      <c r="CU22" s="309">
        <v>18.556701030927837</v>
      </c>
      <c r="CV22" s="172"/>
      <c r="CW22" s="310">
        <v>63.814432989690722</v>
      </c>
      <c r="CX22" s="274"/>
      <c r="CY22" s="274"/>
      <c r="CZ22" s="274"/>
      <c r="DA22" s="281">
        <f t="shared" si="23"/>
        <v>329.77738402061857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11">
        <v>41.1</v>
      </c>
      <c r="DL22" s="311">
        <v>13.7</v>
      </c>
      <c r="DM22" s="263">
        <f t="shared" si="27"/>
        <v>41.1</v>
      </c>
      <c r="DN22" s="263">
        <f t="shared" si="28"/>
        <v>13.7</v>
      </c>
      <c r="DO22" s="311">
        <v>39.869999999999997</v>
      </c>
      <c r="DP22" s="311">
        <v>13.29</v>
      </c>
      <c r="DQ22" s="265"/>
      <c r="DR22" s="265"/>
      <c r="DS22" s="74"/>
      <c r="DT22" s="74"/>
      <c r="DU22" s="266"/>
      <c r="DV22" s="282"/>
      <c r="DW22" s="282"/>
      <c r="DX22" s="282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46">
        <v>41.23</v>
      </c>
      <c r="EH22" s="347"/>
      <c r="EI22" s="87">
        <v>265.70103092783506</v>
      </c>
      <c r="EJ22" s="87"/>
      <c r="EK22" s="263">
        <v>116.90721649484537</v>
      </c>
      <c r="EL22" s="266"/>
      <c r="EM22" s="267"/>
      <c r="EN22" s="267"/>
      <c r="EO22" s="267"/>
      <c r="EP22" s="267"/>
      <c r="EQ22" s="74">
        <f t="shared" si="30"/>
        <v>423.83824742268047</v>
      </c>
      <c r="ER22" s="74">
        <f t="shared" si="31"/>
        <v>0</v>
      </c>
      <c r="ES22" s="172"/>
      <c r="ET22" s="172"/>
      <c r="EU22" s="283"/>
      <c r="EV22" s="283"/>
      <c r="EW22" s="70">
        <f t="shared" si="32"/>
        <v>0</v>
      </c>
      <c r="EX22" s="70">
        <f t="shared" si="33"/>
        <v>0</v>
      </c>
      <c r="EY22" s="74"/>
      <c r="EZ22" s="74"/>
      <c r="FA22" s="312">
        <v>29</v>
      </c>
      <c r="FB22" s="268"/>
      <c r="FC22" s="106">
        <v>30</v>
      </c>
      <c r="FD22" s="264"/>
      <c r="FE22" s="74"/>
      <c r="FF22" s="74"/>
      <c r="FG22" s="284"/>
      <c r="FH22" s="285"/>
      <c r="FI22" s="74"/>
      <c r="FJ22" s="74"/>
      <c r="FK22" s="74"/>
      <c r="FL22" s="74"/>
      <c r="FM22" s="264"/>
      <c r="FN22" s="264"/>
      <c r="FO22" s="70"/>
      <c r="FP22" s="74"/>
      <c r="FQ22" s="286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/>
      <c r="GJ22" s="67"/>
      <c r="GK22" s="269"/>
      <c r="GL22" s="269"/>
      <c r="GM22" s="86"/>
      <c r="GN22" s="86"/>
      <c r="GO22" s="269"/>
      <c r="GP22" s="313"/>
      <c r="GQ22" s="313"/>
      <c r="GR22" s="313"/>
      <c r="GS22" s="86"/>
      <c r="GT22" s="86"/>
      <c r="GU22" s="86"/>
      <c r="GV22" s="86"/>
      <c r="GW22" s="86"/>
      <c r="GX22" s="86"/>
      <c r="GY22" s="86"/>
      <c r="GZ22" s="86"/>
      <c r="HA22" s="67"/>
      <c r="HB22" s="67"/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82"/>
      <c r="HO22" s="74">
        <f t="shared" si="38"/>
        <v>0</v>
      </c>
      <c r="HP22" s="74">
        <f t="shared" si="39"/>
        <v>0</v>
      </c>
      <c r="HQ22" s="305">
        <v>400</v>
      </c>
      <c r="HR22" s="67"/>
      <c r="HS22" s="305">
        <v>400</v>
      </c>
      <c r="HT22" s="74"/>
      <c r="HU22" s="74">
        <f t="shared" si="40"/>
        <v>400</v>
      </c>
      <c r="HV22" s="74">
        <f t="shared" si="41"/>
        <v>0</v>
      </c>
      <c r="HW22" s="74"/>
      <c r="HX22" s="74"/>
      <c r="HY22" s="314"/>
      <c r="HZ22" s="314"/>
      <c r="IA22" s="89"/>
      <c r="IB22" s="87"/>
      <c r="IC22" s="172">
        <v>12.5</v>
      </c>
      <c r="ID22" s="269">
        <v>3.125</v>
      </c>
      <c r="IE22" s="184"/>
      <c r="IF22" s="184"/>
      <c r="IG22" s="74">
        <f t="shared" si="42"/>
        <v>12.5</v>
      </c>
      <c r="IH22" s="74">
        <f t="shared" si="43"/>
        <v>3.125</v>
      </c>
      <c r="II22" s="74"/>
      <c r="IJ22" s="74"/>
      <c r="IK22" s="74"/>
      <c r="IL22" s="74"/>
      <c r="IM22" s="70"/>
      <c r="IN22" s="282"/>
      <c r="IO22" s="74"/>
      <c r="IP22" s="74"/>
      <c r="IQ22" s="74"/>
      <c r="IR22" s="74"/>
      <c r="IS22" s="74"/>
      <c r="IT22" s="74"/>
      <c r="IU22" s="74">
        <f t="shared" si="8"/>
        <v>0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/>
      <c r="JC22" s="67">
        <v>10.31</v>
      </c>
      <c r="JD22" s="67"/>
      <c r="JE22" s="293">
        <v>5.15</v>
      </c>
      <c r="JF22" s="293"/>
      <c r="JG22" s="74">
        <f t="shared" si="44"/>
        <v>25.770000000000003</v>
      </c>
      <c r="JH22" s="74">
        <f t="shared" si="45"/>
        <v>0</v>
      </c>
      <c r="JI22" s="269">
        <v>0</v>
      </c>
      <c r="JJ22" s="269">
        <v>0</v>
      </c>
      <c r="JK22" s="269">
        <v>6.3967999999999998</v>
      </c>
      <c r="JL22" s="269">
        <v>1</v>
      </c>
      <c r="JM22" s="324"/>
      <c r="JN22" s="269"/>
      <c r="JO22" s="305">
        <v>0</v>
      </c>
      <c r="JP22" s="269">
        <v>0</v>
      </c>
      <c r="JQ22" s="305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3"/>
        <v>6.3967999999999998</v>
      </c>
      <c r="JX22" s="74">
        <f t="shared" si="84"/>
        <v>1</v>
      </c>
      <c r="JY22" s="74"/>
      <c r="JZ22" s="74"/>
      <c r="KA22" s="67"/>
      <c r="KB22" s="67"/>
      <c r="KC22" s="74">
        <f t="shared" si="46"/>
        <v>0</v>
      </c>
      <c r="KD22" s="74">
        <f t="shared" si="47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8"/>
        <v>0</v>
      </c>
      <c r="KP22" s="70">
        <f t="shared" si="48"/>
        <v>0</v>
      </c>
      <c r="KQ22" s="264"/>
      <c r="KR22" s="70"/>
      <c r="KS22" s="70"/>
      <c r="KT22" s="70"/>
      <c r="KU22" s="114">
        <f t="shared" si="49"/>
        <v>0</v>
      </c>
      <c r="KV22" s="114">
        <f t="shared" si="50"/>
        <v>0</v>
      </c>
      <c r="KW22" s="70"/>
      <c r="KX22" s="70"/>
      <c r="KY22" s="70">
        <f t="shared" si="51"/>
        <v>0</v>
      </c>
      <c r="KZ22" s="70">
        <f t="shared" si="52"/>
        <v>0</v>
      </c>
      <c r="LA22" s="70"/>
      <c r="LB22" s="70"/>
      <c r="LC22" s="70"/>
      <c r="LD22" s="70"/>
      <c r="LE22" s="70">
        <f t="shared" si="53"/>
        <v>0</v>
      </c>
      <c r="LF22" s="70">
        <f t="shared" si="54"/>
        <v>0</v>
      </c>
      <c r="LG22" s="70"/>
      <c r="LH22" s="70"/>
      <c r="LI22" s="70">
        <f t="shared" si="55"/>
        <v>0</v>
      </c>
      <c r="LJ22" s="70">
        <f t="shared" si="56"/>
        <v>0</v>
      </c>
      <c r="LK22" s="67">
        <v>24.2</v>
      </c>
      <c r="LL22" s="269">
        <v>0</v>
      </c>
      <c r="LM22" s="75">
        <v>24.02</v>
      </c>
      <c r="LN22" s="315">
        <v>0</v>
      </c>
      <c r="LO22" s="75">
        <v>6.5750000000000002</v>
      </c>
      <c r="LP22" s="319">
        <v>0</v>
      </c>
      <c r="LQ22" s="130"/>
      <c r="LR22" s="271"/>
      <c r="LS22" s="271"/>
      <c r="LT22" s="271"/>
      <c r="LU22" s="70">
        <f t="shared" si="57"/>
        <v>54.795000000000002</v>
      </c>
      <c r="LV22" s="70">
        <f t="shared" si="58"/>
        <v>0</v>
      </c>
      <c r="LW22" s="130"/>
      <c r="LX22" s="70"/>
      <c r="LY22" s="70"/>
      <c r="LZ22" s="70"/>
      <c r="MA22" s="70">
        <f t="shared" si="59"/>
        <v>0</v>
      </c>
      <c r="MB22" s="70">
        <f t="shared" si="60"/>
        <v>0</v>
      </c>
      <c r="MC22" s="106"/>
      <c r="MD22" s="70"/>
      <c r="ME22" s="316"/>
      <c r="MF22" s="287"/>
      <c r="MG22" s="71"/>
      <c r="MH22" s="70"/>
      <c r="MI22" s="71"/>
      <c r="MJ22" s="70"/>
      <c r="MK22" s="70">
        <f t="shared" si="61"/>
        <v>0</v>
      </c>
      <c r="ML22" s="70">
        <f t="shared" si="62"/>
        <v>0</v>
      </c>
      <c r="MM22" s="365">
        <v>0</v>
      </c>
      <c r="MN22" s="321"/>
      <c r="MO22" s="366">
        <v>0</v>
      </c>
      <c r="MP22" s="321"/>
      <c r="MQ22" s="70">
        <f t="shared" si="63"/>
        <v>0</v>
      </c>
      <c r="MR22" s="70">
        <f t="shared" si="64"/>
        <v>0</v>
      </c>
      <c r="MS22" s="70"/>
      <c r="MT22" s="70"/>
      <c r="MU22" s="70">
        <f t="shared" si="65"/>
        <v>0</v>
      </c>
      <c r="MV22" s="70">
        <f t="shared" si="66"/>
        <v>0</v>
      </c>
      <c r="MW22" s="70"/>
      <c r="MX22" s="70"/>
      <c r="MY22" s="70">
        <f t="shared" si="67"/>
        <v>0</v>
      </c>
      <c r="MZ22" s="70">
        <f t="shared" si="68"/>
        <v>0</v>
      </c>
      <c r="NA22" s="317">
        <v>3.33</v>
      </c>
      <c r="NB22" s="349">
        <v>0.9</v>
      </c>
      <c r="NC22" s="70">
        <f t="shared" si="69"/>
        <v>3.33</v>
      </c>
      <c r="ND22" s="70">
        <f t="shared" si="70"/>
        <v>0.9</v>
      </c>
      <c r="NE22" s="172"/>
      <c r="NF22" s="172"/>
      <c r="NG22" s="172">
        <f t="shared" si="71"/>
        <v>0</v>
      </c>
      <c r="NH22" s="172">
        <f t="shared" si="72"/>
        <v>0</v>
      </c>
      <c r="NI22" s="172"/>
      <c r="NJ22" s="172"/>
      <c r="NK22" s="172">
        <f t="shared" si="73"/>
        <v>0</v>
      </c>
      <c r="NL22" s="172">
        <f t="shared" si="74"/>
        <v>0</v>
      </c>
      <c r="NM22" s="264"/>
      <c r="NN22" s="172"/>
      <c r="NO22" s="172">
        <f t="shared" si="75"/>
        <v>0</v>
      </c>
      <c r="NP22" s="172">
        <f t="shared" si="76"/>
        <v>0</v>
      </c>
      <c r="NQ22" s="314">
        <v>0</v>
      </c>
      <c r="NR22" s="314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7"/>
        <v>0</v>
      </c>
      <c r="OD22" s="70">
        <f t="shared" si="78"/>
        <v>0</v>
      </c>
      <c r="OE22" s="70">
        <v>0</v>
      </c>
      <c r="OF22" s="70"/>
      <c r="OG22" s="114">
        <v>0</v>
      </c>
      <c r="OH22" s="70"/>
      <c r="OI22" s="114">
        <v>0</v>
      </c>
      <c r="OJ22" s="70"/>
      <c r="OK22" s="70">
        <v>0</v>
      </c>
      <c r="OL22" s="70"/>
      <c r="OM22" s="70">
        <f t="shared" si="79"/>
        <v>0</v>
      </c>
      <c r="ON22" s="70">
        <f t="shared" si="80"/>
        <v>0</v>
      </c>
      <c r="OO22" s="320">
        <v>0</v>
      </c>
      <c r="OP22" s="172"/>
      <c r="OQ22" s="321">
        <v>0</v>
      </c>
      <c r="OR22" s="172"/>
      <c r="OS22" s="321">
        <v>0</v>
      </c>
      <c r="OT22" s="172"/>
      <c r="OU22" s="172">
        <f t="shared" si="81"/>
        <v>0</v>
      </c>
      <c r="OV22" s="172">
        <f t="shared" si="82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>
        <v>20.62</v>
      </c>
      <c r="N23" s="67">
        <v>4.1240000000000006</v>
      </c>
      <c r="O23" s="71">
        <v>0</v>
      </c>
      <c r="P23" s="67">
        <v>0</v>
      </c>
      <c r="Q23" s="114">
        <v>5.15</v>
      </c>
      <c r="R23" s="74">
        <v>1.03</v>
      </c>
      <c r="S23" s="263"/>
      <c r="T23" s="263"/>
      <c r="U23" s="74"/>
      <c r="V23" s="74"/>
      <c r="W23" s="74">
        <f t="shared" si="14"/>
        <v>25.770000000000003</v>
      </c>
      <c r="X23" s="74">
        <f t="shared" si="15"/>
        <v>5.1540000000000008</v>
      </c>
      <c r="Y23" s="74"/>
      <c r="Z23" s="74"/>
      <c r="AA23" s="71"/>
      <c r="AB23" s="67"/>
      <c r="AC23" s="74">
        <f t="shared" si="16"/>
        <v>0</v>
      </c>
      <c r="AD23" s="74">
        <f t="shared" si="17"/>
        <v>0</v>
      </c>
      <c r="AE23" s="67"/>
      <c r="AF23" s="67"/>
      <c r="AG23" s="67"/>
      <c r="AH23" s="67"/>
      <c r="AI23" s="114"/>
      <c r="AJ23" s="114"/>
      <c r="AK23" s="307"/>
      <c r="AL23" s="275"/>
      <c r="AM23" s="276"/>
      <c r="AN23" s="276"/>
      <c r="AO23" s="277"/>
      <c r="AP23" s="277"/>
      <c r="AQ23" s="277"/>
      <c r="AR23" s="277"/>
      <c r="AS23" s="277"/>
      <c r="AT23" s="277"/>
      <c r="AU23" s="70">
        <f t="shared" si="18"/>
        <v>0</v>
      </c>
      <c r="AV23" s="70">
        <f t="shared" si="2"/>
        <v>0</v>
      </c>
      <c r="AW23" s="74"/>
      <c r="AX23" s="74"/>
      <c r="AY23" s="278"/>
      <c r="AZ23" s="74"/>
      <c r="BA23" s="74"/>
      <c r="BB23" s="74"/>
      <c r="BC23" s="74">
        <f t="shared" si="3"/>
        <v>0</v>
      </c>
      <c r="BD23" s="74">
        <f t="shared" si="4"/>
        <v>0</v>
      </c>
      <c r="BE23" s="74">
        <v>10</v>
      </c>
      <c r="BF23" s="74">
        <v>1.4239999999999999</v>
      </c>
      <c r="BG23" s="279">
        <v>8</v>
      </c>
      <c r="BH23" s="280">
        <v>1.1392</v>
      </c>
      <c r="BI23" s="279">
        <v>0</v>
      </c>
      <c r="BJ23" s="280">
        <v>0</v>
      </c>
      <c r="BK23" s="264">
        <v>2</v>
      </c>
      <c r="BL23" s="74">
        <v>0.2848</v>
      </c>
      <c r="BM23" s="74"/>
      <c r="BN23" s="74"/>
      <c r="BO23" s="74"/>
      <c r="BP23" s="74"/>
      <c r="BQ23" s="74">
        <v>10</v>
      </c>
      <c r="BR23" s="74">
        <v>1.4239999999999999</v>
      </c>
      <c r="BS23" s="263">
        <f t="shared" si="19"/>
        <v>30</v>
      </c>
      <c r="BT23" s="74">
        <f t="shared" si="20"/>
        <v>4.2720000000000002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305">
        <v>30.9</v>
      </c>
      <c r="CJ23" s="262">
        <v>10</v>
      </c>
      <c r="CK23" s="269"/>
      <c r="CL23" s="269"/>
      <c r="CM23" s="305">
        <v>10.3</v>
      </c>
      <c r="CN23" s="269">
        <v>3</v>
      </c>
      <c r="CO23" s="74">
        <f t="shared" si="21"/>
        <v>41.2</v>
      </c>
      <c r="CP23" s="74">
        <f t="shared" si="22"/>
        <v>13</v>
      </c>
      <c r="CQ23" s="308">
        <v>247.40625</v>
      </c>
      <c r="CR23" s="308"/>
      <c r="CS23" s="308"/>
      <c r="CT23" s="274"/>
      <c r="CU23" s="309">
        <v>18.556701030927837</v>
      </c>
      <c r="CV23" s="172"/>
      <c r="CW23" s="310">
        <v>63.814432989690722</v>
      </c>
      <c r="CX23" s="274"/>
      <c r="CY23" s="274"/>
      <c r="CZ23" s="274"/>
      <c r="DA23" s="281">
        <f t="shared" si="23"/>
        <v>329.77738402061857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11">
        <v>41.1</v>
      </c>
      <c r="DL23" s="311">
        <v>13.7</v>
      </c>
      <c r="DM23" s="263">
        <f t="shared" si="27"/>
        <v>41.1</v>
      </c>
      <c r="DN23" s="263">
        <f t="shared" si="28"/>
        <v>13.7</v>
      </c>
      <c r="DO23" s="311">
        <v>39.869999999999997</v>
      </c>
      <c r="DP23" s="311">
        <v>13.29</v>
      </c>
      <c r="DQ23" s="265"/>
      <c r="DR23" s="265"/>
      <c r="DS23" s="74"/>
      <c r="DT23" s="74"/>
      <c r="DU23" s="266"/>
      <c r="DV23" s="282"/>
      <c r="DW23" s="282"/>
      <c r="DX23" s="282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46">
        <v>41.23</v>
      </c>
      <c r="EH23" s="347"/>
      <c r="EI23" s="87">
        <v>265.70103092783506</v>
      </c>
      <c r="EJ23" s="87"/>
      <c r="EK23" s="263">
        <v>116.90721649484537</v>
      </c>
      <c r="EL23" s="266"/>
      <c r="EM23" s="267"/>
      <c r="EN23" s="267"/>
      <c r="EO23" s="267"/>
      <c r="EP23" s="267"/>
      <c r="EQ23" s="74">
        <f t="shared" si="30"/>
        <v>423.83824742268047</v>
      </c>
      <c r="ER23" s="74">
        <f t="shared" si="31"/>
        <v>0</v>
      </c>
      <c r="ES23" s="172"/>
      <c r="ET23" s="172"/>
      <c r="EU23" s="283"/>
      <c r="EV23" s="283"/>
      <c r="EW23" s="70">
        <f t="shared" si="32"/>
        <v>0</v>
      </c>
      <c r="EX23" s="70">
        <f t="shared" si="33"/>
        <v>0</v>
      </c>
      <c r="EY23" s="74"/>
      <c r="EZ23" s="74"/>
      <c r="FA23" s="312">
        <v>29</v>
      </c>
      <c r="FB23" s="268"/>
      <c r="FC23" s="106">
        <v>30</v>
      </c>
      <c r="FD23" s="264"/>
      <c r="FE23" s="74"/>
      <c r="FF23" s="74"/>
      <c r="FG23" s="284"/>
      <c r="FH23" s="285"/>
      <c r="FI23" s="74"/>
      <c r="FJ23" s="74"/>
      <c r="FK23" s="74"/>
      <c r="FL23" s="74"/>
      <c r="FM23" s="264"/>
      <c r="FN23" s="264"/>
      <c r="FO23" s="70"/>
      <c r="FP23" s="74"/>
      <c r="FQ23" s="286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/>
      <c r="GJ23" s="67"/>
      <c r="GK23" s="269"/>
      <c r="GL23" s="269"/>
      <c r="GM23" s="86"/>
      <c r="GN23" s="86"/>
      <c r="GO23" s="269"/>
      <c r="GP23" s="313"/>
      <c r="GQ23" s="313"/>
      <c r="GR23" s="313"/>
      <c r="GS23" s="86"/>
      <c r="GT23" s="86"/>
      <c r="GU23" s="86"/>
      <c r="GV23" s="86"/>
      <c r="GW23" s="86"/>
      <c r="GX23" s="86"/>
      <c r="GY23" s="86"/>
      <c r="GZ23" s="86"/>
      <c r="HA23" s="67"/>
      <c r="HB23" s="67"/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82"/>
      <c r="HO23" s="74">
        <f t="shared" si="38"/>
        <v>0</v>
      </c>
      <c r="HP23" s="74">
        <f t="shared" si="39"/>
        <v>0</v>
      </c>
      <c r="HQ23" s="305">
        <v>400</v>
      </c>
      <c r="HR23" s="67"/>
      <c r="HS23" s="305">
        <v>400</v>
      </c>
      <c r="HT23" s="74"/>
      <c r="HU23" s="74">
        <f t="shared" si="40"/>
        <v>400</v>
      </c>
      <c r="HV23" s="74">
        <f t="shared" si="41"/>
        <v>0</v>
      </c>
      <c r="HW23" s="74"/>
      <c r="HX23" s="74"/>
      <c r="HY23" s="292"/>
      <c r="HZ23" s="292"/>
      <c r="IA23" s="89"/>
      <c r="IB23" s="87"/>
      <c r="IC23" s="172">
        <v>12.5</v>
      </c>
      <c r="ID23" s="269">
        <v>3.125</v>
      </c>
      <c r="IE23" s="184"/>
      <c r="IF23" s="184"/>
      <c r="IG23" s="74">
        <f t="shared" si="42"/>
        <v>12.5</v>
      </c>
      <c r="IH23" s="74">
        <f t="shared" si="43"/>
        <v>3.125</v>
      </c>
      <c r="II23" s="74"/>
      <c r="IJ23" s="74"/>
      <c r="IK23" s="74"/>
      <c r="IL23" s="74"/>
      <c r="IM23" s="70"/>
      <c r="IN23" s="282"/>
      <c r="IO23" s="74"/>
      <c r="IP23" s="74"/>
      <c r="IQ23" s="74"/>
      <c r="IR23" s="74"/>
      <c r="IS23" s="74"/>
      <c r="IT23" s="74"/>
      <c r="IU23" s="74">
        <f t="shared" si="8"/>
        <v>0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/>
      <c r="JC23" s="67">
        <v>10.31</v>
      </c>
      <c r="JD23" s="67"/>
      <c r="JE23" s="293">
        <v>5.15</v>
      </c>
      <c r="JF23" s="293"/>
      <c r="JG23" s="74">
        <f t="shared" si="44"/>
        <v>25.770000000000003</v>
      </c>
      <c r="JH23" s="74">
        <f t="shared" si="45"/>
        <v>0</v>
      </c>
      <c r="JI23" s="269">
        <v>0</v>
      </c>
      <c r="JJ23" s="269">
        <v>0</v>
      </c>
      <c r="JK23" s="269">
        <v>6.3967999999999998</v>
      </c>
      <c r="JL23" s="269">
        <v>1</v>
      </c>
      <c r="JM23" s="324"/>
      <c r="JN23" s="269"/>
      <c r="JO23" s="305">
        <v>0</v>
      </c>
      <c r="JP23" s="269">
        <v>0</v>
      </c>
      <c r="JQ23" s="305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3"/>
        <v>6.3967999999999998</v>
      </c>
      <c r="JX23" s="74">
        <f t="shared" si="84"/>
        <v>1</v>
      </c>
      <c r="JY23" s="74"/>
      <c r="JZ23" s="74"/>
      <c r="KA23" s="67"/>
      <c r="KB23" s="67"/>
      <c r="KC23" s="74">
        <f t="shared" si="46"/>
        <v>0</v>
      </c>
      <c r="KD23" s="74">
        <f t="shared" si="47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8"/>
        <v>0</v>
      </c>
      <c r="KP23" s="70">
        <f t="shared" si="48"/>
        <v>0</v>
      </c>
      <c r="KQ23" s="264"/>
      <c r="KR23" s="70"/>
      <c r="KS23" s="70"/>
      <c r="KT23" s="70"/>
      <c r="KU23" s="114">
        <f t="shared" si="49"/>
        <v>0</v>
      </c>
      <c r="KV23" s="114">
        <f t="shared" si="50"/>
        <v>0</v>
      </c>
      <c r="KW23" s="70"/>
      <c r="KX23" s="70"/>
      <c r="KY23" s="70">
        <f t="shared" si="51"/>
        <v>0</v>
      </c>
      <c r="KZ23" s="70">
        <f t="shared" si="52"/>
        <v>0</v>
      </c>
      <c r="LA23" s="70"/>
      <c r="LB23" s="70"/>
      <c r="LC23" s="70"/>
      <c r="LD23" s="70"/>
      <c r="LE23" s="70">
        <f t="shared" si="53"/>
        <v>0</v>
      </c>
      <c r="LF23" s="70">
        <f t="shared" si="54"/>
        <v>0</v>
      </c>
      <c r="LG23" s="70"/>
      <c r="LH23" s="70"/>
      <c r="LI23" s="70">
        <f t="shared" si="55"/>
        <v>0</v>
      </c>
      <c r="LJ23" s="70">
        <f t="shared" si="56"/>
        <v>0</v>
      </c>
      <c r="LK23" s="67">
        <v>24.2</v>
      </c>
      <c r="LL23" s="269">
        <v>0</v>
      </c>
      <c r="LM23" s="75">
        <v>24.02</v>
      </c>
      <c r="LN23" s="315">
        <v>0</v>
      </c>
      <c r="LO23" s="75">
        <v>6.5750000000000002</v>
      </c>
      <c r="LP23" s="319">
        <v>0</v>
      </c>
      <c r="LQ23" s="130"/>
      <c r="LR23" s="271"/>
      <c r="LS23" s="271"/>
      <c r="LT23" s="271"/>
      <c r="LU23" s="70">
        <f t="shared" si="57"/>
        <v>54.795000000000002</v>
      </c>
      <c r="LV23" s="70">
        <f t="shared" si="58"/>
        <v>0</v>
      </c>
      <c r="LW23" s="130"/>
      <c r="LX23" s="70"/>
      <c r="LY23" s="70"/>
      <c r="LZ23" s="70"/>
      <c r="MA23" s="70">
        <f t="shared" si="59"/>
        <v>0</v>
      </c>
      <c r="MB23" s="70">
        <f t="shared" si="60"/>
        <v>0</v>
      </c>
      <c r="MC23" s="106"/>
      <c r="MD23" s="70"/>
      <c r="ME23" s="316"/>
      <c r="MF23" s="287"/>
      <c r="MG23" s="71"/>
      <c r="MH23" s="70"/>
      <c r="MI23" s="71"/>
      <c r="MJ23" s="70"/>
      <c r="MK23" s="70">
        <f t="shared" si="61"/>
        <v>0</v>
      </c>
      <c r="ML23" s="70">
        <f t="shared" si="62"/>
        <v>0</v>
      </c>
      <c r="MM23" s="365">
        <v>0</v>
      </c>
      <c r="MN23" s="321"/>
      <c r="MO23" s="366">
        <v>0</v>
      </c>
      <c r="MP23" s="321"/>
      <c r="MQ23" s="70">
        <f t="shared" si="63"/>
        <v>0</v>
      </c>
      <c r="MR23" s="70">
        <f t="shared" si="64"/>
        <v>0</v>
      </c>
      <c r="MS23" s="70"/>
      <c r="MT23" s="70"/>
      <c r="MU23" s="70">
        <f t="shared" si="65"/>
        <v>0</v>
      </c>
      <c r="MV23" s="70">
        <f t="shared" si="66"/>
        <v>0</v>
      </c>
      <c r="MW23" s="70"/>
      <c r="MX23" s="70"/>
      <c r="MY23" s="70">
        <f t="shared" si="67"/>
        <v>0</v>
      </c>
      <c r="MZ23" s="70">
        <f t="shared" si="68"/>
        <v>0</v>
      </c>
      <c r="NA23" s="317">
        <v>3.33</v>
      </c>
      <c r="NB23" s="349">
        <v>0.9</v>
      </c>
      <c r="NC23" s="70">
        <f t="shared" si="69"/>
        <v>3.33</v>
      </c>
      <c r="ND23" s="70">
        <f t="shared" si="70"/>
        <v>0.9</v>
      </c>
      <c r="NE23" s="172"/>
      <c r="NF23" s="172"/>
      <c r="NG23" s="172">
        <f t="shared" si="71"/>
        <v>0</v>
      </c>
      <c r="NH23" s="172">
        <f t="shared" si="72"/>
        <v>0</v>
      </c>
      <c r="NI23" s="172"/>
      <c r="NJ23" s="172"/>
      <c r="NK23" s="172">
        <f t="shared" si="73"/>
        <v>0</v>
      </c>
      <c r="NL23" s="172">
        <f t="shared" si="74"/>
        <v>0</v>
      </c>
      <c r="NM23" s="264"/>
      <c r="NN23" s="172"/>
      <c r="NO23" s="172">
        <f t="shared" si="75"/>
        <v>0</v>
      </c>
      <c r="NP23" s="172">
        <f t="shared" si="76"/>
        <v>0</v>
      </c>
      <c r="NQ23" s="314">
        <v>0</v>
      </c>
      <c r="NR23" s="314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7"/>
        <v>0</v>
      </c>
      <c r="OD23" s="70">
        <f t="shared" si="78"/>
        <v>0</v>
      </c>
      <c r="OE23" s="70">
        <v>0</v>
      </c>
      <c r="OF23" s="70"/>
      <c r="OG23" s="114">
        <v>0</v>
      </c>
      <c r="OH23" s="70"/>
      <c r="OI23" s="114">
        <v>0</v>
      </c>
      <c r="OJ23" s="70"/>
      <c r="OK23" s="70">
        <v>0</v>
      </c>
      <c r="OL23" s="70"/>
      <c r="OM23" s="70">
        <f t="shared" si="79"/>
        <v>0</v>
      </c>
      <c r="ON23" s="70">
        <f t="shared" si="80"/>
        <v>0</v>
      </c>
      <c r="OO23" s="320">
        <v>0</v>
      </c>
      <c r="OP23" s="172"/>
      <c r="OQ23" s="321">
        <v>0</v>
      </c>
      <c r="OR23" s="172"/>
      <c r="OS23" s="321">
        <v>0</v>
      </c>
      <c r="OT23" s="172"/>
      <c r="OU23" s="172">
        <f t="shared" si="81"/>
        <v>0</v>
      </c>
      <c r="OV23" s="172">
        <f t="shared" si="82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>
        <v>20.62</v>
      </c>
      <c r="N24" s="67">
        <v>4.1240000000000006</v>
      </c>
      <c r="O24" s="71">
        <v>0</v>
      </c>
      <c r="P24" s="67">
        <v>0</v>
      </c>
      <c r="Q24" s="114">
        <v>5.15</v>
      </c>
      <c r="R24" s="74">
        <v>1.03</v>
      </c>
      <c r="S24" s="263"/>
      <c r="T24" s="263"/>
      <c r="U24" s="74"/>
      <c r="V24" s="74"/>
      <c r="W24" s="74">
        <f t="shared" si="14"/>
        <v>25.770000000000003</v>
      </c>
      <c r="X24" s="74">
        <f t="shared" si="15"/>
        <v>5.1540000000000008</v>
      </c>
      <c r="Y24" s="74"/>
      <c r="Z24" s="74"/>
      <c r="AA24" s="71"/>
      <c r="AB24" s="67"/>
      <c r="AC24" s="74">
        <f t="shared" si="16"/>
        <v>0</v>
      </c>
      <c r="AD24" s="74">
        <f t="shared" si="17"/>
        <v>0</v>
      </c>
      <c r="AE24" s="67"/>
      <c r="AF24" s="67"/>
      <c r="AG24" s="67"/>
      <c r="AH24" s="67"/>
      <c r="AI24" s="114"/>
      <c r="AJ24" s="114"/>
      <c r="AK24" s="307"/>
      <c r="AL24" s="275"/>
      <c r="AM24" s="276"/>
      <c r="AN24" s="276"/>
      <c r="AO24" s="277"/>
      <c r="AP24" s="277"/>
      <c r="AQ24" s="277"/>
      <c r="AR24" s="277"/>
      <c r="AS24" s="277"/>
      <c r="AT24" s="277"/>
      <c r="AU24" s="70">
        <f t="shared" si="18"/>
        <v>0</v>
      </c>
      <c r="AV24" s="70">
        <f t="shared" si="2"/>
        <v>0</v>
      </c>
      <c r="AW24" s="74"/>
      <c r="AX24" s="74"/>
      <c r="AY24" s="278"/>
      <c r="AZ24" s="74"/>
      <c r="BA24" s="74"/>
      <c r="BB24" s="74"/>
      <c r="BC24" s="74">
        <f t="shared" si="3"/>
        <v>0</v>
      </c>
      <c r="BD24" s="74">
        <f t="shared" si="4"/>
        <v>0</v>
      </c>
      <c r="BE24" s="74">
        <v>10</v>
      </c>
      <c r="BF24" s="74">
        <v>1.4239999999999999</v>
      </c>
      <c r="BG24" s="279">
        <v>8</v>
      </c>
      <c r="BH24" s="280">
        <v>1.1392</v>
      </c>
      <c r="BI24" s="279">
        <v>0</v>
      </c>
      <c r="BJ24" s="280">
        <v>0</v>
      </c>
      <c r="BK24" s="264">
        <v>2</v>
      </c>
      <c r="BL24" s="74">
        <v>0.2848</v>
      </c>
      <c r="BM24" s="74"/>
      <c r="BN24" s="74"/>
      <c r="BO24" s="74"/>
      <c r="BP24" s="74"/>
      <c r="BQ24" s="74">
        <v>10</v>
      </c>
      <c r="BR24" s="74">
        <v>1.4239999999999999</v>
      </c>
      <c r="BS24" s="263">
        <f t="shared" si="19"/>
        <v>30</v>
      </c>
      <c r="BT24" s="74">
        <f t="shared" si="20"/>
        <v>4.2720000000000002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305">
        <v>30.9</v>
      </c>
      <c r="CJ24" s="262">
        <v>10</v>
      </c>
      <c r="CK24" s="269"/>
      <c r="CL24" s="269"/>
      <c r="CM24" s="305">
        <v>10.3</v>
      </c>
      <c r="CN24" s="269">
        <v>3</v>
      </c>
      <c r="CO24" s="74">
        <f t="shared" si="21"/>
        <v>41.2</v>
      </c>
      <c r="CP24" s="74">
        <f t="shared" si="22"/>
        <v>13</v>
      </c>
      <c r="CQ24" s="308">
        <v>247.40625</v>
      </c>
      <c r="CR24" s="308"/>
      <c r="CS24" s="308"/>
      <c r="CT24" s="274"/>
      <c r="CU24" s="309">
        <v>18.556701030927837</v>
      </c>
      <c r="CV24" s="172"/>
      <c r="CW24" s="310">
        <v>63.814432989690722</v>
      </c>
      <c r="CX24" s="274"/>
      <c r="CY24" s="274"/>
      <c r="CZ24" s="274"/>
      <c r="DA24" s="281">
        <f t="shared" si="23"/>
        <v>329.77738402061857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11">
        <v>41.1</v>
      </c>
      <c r="DL24" s="311">
        <v>13.7</v>
      </c>
      <c r="DM24" s="263">
        <f t="shared" si="27"/>
        <v>41.1</v>
      </c>
      <c r="DN24" s="263">
        <f t="shared" si="28"/>
        <v>13.7</v>
      </c>
      <c r="DO24" s="311">
        <v>39.869999999999997</v>
      </c>
      <c r="DP24" s="311">
        <v>13.29</v>
      </c>
      <c r="DQ24" s="265"/>
      <c r="DR24" s="265"/>
      <c r="DS24" s="74"/>
      <c r="DT24" s="74"/>
      <c r="DU24" s="266"/>
      <c r="DV24" s="282"/>
      <c r="DW24" s="282"/>
      <c r="DX24" s="282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46">
        <v>41.23</v>
      </c>
      <c r="EH24" s="347"/>
      <c r="EI24" s="87">
        <v>265.70103092783506</v>
      </c>
      <c r="EJ24" s="87"/>
      <c r="EK24" s="263">
        <v>116.90721649484537</v>
      </c>
      <c r="EL24" s="266"/>
      <c r="EM24" s="267"/>
      <c r="EN24" s="267"/>
      <c r="EO24" s="267"/>
      <c r="EP24" s="267"/>
      <c r="EQ24" s="74">
        <f t="shared" si="30"/>
        <v>423.83824742268047</v>
      </c>
      <c r="ER24" s="74">
        <f t="shared" si="31"/>
        <v>0</v>
      </c>
      <c r="ES24" s="172"/>
      <c r="ET24" s="172"/>
      <c r="EU24" s="283"/>
      <c r="EV24" s="283"/>
      <c r="EW24" s="70">
        <f t="shared" si="32"/>
        <v>0</v>
      </c>
      <c r="EX24" s="70">
        <f t="shared" si="33"/>
        <v>0</v>
      </c>
      <c r="EY24" s="74"/>
      <c r="EZ24" s="74"/>
      <c r="FA24" s="312">
        <v>29</v>
      </c>
      <c r="FB24" s="268"/>
      <c r="FC24" s="106">
        <v>30</v>
      </c>
      <c r="FD24" s="264"/>
      <c r="FE24" s="74"/>
      <c r="FF24" s="74"/>
      <c r="FG24" s="284"/>
      <c r="FH24" s="285"/>
      <c r="FI24" s="74"/>
      <c r="FJ24" s="74"/>
      <c r="FK24" s="74"/>
      <c r="FL24" s="74"/>
      <c r="FM24" s="264"/>
      <c r="FN24" s="264"/>
      <c r="FO24" s="70"/>
      <c r="FP24" s="74"/>
      <c r="FQ24" s="286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/>
      <c r="GJ24" s="67"/>
      <c r="GK24" s="269"/>
      <c r="GL24" s="269"/>
      <c r="GM24" s="86"/>
      <c r="GN24" s="86"/>
      <c r="GO24" s="269"/>
      <c r="GP24" s="313"/>
      <c r="GQ24" s="313"/>
      <c r="GR24" s="313"/>
      <c r="GS24" s="86"/>
      <c r="GT24" s="86"/>
      <c r="GU24" s="86"/>
      <c r="GV24" s="86"/>
      <c r="GW24" s="86"/>
      <c r="GX24" s="86"/>
      <c r="GY24" s="86"/>
      <c r="GZ24" s="86"/>
      <c r="HA24" s="67"/>
      <c r="HB24" s="67"/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82"/>
      <c r="HO24" s="74">
        <f t="shared" si="38"/>
        <v>0</v>
      </c>
      <c r="HP24" s="74">
        <f t="shared" si="39"/>
        <v>0</v>
      </c>
      <c r="HQ24" s="305">
        <v>400</v>
      </c>
      <c r="HR24" s="67"/>
      <c r="HS24" s="305">
        <v>400</v>
      </c>
      <c r="HT24" s="74"/>
      <c r="HU24" s="74">
        <f t="shared" si="40"/>
        <v>400</v>
      </c>
      <c r="HV24" s="74">
        <f t="shared" si="41"/>
        <v>0</v>
      </c>
      <c r="HW24" s="74"/>
      <c r="HX24" s="74"/>
      <c r="HY24" s="314"/>
      <c r="HZ24" s="314"/>
      <c r="IA24" s="89"/>
      <c r="IB24" s="87"/>
      <c r="IC24" s="172">
        <v>12.5</v>
      </c>
      <c r="ID24" s="269">
        <v>3.125</v>
      </c>
      <c r="IE24" s="184"/>
      <c r="IF24" s="184"/>
      <c r="IG24" s="74">
        <f t="shared" si="42"/>
        <v>12.5</v>
      </c>
      <c r="IH24" s="74">
        <f t="shared" si="43"/>
        <v>3.125</v>
      </c>
      <c r="II24" s="74"/>
      <c r="IJ24" s="74"/>
      <c r="IK24" s="74"/>
      <c r="IL24" s="74"/>
      <c r="IM24" s="70"/>
      <c r="IN24" s="282"/>
      <c r="IO24" s="74"/>
      <c r="IP24" s="74"/>
      <c r="IQ24" s="74"/>
      <c r="IR24" s="74"/>
      <c r="IS24" s="74"/>
      <c r="IT24" s="74"/>
      <c r="IU24" s="74">
        <f t="shared" si="8"/>
        <v>0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/>
      <c r="JC24" s="67">
        <v>10.31</v>
      </c>
      <c r="JD24" s="67"/>
      <c r="JE24" s="293">
        <v>5.15</v>
      </c>
      <c r="JF24" s="293"/>
      <c r="JG24" s="74">
        <f t="shared" si="44"/>
        <v>25.770000000000003</v>
      </c>
      <c r="JH24" s="74">
        <f t="shared" si="45"/>
        <v>0</v>
      </c>
      <c r="JI24" s="269">
        <v>0</v>
      </c>
      <c r="JJ24" s="269">
        <v>0</v>
      </c>
      <c r="JK24" s="269">
        <v>6.3967999999999998</v>
      </c>
      <c r="JL24" s="269">
        <v>1</v>
      </c>
      <c r="JM24" s="324"/>
      <c r="JN24" s="269"/>
      <c r="JO24" s="305">
        <v>0</v>
      </c>
      <c r="JP24" s="269">
        <v>0</v>
      </c>
      <c r="JQ24" s="305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3"/>
        <v>6.3967999999999998</v>
      </c>
      <c r="JX24" s="74">
        <f t="shared" si="84"/>
        <v>1</v>
      </c>
      <c r="JY24" s="74"/>
      <c r="JZ24" s="74"/>
      <c r="KA24" s="67"/>
      <c r="KB24" s="67"/>
      <c r="KC24" s="74">
        <f t="shared" si="46"/>
        <v>0</v>
      </c>
      <c r="KD24" s="74">
        <f t="shared" si="47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8"/>
        <v>0</v>
      </c>
      <c r="KP24" s="70">
        <f t="shared" si="48"/>
        <v>0</v>
      </c>
      <c r="KQ24" s="264"/>
      <c r="KR24" s="70"/>
      <c r="KS24" s="70"/>
      <c r="KT24" s="70"/>
      <c r="KU24" s="114">
        <f t="shared" si="49"/>
        <v>0</v>
      </c>
      <c r="KV24" s="114">
        <f t="shared" si="50"/>
        <v>0</v>
      </c>
      <c r="KW24" s="70"/>
      <c r="KX24" s="70"/>
      <c r="KY24" s="70">
        <f t="shared" si="51"/>
        <v>0</v>
      </c>
      <c r="KZ24" s="70">
        <f t="shared" si="52"/>
        <v>0</v>
      </c>
      <c r="LA24" s="70"/>
      <c r="LB24" s="70"/>
      <c r="LC24" s="70"/>
      <c r="LD24" s="70"/>
      <c r="LE24" s="70">
        <f t="shared" si="53"/>
        <v>0</v>
      </c>
      <c r="LF24" s="70">
        <f t="shared" si="54"/>
        <v>0</v>
      </c>
      <c r="LG24" s="70"/>
      <c r="LH24" s="70"/>
      <c r="LI24" s="70">
        <f t="shared" si="55"/>
        <v>0</v>
      </c>
      <c r="LJ24" s="70">
        <f t="shared" si="56"/>
        <v>0</v>
      </c>
      <c r="LK24" s="67">
        <v>24.2</v>
      </c>
      <c r="LL24" s="269">
        <v>0</v>
      </c>
      <c r="LM24" s="75">
        <v>24.02</v>
      </c>
      <c r="LN24" s="315">
        <v>0</v>
      </c>
      <c r="LO24" s="75">
        <v>6.5750000000000002</v>
      </c>
      <c r="LP24" s="319">
        <v>0</v>
      </c>
      <c r="LQ24" s="130"/>
      <c r="LR24" s="271"/>
      <c r="LS24" s="271"/>
      <c r="LT24" s="271"/>
      <c r="LU24" s="70">
        <f t="shared" si="57"/>
        <v>54.795000000000002</v>
      </c>
      <c r="LV24" s="70">
        <f t="shared" si="58"/>
        <v>0</v>
      </c>
      <c r="LW24" s="130"/>
      <c r="LX24" s="70"/>
      <c r="LY24" s="70"/>
      <c r="LZ24" s="70"/>
      <c r="MA24" s="70">
        <f t="shared" si="59"/>
        <v>0</v>
      </c>
      <c r="MB24" s="70">
        <f t="shared" si="60"/>
        <v>0</v>
      </c>
      <c r="MC24" s="106"/>
      <c r="MD24" s="70"/>
      <c r="ME24" s="316"/>
      <c r="MF24" s="287"/>
      <c r="MG24" s="71"/>
      <c r="MH24" s="70"/>
      <c r="MI24" s="71"/>
      <c r="MJ24" s="70"/>
      <c r="MK24" s="70">
        <f t="shared" si="61"/>
        <v>0</v>
      </c>
      <c r="ML24" s="70">
        <f t="shared" si="62"/>
        <v>0</v>
      </c>
      <c r="MM24" s="365">
        <v>0</v>
      </c>
      <c r="MN24" s="321"/>
      <c r="MO24" s="366">
        <v>0</v>
      </c>
      <c r="MP24" s="321"/>
      <c r="MQ24" s="70">
        <f t="shared" si="63"/>
        <v>0</v>
      </c>
      <c r="MR24" s="70">
        <f t="shared" si="64"/>
        <v>0</v>
      </c>
      <c r="MS24" s="70"/>
      <c r="MT24" s="70"/>
      <c r="MU24" s="70">
        <f t="shared" si="65"/>
        <v>0</v>
      </c>
      <c r="MV24" s="70">
        <f t="shared" si="66"/>
        <v>0</v>
      </c>
      <c r="MW24" s="70"/>
      <c r="MX24" s="70"/>
      <c r="MY24" s="70">
        <f t="shared" si="67"/>
        <v>0</v>
      </c>
      <c r="MZ24" s="70">
        <f t="shared" si="68"/>
        <v>0</v>
      </c>
      <c r="NA24" s="317">
        <v>3.33</v>
      </c>
      <c r="NB24" s="349">
        <v>0.9</v>
      </c>
      <c r="NC24" s="70">
        <f t="shared" si="69"/>
        <v>3.33</v>
      </c>
      <c r="ND24" s="70">
        <f t="shared" si="70"/>
        <v>0.9</v>
      </c>
      <c r="NE24" s="172"/>
      <c r="NF24" s="172"/>
      <c r="NG24" s="172">
        <f t="shared" si="71"/>
        <v>0</v>
      </c>
      <c r="NH24" s="172">
        <f t="shared" si="72"/>
        <v>0</v>
      </c>
      <c r="NI24" s="172"/>
      <c r="NJ24" s="172"/>
      <c r="NK24" s="172">
        <f t="shared" si="73"/>
        <v>0</v>
      </c>
      <c r="NL24" s="172">
        <f t="shared" si="74"/>
        <v>0</v>
      </c>
      <c r="NM24" s="264"/>
      <c r="NN24" s="172"/>
      <c r="NO24" s="172">
        <f t="shared" si="75"/>
        <v>0</v>
      </c>
      <c r="NP24" s="172">
        <f t="shared" si="76"/>
        <v>0</v>
      </c>
      <c r="NQ24" s="314">
        <v>0</v>
      </c>
      <c r="NR24" s="314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7"/>
        <v>0</v>
      </c>
      <c r="OD24" s="70">
        <f t="shared" si="78"/>
        <v>0</v>
      </c>
      <c r="OE24" s="70">
        <v>0</v>
      </c>
      <c r="OF24" s="70"/>
      <c r="OG24" s="114">
        <v>0</v>
      </c>
      <c r="OH24" s="70"/>
      <c r="OI24" s="114">
        <v>0</v>
      </c>
      <c r="OJ24" s="70"/>
      <c r="OK24" s="70">
        <v>0</v>
      </c>
      <c r="OL24" s="70"/>
      <c r="OM24" s="70">
        <f t="shared" si="79"/>
        <v>0</v>
      </c>
      <c r="ON24" s="70">
        <f t="shared" si="80"/>
        <v>0</v>
      </c>
      <c r="OO24" s="320">
        <v>0</v>
      </c>
      <c r="OP24" s="172"/>
      <c r="OQ24" s="321">
        <v>0</v>
      </c>
      <c r="OR24" s="172"/>
      <c r="OS24" s="321">
        <v>0</v>
      </c>
      <c r="OT24" s="172"/>
      <c r="OU24" s="172">
        <f t="shared" si="81"/>
        <v>0</v>
      </c>
      <c r="OV24" s="172">
        <f t="shared" si="82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>
        <v>20.62</v>
      </c>
      <c r="N25" s="67">
        <v>4.1240000000000006</v>
      </c>
      <c r="O25" s="71">
        <v>0</v>
      </c>
      <c r="P25" s="67">
        <v>0</v>
      </c>
      <c r="Q25" s="114">
        <v>5.15</v>
      </c>
      <c r="R25" s="74">
        <v>1.03</v>
      </c>
      <c r="S25" s="263"/>
      <c r="T25" s="263"/>
      <c r="U25" s="74"/>
      <c r="V25" s="74"/>
      <c r="W25" s="74">
        <f t="shared" si="14"/>
        <v>25.770000000000003</v>
      </c>
      <c r="X25" s="74">
        <f t="shared" si="15"/>
        <v>5.1540000000000008</v>
      </c>
      <c r="Y25" s="74"/>
      <c r="Z25" s="74"/>
      <c r="AA25" s="71"/>
      <c r="AB25" s="67"/>
      <c r="AC25" s="74">
        <f t="shared" si="16"/>
        <v>0</v>
      </c>
      <c r="AD25" s="74">
        <f t="shared" si="17"/>
        <v>0</v>
      </c>
      <c r="AE25" s="67"/>
      <c r="AF25" s="67"/>
      <c r="AG25" s="67"/>
      <c r="AH25" s="67"/>
      <c r="AI25" s="114"/>
      <c r="AJ25" s="114"/>
      <c r="AK25" s="307"/>
      <c r="AL25" s="275"/>
      <c r="AM25" s="276"/>
      <c r="AN25" s="276"/>
      <c r="AO25" s="277"/>
      <c r="AP25" s="277"/>
      <c r="AQ25" s="277"/>
      <c r="AR25" s="277"/>
      <c r="AS25" s="277"/>
      <c r="AT25" s="277"/>
      <c r="AU25" s="70">
        <f t="shared" si="18"/>
        <v>0</v>
      </c>
      <c r="AV25" s="70">
        <f t="shared" si="2"/>
        <v>0</v>
      </c>
      <c r="AW25" s="74"/>
      <c r="AX25" s="74"/>
      <c r="AY25" s="278"/>
      <c r="AZ25" s="74"/>
      <c r="BA25" s="74"/>
      <c r="BB25" s="74"/>
      <c r="BC25" s="74">
        <f t="shared" si="3"/>
        <v>0</v>
      </c>
      <c r="BD25" s="74">
        <f t="shared" si="4"/>
        <v>0</v>
      </c>
      <c r="BE25" s="74">
        <v>10</v>
      </c>
      <c r="BF25" s="74">
        <v>1.4239999999999999</v>
      </c>
      <c r="BG25" s="279">
        <v>8</v>
      </c>
      <c r="BH25" s="280">
        <v>1.1392</v>
      </c>
      <c r="BI25" s="279">
        <v>0</v>
      </c>
      <c r="BJ25" s="280">
        <v>0</v>
      </c>
      <c r="BK25" s="264">
        <v>2</v>
      </c>
      <c r="BL25" s="74">
        <v>0.2848</v>
      </c>
      <c r="BM25" s="74"/>
      <c r="BN25" s="74"/>
      <c r="BO25" s="74"/>
      <c r="BP25" s="74"/>
      <c r="BQ25" s="74">
        <v>10</v>
      </c>
      <c r="BR25" s="74">
        <v>1.4239999999999999</v>
      </c>
      <c r="BS25" s="263">
        <f t="shared" si="19"/>
        <v>30</v>
      </c>
      <c r="BT25" s="74">
        <f t="shared" si="20"/>
        <v>4.2720000000000002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305">
        <v>30.9</v>
      </c>
      <c r="CJ25" s="262">
        <v>10</v>
      </c>
      <c r="CK25" s="269"/>
      <c r="CL25" s="269"/>
      <c r="CM25" s="305">
        <v>10.3</v>
      </c>
      <c r="CN25" s="269">
        <v>3</v>
      </c>
      <c r="CO25" s="74">
        <f t="shared" si="21"/>
        <v>41.2</v>
      </c>
      <c r="CP25" s="74">
        <f t="shared" si="22"/>
        <v>13</v>
      </c>
      <c r="CQ25" s="308">
        <v>247.40625</v>
      </c>
      <c r="CR25" s="308"/>
      <c r="CS25" s="308"/>
      <c r="CT25" s="274"/>
      <c r="CU25" s="309">
        <v>18.556701030927837</v>
      </c>
      <c r="CV25" s="172"/>
      <c r="CW25" s="310">
        <v>63.814432989690722</v>
      </c>
      <c r="CX25" s="274"/>
      <c r="CY25" s="274"/>
      <c r="CZ25" s="274"/>
      <c r="DA25" s="281">
        <f t="shared" si="23"/>
        <v>329.77738402061857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11">
        <v>41.1</v>
      </c>
      <c r="DL25" s="311">
        <v>13.7</v>
      </c>
      <c r="DM25" s="263">
        <f t="shared" si="27"/>
        <v>41.1</v>
      </c>
      <c r="DN25" s="263">
        <f t="shared" si="28"/>
        <v>13.7</v>
      </c>
      <c r="DO25" s="311">
        <v>39.869999999999997</v>
      </c>
      <c r="DP25" s="311">
        <v>13.29</v>
      </c>
      <c r="DQ25" s="265"/>
      <c r="DR25" s="265"/>
      <c r="DS25" s="74"/>
      <c r="DT25" s="74"/>
      <c r="DU25" s="266"/>
      <c r="DV25" s="282"/>
      <c r="DW25" s="282"/>
      <c r="DX25" s="282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46">
        <v>41.23</v>
      </c>
      <c r="EH25" s="347"/>
      <c r="EI25" s="87">
        <v>265.70103092783506</v>
      </c>
      <c r="EJ25" s="87"/>
      <c r="EK25" s="263">
        <v>116.90721649484537</v>
      </c>
      <c r="EL25" s="266"/>
      <c r="EM25" s="267"/>
      <c r="EN25" s="267"/>
      <c r="EO25" s="267"/>
      <c r="EP25" s="267"/>
      <c r="EQ25" s="74">
        <f t="shared" si="30"/>
        <v>423.83824742268047</v>
      </c>
      <c r="ER25" s="74">
        <f t="shared" si="31"/>
        <v>0</v>
      </c>
      <c r="ES25" s="172"/>
      <c r="ET25" s="172"/>
      <c r="EU25" s="283"/>
      <c r="EV25" s="283"/>
      <c r="EW25" s="70">
        <f t="shared" si="32"/>
        <v>0</v>
      </c>
      <c r="EX25" s="70">
        <f t="shared" si="33"/>
        <v>0</v>
      </c>
      <c r="EY25" s="74"/>
      <c r="EZ25" s="74"/>
      <c r="FA25" s="312">
        <v>29</v>
      </c>
      <c r="FB25" s="268"/>
      <c r="FC25" s="106">
        <v>30</v>
      </c>
      <c r="FD25" s="264"/>
      <c r="FE25" s="74"/>
      <c r="FF25" s="74"/>
      <c r="FG25" s="284"/>
      <c r="FH25" s="285"/>
      <c r="FI25" s="74"/>
      <c r="FJ25" s="74"/>
      <c r="FK25" s="74"/>
      <c r="FL25" s="74"/>
      <c r="FM25" s="264"/>
      <c r="FN25" s="264"/>
      <c r="FO25" s="70"/>
      <c r="FP25" s="74"/>
      <c r="FQ25" s="286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/>
      <c r="GJ25" s="67"/>
      <c r="GK25" s="269"/>
      <c r="GL25" s="269"/>
      <c r="GM25" s="86"/>
      <c r="GN25" s="86"/>
      <c r="GO25" s="269"/>
      <c r="GP25" s="313"/>
      <c r="GQ25" s="313"/>
      <c r="GR25" s="313"/>
      <c r="GS25" s="86"/>
      <c r="GT25" s="86"/>
      <c r="GU25" s="86"/>
      <c r="GV25" s="86"/>
      <c r="GW25" s="86"/>
      <c r="GX25" s="86"/>
      <c r="GY25" s="86"/>
      <c r="GZ25" s="86"/>
      <c r="HA25" s="67"/>
      <c r="HB25" s="67"/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82"/>
      <c r="HO25" s="74">
        <f t="shared" si="38"/>
        <v>0</v>
      </c>
      <c r="HP25" s="74">
        <f t="shared" si="39"/>
        <v>0</v>
      </c>
      <c r="HQ25" s="305">
        <v>400</v>
      </c>
      <c r="HR25" s="67"/>
      <c r="HS25" s="305">
        <v>400</v>
      </c>
      <c r="HT25" s="74"/>
      <c r="HU25" s="74">
        <f t="shared" si="40"/>
        <v>400</v>
      </c>
      <c r="HV25" s="74">
        <f t="shared" si="41"/>
        <v>0</v>
      </c>
      <c r="HW25" s="74"/>
      <c r="HX25" s="74"/>
      <c r="HY25" s="314"/>
      <c r="HZ25" s="314"/>
      <c r="IA25" s="89"/>
      <c r="IB25" s="87"/>
      <c r="IC25" s="172">
        <v>12.5</v>
      </c>
      <c r="ID25" s="269">
        <v>3.125</v>
      </c>
      <c r="IE25" s="184"/>
      <c r="IF25" s="184"/>
      <c r="IG25" s="74">
        <f t="shared" si="42"/>
        <v>12.5</v>
      </c>
      <c r="IH25" s="74">
        <f t="shared" si="43"/>
        <v>3.125</v>
      </c>
      <c r="II25" s="74"/>
      <c r="IJ25" s="74"/>
      <c r="IK25" s="74"/>
      <c r="IL25" s="74"/>
      <c r="IM25" s="70"/>
      <c r="IN25" s="282"/>
      <c r="IO25" s="74"/>
      <c r="IP25" s="74"/>
      <c r="IQ25" s="74"/>
      <c r="IR25" s="74"/>
      <c r="IS25" s="74"/>
      <c r="IT25" s="74"/>
      <c r="IU25" s="74">
        <f t="shared" si="8"/>
        <v>0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/>
      <c r="JC25" s="67">
        <v>10.31</v>
      </c>
      <c r="JD25" s="67"/>
      <c r="JE25" s="293">
        <v>5.15</v>
      </c>
      <c r="JF25" s="293"/>
      <c r="JG25" s="74">
        <f t="shared" si="44"/>
        <v>25.770000000000003</v>
      </c>
      <c r="JH25" s="74">
        <f t="shared" si="45"/>
        <v>0</v>
      </c>
      <c r="JI25" s="269">
        <v>0</v>
      </c>
      <c r="JJ25" s="269">
        <v>0</v>
      </c>
      <c r="JK25" s="269">
        <v>6.3967999999999998</v>
      </c>
      <c r="JL25" s="269">
        <v>1</v>
      </c>
      <c r="JM25" s="324"/>
      <c r="JN25" s="269"/>
      <c r="JO25" s="305">
        <v>0</v>
      </c>
      <c r="JP25" s="269">
        <v>0</v>
      </c>
      <c r="JQ25" s="305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3"/>
        <v>6.3967999999999998</v>
      </c>
      <c r="JX25" s="74">
        <f t="shared" si="84"/>
        <v>1</v>
      </c>
      <c r="JY25" s="74"/>
      <c r="JZ25" s="74"/>
      <c r="KA25" s="67"/>
      <c r="KB25" s="67"/>
      <c r="KC25" s="74">
        <f t="shared" si="46"/>
        <v>0</v>
      </c>
      <c r="KD25" s="74">
        <f t="shared" si="47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8"/>
        <v>0</v>
      </c>
      <c r="KP25" s="70">
        <f t="shared" si="48"/>
        <v>0</v>
      </c>
      <c r="KQ25" s="264"/>
      <c r="KR25" s="70"/>
      <c r="KS25" s="70"/>
      <c r="KT25" s="70"/>
      <c r="KU25" s="114">
        <f t="shared" si="49"/>
        <v>0</v>
      </c>
      <c r="KV25" s="114">
        <f t="shared" si="50"/>
        <v>0</v>
      </c>
      <c r="KW25" s="70"/>
      <c r="KX25" s="70"/>
      <c r="KY25" s="70">
        <f t="shared" si="51"/>
        <v>0</v>
      </c>
      <c r="KZ25" s="70">
        <f t="shared" si="52"/>
        <v>0</v>
      </c>
      <c r="LA25" s="70"/>
      <c r="LB25" s="70"/>
      <c r="LC25" s="70"/>
      <c r="LD25" s="70"/>
      <c r="LE25" s="70">
        <f t="shared" si="53"/>
        <v>0</v>
      </c>
      <c r="LF25" s="70">
        <f t="shared" si="54"/>
        <v>0</v>
      </c>
      <c r="LG25" s="70"/>
      <c r="LH25" s="70"/>
      <c r="LI25" s="70">
        <f t="shared" si="55"/>
        <v>0</v>
      </c>
      <c r="LJ25" s="70">
        <f t="shared" si="56"/>
        <v>0</v>
      </c>
      <c r="LK25" s="67">
        <v>24.2</v>
      </c>
      <c r="LL25" s="269">
        <v>0</v>
      </c>
      <c r="LM25" s="75">
        <v>24.02</v>
      </c>
      <c r="LN25" s="315">
        <v>0</v>
      </c>
      <c r="LO25" s="75">
        <v>6.5750000000000002</v>
      </c>
      <c r="LP25" s="319">
        <v>0</v>
      </c>
      <c r="LQ25" s="130"/>
      <c r="LR25" s="271"/>
      <c r="LS25" s="271"/>
      <c r="LT25" s="271"/>
      <c r="LU25" s="70">
        <f t="shared" si="57"/>
        <v>54.795000000000002</v>
      </c>
      <c r="LV25" s="70">
        <f t="shared" si="58"/>
        <v>0</v>
      </c>
      <c r="LW25" s="130"/>
      <c r="LX25" s="70"/>
      <c r="LY25" s="70"/>
      <c r="LZ25" s="70"/>
      <c r="MA25" s="70">
        <f t="shared" si="59"/>
        <v>0</v>
      </c>
      <c r="MB25" s="70">
        <f t="shared" si="60"/>
        <v>0</v>
      </c>
      <c r="MC25" s="106"/>
      <c r="MD25" s="70"/>
      <c r="ME25" s="316"/>
      <c r="MF25" s="287"/>
      <c r="MG25" s="71"/>
      <c r="MH25" s="70"/>
      <c r="MI25" s="71"/>
      <c r="MJ25" s="70"/>
      <c r="MK25" s="70">
        <f t="shared" si="61"/>
        <v>0</v>
      </c>
      <c r="ML25" s="70">
        <f t="shared" si="62"/>
        <v>0</v>
      </c>
      <c r="MM25" s="365">
        <v>0</v>
      </c>
      <c r="MN25" s="321"/>
      <c r="MO25" s="366">
        <v>0</v>
      </c>
      <c r="MP25" s="321"/>
      <c r="MQ25" s="70">
        <f t="shared" si="63"/>
        <v>0</v>
      </c>
      <c r="MR25" s="70">
        <f t="shared" si="64"/>
        <v>0</v>
      </c>
      <c r="MS25" s="70"/>
      <c r="MT25" s="70"/>
      <c r="MU25" s="70">
        <f t="shared" si="65"/>
        <v>0</v>
      </c>
      <c r="MV25" s="70">
        <f t="shared" si="66"/>
        <v>0</v>
      </c>
      <c r="MW25" s="70"/>
      <c r="MX25" s="70"/>
      <c r="MY25" s="70">
        <f t="shared" si="67"/>
        <v>0</v>
      </c>
      <c r="MZ25" s="70">
        <f t="shared" si="68"/>
        <v>0</v>
      </c>
      <c r="NA25" s="317">
        <v>3.33</v>
      </c>
      <c r="NB25" s="349">
        <v>0.9</v>
      </c>
      <c r="NC25" s="70">
        <f t="shared" si="69"/>
        <v>3.33</v>
      </c>
      <c r="ND25" s="70">
        <f t="shared" si="70"/>
        <v>0.9</v>
      </c>
      <c r="NE25" s="172"/>
      <c r="NF25" s="172"/>
      <c r="NG25" s="172">
        <f t="shared" si="71"/>
        <v>0</v>
      </c>
      <c r="NH25" s="172">
        <f t="shared" si="72"/>
        <v>0</v>
      </c>
      <c r="NI25" s="172"/>
      <c r="NJ25" s="172"/>
      <c r="NK25" s="172">
        <f t="shared" si="73"/>
        <v>0</v>
      </c>
      <c r="NL25" s="172">
        <f t="shared" si="74"/>
        <v>0</v>
      </c>
      <c r="NM25" s="264"/>
      <c r="NN25" s="172"/>
      <c r="NO25" s="172">
        <f t="shared" si="75"/>
        <v>0</v>
      </c>
      <c r="NP25" s="172">
        <f t="shared" si="76"/>
        <v>0</v>
      </c>
      <c r="NQ25" s="314">
        <v>0</v>
      </c>
      <c r="NR25" s="314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7"/>
        <v>0</v>
      </c>
      <c r="OD25" s="70">
        <f t="shared" si="78"/>
        <v>0</v>
      </c>
      <c r="OE25" s="70">
        <v>0</v>
      </c>
      <c r="OF25" s="70"/>
      <c r="OG25" s="114">
        <v>0</v>
      </c>
      <c r="OH25" s="70"/>
      <c r="OI25" s="114">
        <v>0</v>
      </c>
      <c r="OJ25" s="70"/>
      <c r="OK25" s="70">
        <v>0</v>
      </c>
      <c r="OL25" s="70"/>
      <c r="OM25" s="70">
        <f t="shared" si="79"/>
        <v>0</v>
      </c>
      <c r="ON25" s="70">
        <f t="shared" si="80"/>
        <v>0</v>
      </c>
      <c r="OO25" s="320">
        <v>0</v>
      </c>
      <c r="OP25" s="172"/>
      <c r="OQ25" s="321">
        <v>0</v>
      </c>
      <c r="OR25" s="172"/>
      <c r="OS25" s="321">
        <v>0</v>
      </c>
      <c r="OT25" s="172"/>
      <c r="OU25" s="172">
        <f t="shared" si="81"/>
        <v>0</v>
      </c>
      <c r="OV25" s="172">
        <f t="shared" si="82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>
        <v>20.62</v>
      </c>
      <c r="N26" s="67">
        <v>4.1240000000000006</v>
      </c>
      <c r="O26" s="71">
        <v>0</v>
      </c>
      <c r="P26" s="67">
        <v>0</v>
      </c>
      <c r="Q26" s="114">
        <v>5.15</v>
      </c>
      <c r="R26" s="74">
        <v>1.03</v>
      </c>
      <c r="S26" s="263"/>
      <c r="T26" s="263"/>
      <c r="U26" s="74"/>
      <c r="V26" s="74"/>
      <c r="W26" s="74">
        <f t="shared" si="14"/>
        <v>25.770000000000003</v>
      </c>
      <c r="X26" s="74">
        <f t="shared" si="15"/>
        <v>5.1540000000000008</v>
      </c>
      <c r="Y26" s="74"/>
      <c r="Z26" s="74"/>
      <c r="AA26" s="71"/>
      <c r="AB26" s="67"/>
      <c r="AC26" s="74">
        <f t="shared" si="16"/>
        <v>0</v>
      </c>
      <c r="AD26" s="74">
        <f t="shared" si="17"/>
        <v>0</v>
      </c>
      <c r="AE26" s="67"/>
      <c r="AF26" s="67"/>
      <c r="AG26" s="67"/>
      <c r="AH26" s="67"/>
      <c r="AI26" s="114"/>
      <c r="AJ26" s="114"/>
      <c r="AK26" s="307"/>
      <c r="AL26" s="275"/>
      <c r="AM26" s="276"/>
      <c r="AN26" s="276"/>
      <c r="AO26" s="277"/>
      <c r="AP26" s="277"/>
      <c r="AQ26" s="277"/>
      <c r="AR26" s="277"/>
      <c r="AS26" s="277"/>
      <c r="AT26" s="277"/>
      <c r="AU26" s="70">
        <f t="shared" si="18"/>
        <v>0</v>
      </c>
      <c r="AV26" s="70">
        <f t="shared" si="2"/>
        <v>0</v>
      </c>
      <c r="AW26" s="74"/>
      <c r="AX26" s="74"/>
      <c r="AY26" s="278"/>
      <c r="AZ26" s="74"/>
      <c r="BA26" s="74"/>
      <c r="BB26" s="74"/>
      <c r="BC26" s="74">
        <f t="shared" si="3"/>
        <v>0</v>
      </c>
      <c r="BD26" s="74">
        <f t="shared" si="4"/>
        <v>0</v>
      </c>
      <c r="BE26" s="74">
        <v>10</v>
      </c>
      <c r="BF26" s="74">
        <v>1.4239999999999999</v>
      </c>
      <c r="BG26" s="279">
        <v>8</v>
      </c>
      <c r="BH26" s="280">
        <v>1.1392</v>
      </c>
      <c r="BI26" s="279">
        <v>0</v>
      </c>
      <c r="BJ26" s="280">
        <v>0</v>
      </c>
      <c r="BK26" s="264">
        <v>2</v>
      </c>
      <c r="BL26" s="74">
        <v>0.2848</v>
      </c>
      <c r="BM26" s="74"/>
      <c r="BN26" s="74"/>
      <c r="BO26" s="74"/>
      <c r="BP26" s="74"/>
      <c r="BQ26" s="74">
        <v>10</v>
      </c>
      <c r="BR26" s="74">
        <v>1.4239999999999999</v>
      </c>
      <c r="BS26" s="263">
        <f t="shared" si="19"/>
        <v>30</v>
      </c>
      <c r="BT26" s="74">
        <f t="shared" si="20"/>
        <v>4.2720000000000002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305">
        <v>30.9</v>
      </c>
      <c r="CJ26" s="262">
        <v>10</v>
      </c>
      <c r="CK26" s="269"/>
      <c r="CL26" s="269"/>
      <c r="CM26" s="305">
        <v>10.3</v>
      </c>
      <c r="CN26" s="269">
        <v>3</v>
      </c>
      <c r="CO26" s="74">
        <f t="shared" si="21"/>
        <v>41.2</v>
      </c>
      <c r="CP26" s="74">
        <f t="shared" si="22"/>
        <v>13</v>
      </c>
      <c r="CQ26" s="308">
        <v>247.40625</v>
      </c>
      <c r="CR26" s="308"/>
      <c r="CS26" s="308"/>
      <c r="CT26" s="274"/>
      <c r="CU26" s="309">
        <v>18.556701030927837</v>
      </c>
      <c r="CV26" s="172"/>
      <c r="CW26" s="310">
        <v>63.814432989690722</v>
      </c>
      <c r="CX26" s="274"/>
      <c r="CY26" s="274"/>
      <c r="CZ26" s="274"/>
      <c r="DA26" s="281">
        <f t="shared" si="23"/>
        <v>329.77738402061857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11">
        <v>41.1</v>
      </c>
      <c r="DL26" s="311">
        <v>13.7</v>
      </c>
      <c r="DM26" s="263">
        <f t="shared" si="27"/>
        <v>41.1</v>
      </c>
      <c r="DN26" s="263">
        <f t="shared" si="28"/>
        <v>13.7</v>
      </c>
      <c r="DO26" s="311">
        <v>39.869999999999997</v>
      </c>
      <c r="DP26" s="311">
        <v>13.29</v>
      </c>
      <c r="DQ26" s="265"/>
      <c r="DR26" s="265"/>
      <c r="DS26" s="74"/>
      <c r="DT26" s="74"/>
      <c r="DU26" s="266"/>
      <c r="DV26" s="282"/>
      <c r="DW26" s="282"/>
      <c r="DX26" s="282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46">
        <v>41.23</v>
      </c>
      <c r="EH26" s="347"/>
      <c r="EI26" s="87">
        <v>265.70103092783506</v>
      </c>
      <c r="EJ26" s="87"/>
      <c r="EK26" s="263">
        <v>116.90721649484537</v>
      </c>
      <c r="EL26" s="266"/>
      <c r="EM26" s="267"/>
      <c r="EN26" s="267"/>
      <c r="EO26" s="267"/>
      <c r="EP26" s="267"/>
      <c r="EQ26" s="74">
        <f t="shared" si="30"/>
        <v>423.83824742268047</v>
      </c>
      <c r="ER26" s="74">
        <f t="shared" si="31"/>
        <v>0</v>
      </c>
      <c r="ES26" s="172"/>
      <c r="ET26" s="172"/>
      <c r="EU26" s="283"/>
      <c r="EV26" s="283"/>
      <c r="EW26" s="70">
        <f t="shared" si="32"/>
        <v>0</v>
      </c>
      <c r="EX26" s="70">
        <f t="shared" si="33"/>
        <v>0</v>
      </c>
      <c r="EY26" s="74"/>
      <c r="EZ26" s="74"/>
      <c r="FA26" s="312">
        <v>29</v>
      </c>
      <c r="FB26" s="268"/>
      <c r="FC26" s="106">
        <v>30</v>
      </c>
      <c r="FD26" s="264"/>
      <c r="FE26" s="74"/>
      <c r="FF26" s="74"/>
      <c r="FG26" s="284"/>
      <c r="FH26" s="285"/>
      <c r="FI26" s="74"/>
      <c r="FJ26" s="74"/>
      <c r="FK26" s="74"/>
      <c r="FL26" s="74"/>
      <c r="FM26" s="264"/>
      <c r="FN26" s="264"/>
      <c r="FO26" s="70"/>
      <c r="FP26" s="74"/>
      <c r="FQ26" s="286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/>
      <c r="GJ26" s="67"/>
      <c r="GK26" s="269"/>
      <c r="GL26" s="269"/>
      <c r="GM26" s="86"/>
      <c r="GN26" s="86"/>
      <c r="GO26" s="269"/>
      <c r="GP26" s="313"/>
      <c r="GQ26" s="313"/>
      <c r="GR26" s="313"/>
      <c r="GS26" s="86"/>
      <c r="GT26" s="86"/>
      <c r="GU26" s="86"/>
      <c r="GV26" s="86"/>
      <c r="GW26" s="86"/>
      <c r="GX26" s="86"/>
      <c r="GY26" s="86"/>
      <c r="GZ26" s="86"/>
      <c r="HA26" s="67"/>
      <c r="HB26" s="67"/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82"/>
      <c r="HO26" s="74">
        <f t="shared" si="38"/>
        <v>0</v>
      </c>
      <c r="HP26" s="74">
        <f t="shared" si="39"/>
        <v>0</v>
      </c>
      <c r="HQ26" s="305">
        <v>400</v>
      </c>
      <c r="HR26" s="67"/>
      <c r="HS26" s="305">
        <v>400</v>
      </c>
      <c r="HT26" s="74"/>
      <c r="HU26" s="74">
        <f t="shared" si="40"/>
        <v>400</v>
      </c>
      <c r="HV26" s="74">
        <f t="shared" si="41"/>
        <v>0</v>
      </c>
      <c r="HW26" s="74"/>
      <c r="HX26" s="74"/>
      <c r="HY26" s="314"/>
      <c r="HZ26" s="314"/>
      <c r="IA26" s="89"/>
      <c r="IB26" s="87"/>
      <c r="IC26" s="172">
        <v>12.5</v>
      </c>
      <c r="ID26" s="269">
        <v>3.125</v>
      </c>
      <c r="IE26" s="184"/>
      <c r="IF26" s="184"/>
      <c r="IG26" s="74">
        <f t="shared" si="42"/>
        <v>12.5</v>
      </c>
      <c r="IH26" s="74">
        <f t="shared" si="43"/>
        <v>3.125</v>
      </c>
      <c r="II26" s="74"/>
      <c r="IJ26" s="74"/>
      <c r="IK26" s="74"/>
      <c r="IL26" s="74"/>
      <c r="IM26" s="70"/>
      <c r="IN26" s="282"/>
      <c r="IO26" s="74"/>
      <c r="IP26" s="74"/>
      <c r="IQ26" s="74"/>
      <c r="IR26" s="74"/>
      <c r="IS26" s="74"/>
      <c r="IT26" s="74"/>
      <c r="IU26" s="74">
        <f t="shared" si="8"/>
        <v>0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/>
      <c r="JC26" s="67">
        <v>10.31</v>
      </c>
      <c r="JD26" s="67"/>
      <c r="JE26" s="293">
        <v>5.15</v>
      </c>
      <c r="JF26" s="293"/>
      <c r="JG26" s="74">
        <f t="shared" si="44"/>
        <v>25.770000000000003</v>
      </c>
      <c r="JH26" s="74">
        <f t="shared" si="45"/>
        <v>0</v>
      </c>
      <c r="JI26" s="269">
        <v>0</v>
      </c>
      <c r="JJ26" s="269">
        <v>0</v>
      </c>
      <c r="JK26" s="269">
        <v>6.3967999999999998</v>
      </c>
      <c r="JL26" s="269">
        <v>1</v>
      </c>
      <c r="JM26" s="324"/>
      <c r="JN26" s="269"/>
      <c r="JO26" s="305">
        <v>0</v>
      </c>
      <c r="JP26" s="269">
        <v>0</v>
      </c>
      <c r="JQ26" s="305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3"/>
        <v>6.3967999999999998</v>
      </c>
      <c r="JX26" s="74">
        <f t="shared" si="84"/>
        <v>1</v>
      </c>
      <c r="JY26" s="74"/>
      <c r="JZ26" s="74"/>
      <c r="KA26" s="67"/>
      <c r="KB26" s="67"/>
      <c r="KC26" s="74">
        <f t="shared" si="46"/>
        <v>0</v>
      </c>
      <c r="KD26" s="74">
        <f t="shared" si="47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8"/>
        <v>0</v>
      </c>
      <c r="KP26" s="70">
        <f t="shared" si="48"/>
        <v>0</v>
      </c>
      <c r="KQ26" s="264"/>
      <c r="KR26" s="70"/>
      <c r="KS26" s="70"/>
      <c r="KT26" s="70"/>
      <c r="KU26" s="114">
        <f t="shared" si="49"/>
        <v>0</v>
      </c>
      <c r="KV26" s="114">
        <f t="shared" si="50"/>
        <v>0</v>
      </c>
      <c r="KW26" s="70"/>
      <c r="KX26" s="70"/>
      <c r="KY26" s="70">
        <f t="shared" si="51"/>
        <v>0</v>
      </c>
      <c r="KZ26" s="70">
        <f t="shared" si="52"/>
        <v>0</v>
      </c>
      <c r="LA26" s="70"/>
      <c r="LB26" s="70"/>
      <c r="LC26" s="70"/>
      <c r="LD26" s="70"/>
      <c r="LE26" s="70">
        <f t="shared" si="53"/>
        <v>0</v>
      </c>
      <c r="LF26" s="70">
        <f t="shared" si="54"/>
        <v>0</v>
      </c>
      <c r="LG26" s="70"/>
      <c r="LH26" s="70"/>
      <c r="LI26" s="70">
        <f t="shared" si="55"/>
        <v>0</v>
      </c>
      <c r="LJ26" s="70">
        <f t="shared" si="56"/>
        <v>0</v>
      </c>
      <c r="LK26" s="67">
        <v>24.2</v>
      </c>
      <c r="LL26" s="269">
        <v>0</v>
      </c>
      <c r="LM26" s="75">
        <v>24.02</v>
      </c>
      <c r="LN26" s="315">
        <v>0</v>
      </c>
      <c r="LO26" s="75">
        <v>6.5750000000000002</v>
      </c>
      <c r="LP26" s="319">
        <v>0</v>
      </c>
      <c r="LQ26" s="130"/>
      <c r="LR26" s="271"/>
      <c r="LS26" s="271"/>
      <c r="LT26" s="271"/>
      <c r="LU26" s="70">
        <f t="shared" si="57"/>
        <v>54.795000000000002</v>
      </c>
      <c r="LV26" s="70">
        <f t="shared" si="58"/>
        <v>0</v>
      </c>
      <c r="LW26" s="130"/>
      <c r="LX26" s="70"/>
      <c r="LY26" s="70"/>
      <c r="LZ26" s="70"/>
      <c r="MA26" s="70">
        <f t="shared" si="59"/>
        <v>0</v>
      </c>
      <c r="MB26" s="70">
        <f t="shared" si="60"/>
        <v>0</v>
      </c>
      <c r="MC26" s="106"/>
      <c r="MD26" s="70"/>
      <c r="ME26" s="316"/>
      <c r="MF26" s="287"/>
      <c r="MG26" s="71"/>
      <c r="MH26" s="70"/>
      <c r="MI26" s="71"/>
      <c r="MJ26" s="70"/>
      <c r="MK26" s="70">
        <f t="shared" si="61"/>
        <v>0</v>
      </c>
      <c r="ML26" s="70">
        <f t="shared" si="62"/>
        <v>0</v>
      </c>
      <c r="MM26" s="365">
        <v>0</v>
      </c>
      <c r="MN26" s="321"/>
      <c r="MO26" s="366">
        <v>0</v>
      </c>
      <c r="MP26" s="321"/>
      <c r="MQ26" s="70">
        <f t="shared" si="63"/>
        <v>0</v>
      </c>
      <c r="MR26" s="70">
        <f t="shared" si="64"/>
        <v>0</v>
      </c>
      <c r="MS26" s="70"/>
      <c r="MT26" s="70"/>
      <c r="MU26" s="70">
        <f t="shared" si="65"/>
        <v>0</v>
      </c>
      <c r="MV26" s="70">
        <f t="shared" si="66"/>
        <v>0</v>
      </c>
      <c r="MW26" s="70"/>
      <c r="MX26" s="70"/>
      <c r="MY26" s="70">
        <f t="shared" si="67"/>
        <v>0</v>
      </c>
      <c r="MZ26" s="70">
        <f t="shared" si="68"/>
        <v>0</v>
      </c>
      <c r="NA26" s="317">
        <v>3.33</v>
      </c>
      <c r="NB26" s="349">
        <v>0.9</v>
      </c>
      <c r="NC26" s="70">
        <f t="shared" si="69"/>
        <v>3.33</v>
      </c>
      <c r="ND26" s="70">
        <f t="shared" si="70"/>
        <v>0.9</v>
      </c>
      <c r="NE26" s="172"/>
      <c r="NF26" s="172"/>
      <c r="NG26" s="172">
        <f t="shared" si="71"/>
        <v>0</v>
      </c>
      <c r="NH26" s="172">
        <f t="shared" si="72"/>
        <v>0</v>
      </c>
      <c r="NI26" s="172"/>
      <c r="NJ26" s="172"/>
      <c r="NK26" s="172">
        <f t="shared" si="73"/>
        <v>0</v>
      </c>
      <c r="NL26" s="172">
        <f t="shared" si="74"/>
        <v>0</v>
      </c>
      <c r="NM26" s="264"/>
      <c r="NN26" s="172"/>
      <c r="NO26" s="172">
        <f t="shared" si="75"/>
        <v>0</v>
      </c>
      <c r="NP26" s="172">
        <f t="shared" si="76"/>
        <v>0</v>
      </c>
      <c r="NQ26" s="314">
        <v>0</v>
      </c>
      <c r="NR26" s="314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7"/>
        <v>0</v>
      </c>
      <c r="OD26" s="70">
        <f t="shared" si="78"/>
        <v>0</v>
      </c>
      <c r="OE26" s="70">
        <v>0</v>
      </c>
      <c r="OF26" s="70"/>
      <c r="OG26" s="114">
        <v>0</v>
      </c>
      <c r="OH26" s="70"/>
      <c r="OI26" s="114">
        <v>0</v>
      </c>
      <c r="OJ26" s="70"/>
      <c r="OK26" s="70">
        <v>0</v>
      </c>
      <c r="OL26" s="70"/>
      <c r="OM26" s="70">
        <f t="shared" si="79"/>
        <v>0</v>
      </c>
      <c r="ON26" s="70">
        <f t="shared" si="80"/>
        <v>0</v>
      </c>
      <c r="OO26" s="320">
        <v>0</v>
      </c>
      <c r="OP26" s="172"/>
      <c r="OQ26" s="321">
        <v>0</v>
      </c>
      <c r="OR26" s="172"/>
      <c r="OS26" s="321">
        <v>0</v>
      </c>
      <c r="OT26" s="172"/>
      <c r="OU26" s="172">
        <f t="shared" si="81"/>
        <v>0</v>
      </c>
      <c r="OV26" s="172">
        <f t="shared" si="82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>
        <v>20.62</v>
      </c>
      <c r="N27" s="67">
        <v>4.1240000000000006</v>
      </c>
      <c r="O27" s="71">
        <v>0</v>
      </c>
      <c r="P27" s="67">
        <v>0</v>
      </c>
      <c r="Q27" s="114">
        <v>5.15</v>
      </c>
      <c r="R27" s="74">
        <v>1.03</v>
      </c>
      <c r="S27" s="263"/>
      <c r="T27" s="263"/>
      <c r="U27" s="74"/>
      <c r="V27" s="74"/>
      <c r="W27" s="74">
        <f t="shared" si="14"/>
        <v>25.770000000000003</v>
      </c>
      <c r="X27" s="74">
        <f t="shared" si="15"/>
        <v>5.1540000000000008</v>
      </c>
      <c r="Y27" s="74"/>
      <c r="Z27" s="74"/>
      <c r="AA27" s="71"/>
      <c r="AB27" s="67"/>
      <c r="AC27" s="74">
        <f t="shared" si="16"/>
        <v>0</v>
      </c>
      <c r="AD27" s="74">
        <f t="shared" si="17"/>
        <v>0</v>
      </c>
      <c r="AE27" s="67"/>
      <c r="AF27" s="67"/>
      <c r="AG27" s="67"/>
      <c r="AH27" s="67"/>
      <c r="AI27" s="114"/>
      <c r="AJ27" s="114"/>
      <c r="AK27" s="307"/>
      <c r="AL27" s="275"/>
      <c r="AM27" s="276"/>
      <c r="AN27" s="276"/>
      <c r="AO27" s="277"/>
      <c r="AP27" s="277"/>
      <c r="AQ27" s="277"/>
      <c r="AR27" s="277"/>
      <c r="AS27" s="277"/>
      <c r="AT27" s="277"/>
      <c r="AU27" s="70">
        <f t="shared" si="18"/>
        <v>0</v>
      </c>
      <c r="AV27" s="70">
        <f t="shared" si="2"/>
        <v>0</v>
      </c>
      <c r="AW27" s="74"/>
      <c r="AX27" s="74"/>
      <c r="AY27" s="278"/>
      <c r="AZ27" s="74"/>
      <c r="BA27" s="74"/>
      <c r="BB27" s="74"/>
      <c r="BC27" s="74">
        <f t="shared" si="3"/>
        <v>0</v>
      </c>
      <c r="BD27" s="74">
        <f t="shared" si="4"/>
        <v>0</v>
      </c>
      <c r="BE27" s="74">
        <v>10</v>
      </c>
      <c r="BF27" s="74">
        <v>1.4239999999999999</v>
      </c>
      <c r="BG27" s="279">
        <v>8</v>
      </c>
      <c r="BH27" s="280">
        <v>1.1392</v>
      </c>
      <c r="BI27" s="279">
        <v>0</v>
      </c>
      <c r="BJ27" s="280">
        <v>0</v>
      </c>
      <c r="BK27" s="264">
        <v>2</v>
      </c>
      <c r="BL27" s="74">
        <v>0.2848</v>
      </c>
      <c r="BM27" s="74"/>
      <c r="BN27" s="74"/>
      <c r="BO27" s="74"/>
      <c r="BP27" s="74"/>
      <c r="BQ27" s="74">
        <v>10</v>
      </c>
      <c r="BR27" s="74">
        <v>1.4239999999999999</v>
      </c>
      <c r="BS27" s="263">
        <f t="shared" si="19"/>
        <v>30</v>
      </c>
      <c r="BT27" s="74">
        <f t="shared" si="20"/>
        <v>4.2720000000000002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305">
        <v>30.9</v>
      </c>
      <c r="CJ27" s="262">
        <v>10</v>
      </c>
      <c r="CK27" s="269"/>
      <c r="CL27" s="269"/>
      <c r="CM27" s="305">
        <v>10.3</v>
      </c>
      <c r="CN27" s="269">
        <v>3</v>
      </c>
      <c r="CO27" s="74">
        <f t="shared" si="21"/>
        <v>41.2</v>
      </c>
      <c r="CP27" s="74">
        <f t="shared" si="22"/>
        <v>13</v>
      </c>
      <c r="CQ27" s="308">
        <v>247.40625</v>
      </c>
      <c r="CR27" s="308"/>
      <c r="CS27" s="308"/>
      <c r="CT27" s="274"/>
      <c r="CU27" s="309">
        <v>18.556701030927837</v>
      </c>
      <c r="CV27" s="172"/>
      <c r="CW27" s="310">
        <v>63.814432989690722</v>
      </c>
      <c r="CX27" s="274"/>
      <c r="CY27" s="274"/>
      <c r="CZ27" s="274"/>
      <c r="DA27" s="281">
        <f t="shared" si="23"/>
        <v>329.77738402061857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11">
        <v>41.1</v>
      </c>
      <c r="DL27" s="311">
        <v>13.7</v>
      </c>
      <c r="DM27" s="263">
        <f t="shared" si="27"/>
        <v>41.1</v>
      </c>
      <c r="DN27" s="263">
        <f t="shared" si="28"/>
        <v>13.7</v>
      </c>
      <c r="DO27" s="311">
        <v>39.869999999999997</v>
      </c>
      <c r="DP27" s="311">
        <v>13.29</v>
      </c>
      <c r="DQ27" s="265"/>
      <c r="DR27" s="265"/>
      <c r="DS27" s="74"/>
      <c r="DT27" s="74"/>
      <c r="DU27" s="266"/>
      <c r="DV27" s="282"/>
      <c r="DW27" s="282"/>
      <c r="DX27" s="282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46">
        <v>41.23</v>
      </c>
      <c r="EH27" s="347"/>
      <c r="EI27" s="87">
        <v>265.70103092783506</v>
      </c>
      <c r="EJ27" s="87"/>
      <c r="EK27" s="263">
        <v>116.90721649484537</v>
      </c>
      <c r="EL27" s="266"/>
      <c r="EM27" s="267"/>
      <c r="EN27" s="267"/>
      <c r="EO27" s="267"/>
      <c r="EP27" s="267"/>
      <c r="EQ27" s="74">
        <f t="shared" si="30"/>
        <v>423.83824742268047</v>
      </c>
      <c r="ER27" s="74">
        <f t="shared" si="31"/>
        <v>0</v>
      </c>
      <c r="ES27" s="172"/>
      <c r="ET27" s="172"/>
      <c r="EU27" s="283"/>
      <c r="EV27" s="283"/>
      <c r="EW27" s="70">
        <f t="shared" si="32"/>
        <v>0</v>
      </c>
      <c r="EX27" s="70">
        <f t="shared" si="33"/>
        <v>0</v>
      </c>
      <c r="EY27" s="74"/>
      <c r="EZ27" s="74"/>
      <c r="FA27" s="312">
        <v>29</v>
      </c>
      <c r="FB27" s="268"/>
      <c r="FC27" s="106">
        <v>30</v>
      </c>
      <c r="FD27" s="264"/>
      <c r="FE27" s="74"/>
      <c r="FF27" s="74"/>
      <c r="FG27" s="284"/>
      <c r="FH27" s="285"/>
      <c r="FI27" s="74"/>
      <c r="FJ27" s="74"/>
      <c r="FK27" s="74"/>
      <c r="FL27" s="74"/>
      <c r="FM27" s="264"/>
      <c r="FN27" s="264"/>
      <c r="FO27" s="70"/>
      <c r="FP27" s="74"/>
      <c r="FQ27" s="286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/>
      <c r="GJ27" s="67"/>
      <c r="GK27" s="269"/>
      <c r="GL27" s="269"/>
      <c r="GM27" s="86"/>
      <c r="GN27" s="86"/>
      <c r="GO27" s="269"/>
      <c r="GP27" s="313"/>
      <c r="GQ27" s="313"/>
      <c r="GR27" s="313"/>
      <c r="GS27" s="86"/>
      <c r="GT27" s="86"/>
      <c r="GU27" s="86"/>
      <c r="GV27" s="86"/>
      <c r="GW27" s="86"/>
      <c r="GX27" s="86"/>
      <c r="GY27" s="86"/>
      <c r="GZ27" s="86"/>
      <c r="HA27" s="67"/>
      <c r="HB27" s="67"/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82"/>
      <c r="HO27" s="74">
        <f t="shared" si="38"/>
        <v>0</v>
      </c>
      <c r="HP27" s="74">
        <f t="shared" si="39"/>
        <v>0</v>
      </c>
      <c r="HQ27" s="305">
        <v>400</v>
      </c>
      <c r="HR27" s="67"/>
      <c r="HS27" s="305">
        <v>400</v>
      </c>
      <c r="HT27" s="74"/>
      <c r="HU27" s="74">
        <f t="shared" si="40"/>
        <v>400</v>
      </c>
      <c r="HV27" s="74">
        <f t="shared" si="41"/>
        <v>0</v>
      </c>
      <c r="HW27" s="74"/>
      <c r="HX27" s="74"/>
      <c r="HY27" s="314"/>
      <c r="HZ27" s="314"/>
      <c r="IA27" s="89"/>
      <c r="IB27" s="87"/>
      <c r="IC27" s="172">
        <v>12.5</v>
      </c>
      <c r="ID27" s="269">
        <v>3.125</v>
      </c>
      <c r="IE27" s="184"/>
      <c r="IF27" s="184"/>
      <c r="IG27" s="74">
        <f t="shared" si="42"/>
        <v>12.5</v>
      </c>
      <c r="IH27" s="74">
        <f t="shared" si="43"/>
        <v>3.125</v>
      </c>
      <c r="II27" s="74"/>
      <c r="IJ27" s="74"/>
      <c r="IK27" s="74"/>
      <c r="IL27" s="74"/>
      <c r="IM27" s="70"/>
      <c r="IN27" s="282"/>
      <c r="IO27" s="74"/>
      <c r="IP27" s="74"/>
      <c r="IQ27" s="74"/>
      <c r="IR27" s="74"/>
      <c r="IS27" s="74"/>
      <c r="IT27" s="74"/>
      <c r="IU27" s="74">
        <f t="shared" si="8"/>
        <v>0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/>
      <c r="JC27" s="67">
        <v>10.31</v>
      </c>
      <c r="JD27" s="67"/>
      <c r="JE27" s="293">
        <v>5.15</v>
      </c>
      <c r="JF27" s="293"/>
      <c r="JG27" s="74">
        <f t="shared" si="44"/>
        <v>25.770000000000003</v>
      </c>
      <c r="JH27" s="74">
        <f t="shared" si="45"/>
        <v>0</v>
      </c>
      <c r="JI27" s="269">
        <v>0</v>
      </c>
      <c r="JJ27" s="269">
        <v>0</v>
      </c>
      <c r="JK27" s="269">
        <v>6.3967999999999998</v>
      </c>
      <c r="JL27" s="269">
        <v>1</v>
      </c>
      <c r="JM27" s="324"/>
      <c r="JN27" s="269"/>
      <c r="JO27" s="305">
        <v>0</v>
      </c>
      <c r="JP27" s="269">
        <v>0</v>
      </c>
      <c r="JQ27" s="305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3"/>
        <v>6.3967999999999998</v>
      </c>
      <c r="JX27" s="74">
        <f t="shared" si="84"/>
        <v>1</v>
      </c>
      <c r="JY27" s="74"/>
      <c r="JZ27" s="74"/>
      <c r="KA27" s="67"/>
      <c r="KB27" s="67"/>
      <c r="KC27" s="74">
        <f t="shared" si="46"/>
        <v>0</v>
      </c>
      <c r="KD27" s="74">
        <f t="shared" si="47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8"/>
        <v>0</v>
      </c>
      <c r="KP27" s="70">
        <f t="shared" si="48"/>
        <v>0</v>
      </c>
      <c r="KQ27" s="263"/>
      <c r="KR27" s="70"/>
      <c r="KS27" s="70"/>
      <c r="KT27" s="70"/>
      <c r="KU27" s="114">
        <f t="shared" si="49"/>
        <v>0</v>
      </c>
      <c r="KV27" s="114">
        <f t="shared" si="50"/>
        <v>0</v>
      </c>
      <c r="KW27" s="70"/>
      <c r="KX27" s="70"/>
      <c r="KY27" s="70">
        <f t="shared" si="51"/>
        <v>0</v>
      </c>
      <c r="KZ27" s="70">
        <f t="shared" si="52"/>
        <v>0</v>
      </c>
      <c r="LA27" s="70"/>
      <c r="LB27" s="70"/>
      <c r="LC27" s="70"/>
      <c r="LD27" s="70"/>
      <c r="LE27" s="70">
        <f t="shared" si="53"/>
        <v>0</v>
      </c>
      <c r="LF27" s="70">
        <f t="shared" si="54"/>
        <v>0</v>
      </c>
      <c r="LG27" s="70"/>
      <c r="LH27" s="70"/>
      <c r="LI27" s="70">
        <f t="shared" si="55"/>
        <v>0</v>
      </c>
      <c r="LJ27" s="70">
        <f t="shared" si="56"/>
        <v>0</v>
      </c>
      <c r="LK27" s="67">
        <v>24.2</v>
      </c>
      <c r="LL27" s="269">
        <v>0</v>
      </c>
      <c r="LM27" s="75">
        <v>24.02</v>
      </c>
      <c r="LN27" s="315">
        <v>0</v>
      </c>
      <c r="LO27" s="75">
        <v>6.5750000000000002</v>
      </c>
      <c r="LP27" s="319">
        <v>0</v>
      </c>
      <c r="LQ27" s="130"/>
      <c r="LR27" s="271"/>
      <c r="LS27" s="271"/>
      <c r="LT27" s="271"/>
      <c r="LU27" s="70">
        <f t="shared" si="57"/>
        <v>54.795000000000002</v>
      </c>
      <c r="LV27" s="70">
        <f t="shared" si="58"/>
        <v>0</v>
      </c>
      <c r="LW27" s="130"/>
      <c r="LX27" s="70"/>
      <c r="LY27" s="70"/>
      <c r="LZ27" s="70"/>
      <c r="MA27" s="70">
        <f t="shared" si="59"/>
        <v>0</v>
      </c>
      <c r="MB27" s="70">
        <f t="shared" si="60"/>
        <v>0</v>
      </c>
      <c r="MC27" s="106"/>
      <c r="MD27" s="70"/>
      <c r="ME27" s="316"/>
      <c r="MF27" s="287"/>
      <c r="MG27" s="71"/>
      <c r="MH27" s="70"/>
      <c r="MI27" s="71"/>
      <c r="MJ27" s="70"/>
      <c r="MK27" s="70">
        <f t="shared" si="61"/>
        <v>0</v>
      </c>
      <c r="ML27" s="70">
        <f t="shared" si="62"/>
        <v>0</v>
      </c>
      <c r="MM27" s="365">
        <v>0</v>
      </c>
      <c r="MN27" s="321"/>
      <c r="MO27" s="366">
        <v>0</v>
      </c>
      <c r="MP27" s="321"/>
      <c r="MQ27" s="70">
        <f t="shared" si="63"/>
        <v>0</v>
      </c>
      <c r="MR27" s="70">
        <f t="shared" si="64"/>
        <v>0</v>
      </c>
      <c r="MS27" s="70"/>
      <c r="MT27" s="70"/>
      <c r="MU27" s="70">
        <f t="shared" si="65"/>
        <v>0</v>
      </c>
      <c r="MV27" s="70">
        <f t="shared" si="66"/>
        <v>0</v>
      </c>
      <c r="MW27" s="70"/>
      <c r="MX27" s="70"/>
      <c r="MY27" s="70">
        <f t="shared" si="67"/>
        <v>0</v>
      </c>
      <c r="MZ27" s="70">
        <f t="shared" si="68"/>
        <v>0</v>
      </c>
      <c r="NA27" s="317">
        <v>3.33</v>
      </c>
      <c r="NB27" s="349">
        <v>0.9</v>
      </c>
      <c r="NC27" s="70">
        <f t="shared" si="69"/>
        <v>3.33</v>
      </c>
      <c r="ND27" s="70">
        <f t="shared" si="70"/>
        <v>0.9</v>
      </c>
      <c r="NE27" s="172"/>
      <c r="NF27" s="172"/>
      <c r="NG27" s="172">
        <f t="shared" si="71"/>
        <v>0</v>
      </c>
      <c r="NH27" s="172">
        <f t="shared" si="72"/>
        <v>0</v>
      </c>
      <c r="NI27" s="172"/>
      <c r="NJ27" s="172"/>
      <c r="NK27" s="172">
        <f t="shared" si="73"/>
        <v>0</v>
      </c>
      <c r="NL27" s="172">
        <f t="shared" si="74"/>
        <v>0</v>
      </c>
      <c r="NM27" s="264"/>
      <c r="NN27" s="172"/>
      <c r="NO27" s="172">
        <f t="shared" si="75"/>
        <v>0</v>
      </c>
      <c r="NP27" s="172">
        <f t="shared" si="76"/>
        <v>0</v>
      </c>
      <c r="NQ27" s="314">
        <v>0</v>
      </c>
      <c r="NR27" s="314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7"/>
        <v>0</v>
      </c>
      <c r="OD27" s="70">
        <f t="shared" si="78"/>
        <v>0</v>
      </c>
      <c r="OE27" s="70">
        <v>0</v>
      </c>
      <c r="OF27" s="70"/>
      <c r="OG27" s="114">
        <v>0</v>
      </c>
      <c r="OH27" s="70"/>
      <c r="OI27" s="114">
        <v>0</v>
      </c>
      <c r="OJ27" s="70"/>
      <c r="OK27" s="70">
        <v>0</v>
      </c>
      <c r="OL27" s="70"/>
      <c r="OM27" s="70">
        <f t="shared" si="79"/>
        <v>0</v>
      </c>
      <c r="ON27" s="70">
        <f t="shared" si="80"/>
        <v>0</v>
      </c>
      <c r="OO27" s="320">
        <v>0</v>
      </c>
      <c r="OP27" s="172"/>
      <c r="OQ27" s="321">
        <v>0</v>
      </c>
      <c r="OR27" s="172"/>
      <c r="OS27" s="321">
        <v>0</v>
      </c>
      <c r="OT27" s="172"/>
      <c r="OU27" s="172">
        <f t="shared" si="81"/>
        <v>0</v>
      </c>
      <c r="OV27" s="172">
        <f t="shared" si="82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>
        <v>20.62</v>
      </c>
      <c r="N28" s="67">
        <v>4.1240000000000006</v>
      </c>
      <c r="O28" s="71">
        <v>0</v>
      </c>
      <c r="P28" s="67">
        <v>0</v>
      </c>
      <c r="Q28" s="114">
        <v>5.15</v>
      </c>
      <c r="R28" s="74">
        <v>1.03</v>
      </c>
      <c r="S28" s="263"/>
      <c r="T28" s="263"/>
      <c r="U28" s="74"/>
      <c r="V28" s="74"/>
      <c r="W28" s="74">
        <f t="shared" si="14"/>
        <v>25.770000000000003</v>
      </c>
      <c r="X28" s="74">
        <f t="shared" si="15"/>
        <v>5.1540000000000008</v>
      </c>
      <c r="Y28" s="74"/>
      <c r="Z28" s="74"/>
      <c r="AA28" s="71"/>
      <c r="AB28" s="67"/>
      <c r="AC28" s="74">
        <f t="shared" si="16"/>
        <v>0</v>
      </c>
      <c r="AD28" s="74">
        <f t="shared" si="17"/>
        <v>0</v>
      </c>
      <c r="AE28" s="67"/>
      <c r="AF28" s="67"/>
      <c r="AG28" s="67"/>
      <c r="AH28" s="67"/>
      <c r="AI28" s="114"/>
      <c r="AJ28" s="114"/>
      <c r="AK28" s="307"/>
      <c r="AL28" s="275"/>
      <c r="AM28" s="276"/>
      <c r="AN28" s="276"/>
      <c r="AO28" s="277"/>
      <c r="AP28" s="277"/>
      <c r="AQ28" s="277"/>
      <c r="AR28" s="277"/>
      <c r="AS28" s="277"/>
      <c r="AT28" s="277"/>
      <c r="AU28" s="70">
        <f t="shared" si="18"/>
        <v>0</v>
      </c>
      <c r="AV28" s="70">
        <f t="shared" si="2"/>
        <v>0</v>
      </c>
      <c r="AW28" s="74"/>
      <c r="AX28" s="74"/>
      <c r="AY28" s="278"/>
      <c r="AZ28" s="74"/>
      <c r="BA28" s="74"/>
      <c r="BB28" s="74"/>
      <c r="BC28" s="74">
        <f t="shared" si="3"/>
        <v>0</v>
      </c>
      <c r="BD28" s="74">
        <f t="shared" si="4"/>
        <v>0</v>
      </c>
      <c r="BE28" s="74">
        <v>10</v>
      </c>
      <c r="BF28" s="74">
        <v>1.4239999999999999</v>
      </c>
      <c r="BG28" s="279">
        <v>8</v>
      </c>
      <c r="BH28" s="280">
        <v>1.1392</v>
      </c>
      <c r="BI28" s="279">
        <v>0</v>
      </c>
      <c r="BJ28" s="280">
        <v>0</v>
      </c>
      <c r="BK28" s="264">
        <v>2</v>
      </c>
      <c r="BL28" s="74">
        <v>0.2848</v>
      </c>
      <c r="BM28" s="74"/>
      <c r="BN28" s="74"/>
      <c r="BO28" s="74"/>
      <c r="BP28" s="74"/>
      <c r="BQ28" s="74">
        <v>10</v>
      </c>
      <c r="BR28" s="74">
        <v>1.4239999999999999</v>
      </c>
      <c r="BS28" s="263">
        <f t="shared" si="19"/>
        <v>30</v>
      </c>
      <c r="BT28" s="74">
        <f t="shared" si="20"/>
        <v>4.2720000000000002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305">
        <v>30.9</v>
      </c>
      <c r="CJ28" s="262">
        <v>10</v>
      </c>
      <c r="CK28" s="269"/>
      <c r="CL28" s="269"/>
      <c r="CM28" s="305">
        <v>10.3</v>
      </c>
      <c r="CN28" s="269">
        <v>3</v>
      </c>
      <c r="CO28" s="74">
        <f t="shared" si="21"/>
        <v>41.2</v>
      </c>
      <c r="CP28" s="74">
        <f t="shared" si="22"/>
        <v>13</v>
      </c>
      <c r="CQ28" s="308">
        <v>247.40625</v>
      </c>
      <c r="CR28" s="308"/>
      <c r="CS28" s="308"/>
      <c r="CT28" s="274"/>
      <c r="CU28" s="309">
        <v>18.556701030927837</v>
      </c>
      <c r="CV28" s="172"/>
      <c r="CW28" s="310">
        <v>63.814432989690722</v>
      </c>
      <c r="CX28" s="274"/>
      <c r="CY28" s="274"/>
      <c r="CZ28" s="274"/>
      <c r="DA28" s="281">
        <f t="shared" si="23"/>
        <v>329.77738402061857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11">
        <v>41.1</v>
      </c>
      <c r="DL28" s="311">
        <v>13.7</v>
      </c>
      <c r="DM28" s="263">
        <f t="shared" si="27"/>
        <v>41.1</v>
      </c>
      <c r="DN28" s="263">
        <f t="shared" si="28"/>
        <v>13.7</v>
      </c>
      <c r="DO28" s="311">
        <v>39.869999999999997</v>
      </c>
      <c r="DP28" s="311">
        <v>13.29</v>
      </c>
      <c r="DQ28" s="265"/>
      <c r="DR28" s="265"/>
      <c r="DS28" s="74"/>
      <c r="DT28" s="74"/>
      <c r="DU28" s="266"/>
      <c r="DV28" s="282"/>
      <c r="DW28" s="282"/>
      <c r="DX28" s="282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46">
        <v>41.23</v>
      </c>
      <c r="EH28" s="347"/>
      <c r="EI28" s="87">
        <v>265.70103092783506</v>
      </c>
      <c r="EJ28" s="87"/>
      <c r="EK28" s="263">
        <v>116.90721649484537</v>
      </c>
      <c r="EL28" s="266"/>
      <c r="EM28" s="267"/>
      <c r="EN28" s="267"/>
      <c r="EO28" s="267"/>
      <c r="EP28" s="267"/>
      <c r="EQ28" s="74">
        <f t="shared" si="30"/>
        <v>423.83824742268047</v>
      </c>
      <c r="ER28" s="74">
        <f t="shared" si="31"/>
        <v>0</v>
      </c>
      <c r="ES28" s="172"/>
      <c r="ET28" s="172"/>
      <c r="EU28" s="283"/>
      <c r="EV28" s="283"/>
      <c r="EW28" s="70">
        <f t="shared" si="32"/>
        <v>0</v>
      </c>
      <c r="EX28" s="70">
        <f t="shared" si="33"/>
        <v>0</v>
      </c>
      <c r="EY28" s="74"/>
      <c r="EZ28" s="74"/>
      <c r="FA28" s="312">
        <v>29</v>
      </c>
      <c r="FB28" s="268"/>
      <c r="FC28" s="106">
        <v>30</v>
      </c>
      <c r="FD28" s="264"/>
      <c r="FE28" s="74"/>
      <c r="FF28" s="74"/>
      <c r="FG28" s="284"/>
      <c r="FH28" s="285"/>
      <c r="FI28" s="74"/>
      <c r="FJ28" s="74"/>
      <c r="FK28" s="74"/>
      <c r="FL28" s="74"/>
      <c r="FM28" s="264"/>
      <c r="FN28" s="264"/>
      <c r="FO28" s="70"/>
      <c r="FP28" s="74"/>
      <c r="FQ28" s="286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/>
      <c r="GJ28" s="67"/>
      <c r="GK28" s="269"/>
      <c r="GL28" s="269"/>
      <c r="GM28" s="86"/>
      <c r="GN28" s="86"/>
      <c r="GO28" s="269"/>
      <c r="GP28" s="313"/>
      <c r="GQ28" s="313"/>
      <c r="GR28" s="313"/>
      <c r="GS28" s="86"/>
      <c r="GT28" s="86"/>
      <c r="GU28" s="86"/>
      <c r="GV28" s="86"/>
      <c r="GW28" s="86"/>
      <c r="GX28" s="86"/>
      <c r="GY28" s="86"/>
      <c r="GZ28" s="86"/>
      <c r="HA28" s="67"/>
      <c r="HB28" s="67"/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82"/>
      <c r="HO28" s="74">
        <f t="shared" si="38"/>
        <v>0</v>
      </c>
      <c r="HP28" s="74">
        <f t="shared" si="39"/>
        <v>0</v>
      </c>
      <c r="HQ28" s="305">
        <v>400</v>
      </c>
      <c r="HR28" s="67"/>
      <c r="HS28" s="305">
        <v>400</v>
      </c>
      <c r="HT28" s="74"/>
      <c r="HU28" s="74">
        <f t="shared" si="40"/>
        <v>400</v>
      </c>
      <c r="HV28" s="74">
        <f t="shared" si="41"/>
        <v>0</v>
      </c>
      <c r="HW28" s="74"/>
      <c r="HX28" s="74"/>
      <c r="HY28" s="314"/>
      <c r="HZ28" s="314"/>
      <c r="IA28" s="89"/>
      <c r="IB28" s="87"/>
      <c r="IC28" s="172">
        <v>12.5</v>
      </c>
      <c r="ID28" s="269">
        <v>3.125</v>
      </c>
      <c r="IE28" s="184"/>
      <c r="IF28" s="184"/>
      <c r="IG28" s="74">
        <f t="shared" si="42"/>
        <v>12.5</v>
      </c>
      <c r="IH28" s="74">
        <f t="shared" si="43"/>
        <v>3.125</v>
      </c>
      <c r="II28" s="74"/>
      <c r="IJ28" s="74"/>
      <c r="IK28" s="74"/>
      <c r="IL28" s="74"/>
      <c r="IM28" s="70"/>
      <c r="IN28" s="282"/>
      <c r="IO28" s="74"/>
      <c r="IP28" s="74"/>
      <c r="IQ28" s="74"/>
      <c r="IR28" s="74"/>
      <c r="IS28" s="74"/>
      <c r="IT28" s="74"/>
      <c r="IU28" s="74">
        <f t="shared" si="8"/>
        <v>0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/>
      <c r="JC28" s="67">
        <v>10.31</v>
      </c>
      <c r="JD28" s="67"/>
      <c r="JE28" s="293">
        <v>5.15</v>
      </c>
      <c r="JF28" s="293"/>
      <c r="JG28" s="74">
        <f t="shared" si="44"/>
        <v>25.770000000000003</v>
      </c>
      <c r="JH28" s="74">
        <f t="shared" si="45"/>
        <v>0</v>
      </c>
      <c r="JI28" s="269">
        <v>0</v>
      </c>
      <c r="JJ28" s="269">
        <v>0</v>
      </c>
      <c r="JK28" s="269">
        <v>6.3967999999999998</v>
      </c>
      <c r="JL28" s="269">
        <v>1</v>
      </c>
      <c r="JM28" s="324"/>
      <c r="JN28" s="269"/>
      <c r="JO28" s="305">
        <v>0</v>
      </c>
      <c r="JP28" s="269">
        <v>0</v>
      </c>
      <c r="JQ28" s="305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3"/>
        <v>6.3967999999999998</v>
      </c>
      <c r="JX28" s="74">
        <f t="shared" si="84"/>
        <v>1</v>
      </c>
      <c r="JY28" s="74"/>
      <c r="JZ28" s="74"/>
      <c r="KA28" s="67"/>
      <c r="KB28" s="67"/>
      <c r="KC28" s="74">
        <f t="shared" si="46"/>
        <v>0</v>
      </c>
      <c r="KD28" s="74">
        <f t="shared" si="47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8"/>
        <v>0</v>
      </c>
      <c r="KP28" s="70">
        <f t="shared" si="48"/>
        <v>0</v>
      </c>
      <c r="KQ28" s="263"/>
      <c r="KR28" s="70"/>
      <c r="KS28" s="70"/>
      <c r="KT28" s="70"/>
      <c r="KU28" s="114">
        <f t="shared" si="49"/>
        <v>0</v>
      </c>
      <c r="KV28" s="114">
        <f t="shared" si="50"/>
        <v>0</v>
      </c>
      <c r="KW28" s="70"/>
      <c r="KX28" s="70"/>
      <c r="KY28" s="70">
        <f t="shared" si="51"/>
        <v>0</v>
      </c>
      <c r="KZ28" s="70">
        <f t="shared" si="52"/>
        <v>0</v>
      </c>
      <c r="LA28" s="70"/>
      <c r="LB28" s="70"/>
      <c r="LC28" s="70"/>
      <c r="LD28" s="70"/>
      <c r="LE28" s="70">
        <f t="shared" si="53"/>
        <v>0</v>
      </c>
      <c r="LF28" s="70">
        <f t="shared" si="54"/>
        <v>0</v>
      </c>
      <c r="LG28" s="70"/>
      <c r="LH28" s="70"/>
      <c r="LI28" s="70">
        <f t="shared" si="55"/>
        <v>0</v>
      </c>
      <c r="LJ28" s="70">
        <f t="shared" si="56"/>
        <v>0</v>
      </c>
      <c r="LK28" s="67">
        <v>24.2</v>
      </c>
      <c r="LL28" s="269">
        <v>0</v>
      </c>
      <c r="LM28" s="75">
        <v>24.02</v>
      </c>
      <c r="LN28" s="315">
        <v>0</v>
      </c>
      <c r="LO28" s="75">
        <v>6.5750000000000002</v>
      </c>
      <c r="LP28" s="319">
        <v>0</v>
      </c>
      <c r="LQ28" s="130"/>
      <c r="LR28" s="271"/>
      <c r="LS28" s="271"/>
      <c r="LT28" s="271"/>
      <c r="LU28" s="70">
        <f t="shared" si="57"/>
        <v>54.795000000000002</v>
      </c>
      <c r="LV28" s="70">
        <f t="shared" si="58"/>
        <v>0</v>
      </c>
      <c r="LW28" s="130"/>
      <c r="LX28" s="70"/>
      <c r="LY28" s="70"/>
      <c r="LZ28" s="70"/>
      <c r="MA28" s="70">
        <f t="shared" si="59"/>
        <v>0</v>
      </c>
      <c r="MB28" s="70">
        <f t="shared" si="60"/>
        <v>0</v>
      </c>
      <c r="MC28" s="106"/>
      <c r="MD28" s="70"/>
      <c r="ME28" s="316"/>
      <c r="MF28" s="287"/>
      <c r="MG28" s="71"/>
      <c r="MH28" s="70"/>
      <c r="MI28" s="71"/>
      <c r="MJ28" s="70"/>
      <c r="MK28" s="70">
        <f t="shared" si="61"/>
        <v>0</v>
      </c>
      <c r="ML28" s="70">
        <f t="shared" si="62"/>
        <v>0</v>
      </c>
      <c r="MM28" s="365">
        <v>0</v>
      </c>
      <c r="MN28" s="321"/>
      <c r="MO28" s="366">
        <v>0</v>
      </c>
      <c r="MP28" s="321"/>
      <c r="MQ28" s="70">
        <f t="shared" si="63"/>
        <v>0</v>
      </c>
      <c r="MR28" s="70">
        <f t="shared" si="64"/>
        <v>0</v>
      </c>
      <c r="MS28" s="70"/>
      <c r="MT28" s="70"/>
      <c r="MU28" s="70">
        <f t="shared" si="65"/>
        <v>0</v>
      </c>
      <c r="MV28" s="70">
        <f t="shared" si="66"/>
        <v>0</v>
      </c>
      <c r="MW28" s="70"/>
      <c r="MX28" s="70"/>
      <c r="MY28" s="70">
        <f t="shared" si="67"/>
        <v>0</v>
      </c>
      <c r="MZ28" s="70">
        <f t="shared" si="68"/>
        <v>0</v>
      </c>
      <c r="NA28" s="317">
        <v>3.33</v>
      </c>
      <c r="NB28" s="349">
        <v>0.9</v>
      </c>
      <c r="NC28" s="70">
        <f t="shared" si="69"/>
        <v>3.33</v>
      </c>
      <c r="ND28" s="70">
        <f t="shared" si="70"/>
        <v>0.9</v>
      </c>
      <c r="NE28" s="172"/>
      <c r="NF28" s="172"/>
      <c r="NG28" s="172">
        <f t="shared" si="71"/>
        <v>0</v>
      </c>
      <c r="NH28" s="172">
        <f t="shared" si="72"/>
        <v>0</v>
      </c>
      <c r="NI28" s="172"/>
      <c r="NJ28" s="172"/>
      <c r="NK28" s="172">
        <f t="shared" si="73"/>
        <v>0</v>
      </c>
      <c r="NL28" s="172">
        <f t="shared" si="74"/>
        <v>0</v>
      </c>
      <c r="NM28" s="264"/>
      <c r="NN28" s="172"/>
      <c r="NO28" s="172">
        <f t="shared" si="75"/>
        <v>0</v>
      </c>
      <c r="NP28" s="172">
        <f t="shared" si="76"/>
        <v>0</v>
      </c>
      <c r="NQ28" s="314">
        <v>0</v>
      </c>
      <c r="NR28" s="314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7"/>
        <v>0</v>
      </c>
      <c r="OD28" s="70">
        <f t="shared" si="78"/>
        <v>0</v>
      </c>
      <c r="OE28" s="70">
        <v>0</v>
      </c>
      <c r="OF28" s="70"/>
      <c r="OG28" s="114">
        <v>0</v>
      </c>
      <c r="OH28" s="70"/>
      <c r="OI28" s="114">
        <v>0</v>
      </c>
      <c r="OJ28" s="70"/>
      <c r="OK28" s="70">
        <v>0</v>
      </c>
      <c r="OL28" s="70"/>
      <c r="OM28" s="70">
        <f t="shared" si="79"/>
        <v>0</v>
      </c>
      <c r="ON28" s="70">
        <f t="shared" si="80"/>
        <v>0</v>
      </c>
      <c r="OO28" s="320">
        <v>0</v>
      </c>
      <c r="OP28" s="172"/>
      <c r="OQ28" s="321">
        <v>0</v>
      </c>
      <c r="OR28" s="172"/>
      <c r="OS28" s="321">
        <v>0</v>
      </c>
      <c r="OT28" s="172"/>
      <c r="OU28" s="172">
        <f t="shared" si="81"/>
        <v>0</v>
      </c>
      <c r="OV28" s="172">
        <f t="shared" si="82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>
        <v>20.62</v>
      </c>
      <c r="N29" s="67">
        <v>4.1240000000000006</v>
      </c>
      <c r="O29" s="71">
        <v>0</v>
      </c>
      <c r="P29" s="67">
        <v>0</v>
      </c>
      <c r="Q29" s="114">
        <v>5.15</v>
      </c>
      <c r="R29" s="74">
        <v>1.03</v>
      </c>
      <c r="S29" s="263"/>
      <c r="T29" s="263"/>
      <c r="U29" s="74"/>
      <c r="V29" s="74"/>
      <c r="W29" s="74">
        <f t="shared" si="14"/>
        <v>25.770000000000003</v>
      </c>
      <c r="X29" s="74">
        <f t="shared" si="15"/>
        <v>5.1540000000000008</v>
      </c>
      <c r="Y29" s="74"/>
      <c r="Z29" s="74"/>
      <c r="AA29" s="71"/>
      <c r="AB29" s="67"/>
      <c r="AC29" s="74">
        <f t="shared" si="16"/>
        <v>0</v>
      </c>
      <c r="AD29" s="74">
        <f t="shared" si="17"/>
        <v>0</v>
      </c>
      <c r="AE29" s="67"/>
      <c r="AF29" s="67"/>
      <c r="AG29" s="67"/>
      <c r="AH29" s="67"/>
      <c r="AI29" s="114"/>
      <c r="AJ29" s="114"/>
      <c r="AK29" s="307"/>
      <c r="AL29" s="275"/>
      <c r="AM29" s="276"/>
      <c r="AN29" s="276"/>
      <c r="AO29" s="277"/>
      <c r="AP29" s="277"/>
      <c r="AQ29" s="277"/>
      <c r="AR29" s="277"/>
      <c r="AS29" s="277"/>
      <c r="AT29" s="277"/>
      <c r="AU29" s="70">
        <f t="shared" si="18"/>
        <v>0</v>
      </c>
      <c r="AV29" s="70">
        <f t="shared" si="2"/>
        <v>0</v>
      </c>
      <c r="AW29" s="74"/>
      <c r="AX29" s="74"/>
      <c r="AY29" s="278"/>
      <c r="AZ29" s="74"/>
      <c r="BA29" s="74"/>
      <c r="BB29" s="74"/>
      <c r="BC29" s="74">
        <f t="shared" si="3"/>
        <v>0</v>
      </c>
      <c r="BD29" s="74">
        <f t="shared" si="4"/>
        <v>0</v>
      </c>
      <c r="BE29" s="74">
        <v>10</v>
      </c>
      <c r="BF29" s="74">
        <v>1.4239999999999999</v>
      </c>
      <c r="BG29" s="279">
        <v>8</v>
      </c>
      <c r="BH29" s="280">
        <v>1.1392</v>
      </c>
      <c r="BI29" s="279">
        <v>0</v>
      </c>
      <c r="BJ29" s="280">
        <v>0</v>
      </c>
      <c r="BK29" s="264">
        <v>2</v>
      </c>
      <c r="BL29" s="74">
        <v>0.2848</v>
      </c>
      <c r="BM29" s="74"/>
      <c r="BN29" s="74"/>
      <c r="BO29" s="74"/>
      <c r="BP29" s="74"/>
      <c r="BQ29" s="74">
        <v>10</v>
      </c>
      <c r="BR29" s="74">
        <v>1.4239999999999999</v>
      </c>
      <c r="BS29" s="263">
        <f t="shared" si="19"/>
        <v>30</v>
      </c>
      <c r="BT29" s="74">
        <f t="shared" si="20"/>
        <v>4.2720000000000002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305">
        <v>30.9</v>
      </c>
      <c r="CJ29" s="262">
        <v>10</v>
      </c>
      <c r="CK29" s="269"/>
      <c r="CL29" s="269"/>
      <c r="CM29" s="305">
        <v>10.3</v>
      </c>
      <c r="CN29" s="269">
        <v>3</v>
      </c>
      <c r="CO29" s="74">
        <f t="shared" si="21"/>
        <v>41.2</v>
      </c>
      <c r="CP29" s="74">
        <f t="shared" si="22"/>
        <v>13</v>
      </c>
      <c r="CQ29" s="308">
        <v>247.40625</v>
      </c>
      <c r="CR29" s="308"/>
      <c r="CS29" s="308"/>
      <c r="CT29" s="274"/>
      <c r="CU29" s="309">
        <v>18.556701030927837</v>
      </c>
      <c r="CV29" s="172"/>
      <c r="CW29" s="310">
        <v>63.814432989690722</v>
      </c>
      <c r="CX29" s="274"/>
      <c r="CY29" s="274"/>
      <c r="CZ29" s="274"/>
      <c r="DA29" s="281">
        <f t="shared" si="23"/>
        <v>329.77738402061857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11">
        <v>41.1</v>
      </c>
      <c r="DL29" s="311">
        <v>13.7</v>
      </c>
      <c r="DM29" s="263">
        <f t="shared" si="27"/>
        <v>41.1</v>
      </c>
      <c r="DN29" s="263">
        <f t="shared" si="28"/>
        <v>13.7</v>
      </c>
      <c r="DO29" s="311">
        <v>39.869999999999997</v>
      </c>
      <c r="DP29" s="311">
        <v>13.29</v>
      </c>
      <c r="DQ29" s="265"/>
      <c r="DR29" s="265"/>
      <c r="DS29" s="74"/>
      <c r="DT29" s="74"/>
      <c r="DU29" s="266"/>
      <c r="DV29" s="282"/>
      <c r="DW29" s="282"/>
      <c r="DX29" s="282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46">
        <v>41.23</v>
      </c>
      <c r="EH29" s="347"/>
      <c r="EI29" s="87">
        <v>265.70103092783506</v>
      </c>
      <c r="EJ29" s="87"/>
      <c r="EK29" s="263">
        <v>116.90721649484537</v>
      </c>
      <c r="EL29" s="266"/>
      <c r="EM29" s="267"/>
      <c r="EN29" s="267"/>
      <c r="EO29" s="267"/>
      <c r="EP29" s="267"/>
      <c r="EQ29" s="74">
        <f t="shared" si="30"/>
        <v>423.83824742268047</v>
      </c>
      <c r="ER29" s="74">
        <f t="shared" si="31"/>
        <v>0</v>
      </c>
      <c r="ES29" s="172"/>
      <c r="ET29" s="172"/>
      <c r="EU29" s="283"/>
      <c r="EV29" s="283"/>
      <c r="EW29" s="70">
        <f t="shared" si="32"/>
        <v>0</v>
      </c>
      <c r="EX29" s="70">
        <f t="shared" si="33"/>
        <v>0</v>
      </c>
      <c r="EY29" s="74"/>
      <c r="EZ29" s="74"/>
      <c r="FA29" s="312">
        <v>29</v>
      </c>
      <c r="FB29" s="268"/>
      <c r="FC29" s="106">
        <v>30</v>
      </c>
      <c r="FD29" s="264"/>
      <c r="FE29" s="74"/>
      <c r="FF29" s="74"/>
      <c r="FG29" s="284"/>
      <c r="FH29" s="285"/>
      <c r="FI29" s="74"/>
      <c r="FJ29" s="74"/>
      <c r="FK29" s="74"/>
      <c r="FL29" s="74"/>
      <c r="FM29" s="264"/>
      <c r="FN29" s="264"/>
      <c r="FO29" s="70"/>
      <c r="FP29" s="74"/>
      <c r="FQ29" s="286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/>
      <c r="GJ29" s="67"/>
      <c r="GK29" s="269"/>
      <c r="GL29" s="269"/>
      <c r="GM29" s="86"/>
      <c r="GN29" s="86"/>
      <c r="GO29" s="269"/>
      <c r="GP29" s="313"/>
      <c r="GQ29" s="313"/>
      <c r="GR29" s="313"/>
      <c r="GS29" s="86"/>
      <c r="GT29" s="86"/>
      <c r="GU29" s="86"/>
      <c r="GV29" s="86"/>
      <c r="GW29" s="86"/>
      <c r="GX29" s="86"/>
      <c r="GY29" s="86"/>
      <c r="GZ29" s="86"/>
      <c r="HA29" s="67"/>
      <c r="HB29" s="67"/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82"/>
      <c r="HO29" s="74">
        <f t="shared" si="38"/>
        <v>0</v>
      </c>
      <c r="HP29" s="74">
        <f t="shared" si="39"/>
        <v>0</v>
      </c>
      <c r="HQ29" s="305">
        <v>400</v>
      </c>
      <c r="HR29" s="67"/>
      <c r="HS29" s="305">
        <v>400</v>
      </c>
      <c r="HT29" s="74"/>
      <c r="HU29" s="74">
        <f t="shared" si="40"/>
        <v>400</v>
      </c>
      <c r="HV29" s="74">
        <f t="shared" si="41"/>
        <v>0</v>
      </c>
      <c r="HW29" s="74"/>
      <c r="HX29" s="74"/>
      <c r="HY29" s="314"/>
      <c r="HZ29" s="314"/>
      <c r="IA29" s="89"/>
      <c r="IB29" s="87"/>
      <c r="IC29" s="172">
        <v>12.5</v>
      </c>
      <c r="ID29" s="269">
        <v>3.125</v>
      </c>
      <c r="IE29" s="184"/>
      <c r="IF29" s="184"/>
      <c r="IG29" s="74">
        <f t="shared" si="42"/>
        <v>12.5</v>
      </c>
      <c r="IH29" s="74">
        <f t="shared" si="43"/>
        <v>3.125</v>
      </c>
      <c r="II29" s="74"/>
      <c r="IJ29" s="74"/>
      <c r="IK29" s="74"/>
      <c r="IL29" s="74"/>
      <c r="IM29" s="70"/>
      <c r="IN29" s="282"/>
      <c r="IO29" s="74"/>
      <c r="IP29" s="74"/>
      <c r="IQ29" s="74"/>
      <c r="IR29" s="74"/>
      <c r="IS29" s="74"/>
      <c r="IT29" s="74"/>
      <c r="IU29" s="74">
        <f t="shared" si="8"/>
        <v>0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/>
      <c r="JC29" s="67">
        <v>10.31</v>
      </c>
      <c r="JD29" s="67"/>
      <c r="JE29" s="293">
        <v>5.15</v>
      </c>
      <c r="JF29" s="293"/>
      <c r="JG29" s="74">
        <f t="shared" si="44"/>
        <v>25.770000000000003</v>
      </c>
      <c r="JH29" s="74">
        <f t="shared" si="45"/>
        <v>0</v>
      </c>
      <c r="JI29" s="269">
        <v>0</v>
      </c>
      <c r="JJ29" s="269">
        <v>0</v>
      </c>
      <c r="JK29" s="269">
        <v>6.3967999999999998</v>
      </c>
      <c r="JL29" s="269">
        <v>1</v>
      </c>
      <c r="JM29" s="324"/>
      <c r="JN29" s="269"/>
      <c r="JO29" s="305">
        <v>0</v>
      </c>
      <c r="JP29" s="269">
        <v>0</v>
      </c>
      <c r="JQ29" s="305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3"/>
        <v>6.3967999999999998</v>
      </c>
      <c r="JX29" s="74">
        <f t="shared" si="84"/>
        <v>1</v>
      </c>
      <c r="JY29" s="74"/>
      <c r="JZ29" s="74"/>
      <c r="KA29" s="67"/>
      <c r="KB29" s="67"/>
      <c r="KC29" s="74">
        <f t="shared" si="46"/>
        <v>0</v>
      </c>
      <c r="KD29" s="74">
        <f t="shared" si="47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8"/>
        <v>0</v>
      </c>
      <c r="KP29" s="70">
        <f t="shared" si="48"/>
        <v>0</v>
      </c>
      <c r="KQ29" s="263"/>
      <c r="KR29" s="70"/>
      <c r="KS29" s="70"/>
      <c r="KT29" s="70"/>
      <c r="KU29" s="114">
        <f t="shared" si="49"/>
        <v>0</v>
      </c>
      <c r="KV29" s="114">
        <f t="shared" si="50"/>
        <v>0</v>
      </c>
      <c r="KW29" s="70"/>
      <c r="KX29" s="70"/>
      <c r="KY29" s="70">
        <f t="shared" si="51"/>
        <v>0</v>
      </c>
      <c r="KZ29" s="70">
        <f t="shared" si="52"/>
        <v>0</v>
      </c>
      <c r="LA29" s="70"/>
      <c r="LB29" s="70"/>
      <c r="LC29" s="70"/>
      <c r="LD29" s="70"/>
      <c r="LE29" s="70">
        <f t="shared" si="53"/>
        <v>0</v>
      </c>
      <c r="LF29" s="70">
        <f t="shared" si="54"/>
        <v>0</v>
      </c>
      <c r="LG29" s="70"/>
      <c r="LH29" s="70"/>
      <c r="LI29" s="70">
        <f t="shared" si="55"/>
        <v>0</v>
      </c>
      <c r="LJ29" s="70">
        <f t="shared" si="56"/>
        <v>0</v>
      </c>
      <c r="LK29" s="67">
        <v>24.2</v>
      </c>
      <c r="LL29" s="269">
        <v>0</v>
      </c>
      <c r="LM29" s="75">
        <v>24.02</v>
      </c>
      <c r="LN29" s="315">
        <v>0</v>
      </c>
      <c r="LO29" s="75">
        <v>6.5750000000000002</v>
      </c>
      <c r="LP29" s="319">
        <v>0</v>
      </c>
      <c r="LQ29" s="130"/>
      <c r="LR29" s="271"/>
      <c r="LS29" s="271"/>
      <c r="LT29" s="271"/>
      <c r="LU29" s="70">
        <f t="shared" si="57"/>
        <v>54.795000000000002</v>
      </c>
      <c r="LV29" s="70">
        <f t="shared" si="58"/>
        <v>0</v>
      </c>
      <c r="LW29" s="130"/>
      <c r="LX29" s="70"/>
      <c r="LY29" s="70"/>
      <c r="LZ29" s="70"/>
      <c r="MA29" s="70">
        <f t="shared" si="59"/>
        <v>0</v>
      </c>
      <c r="MB29" s="70">
        <f t="shared" si="60"/>
        <v>0</v>
      </c>
      <c r="MC29" s="106"/>
      <c r="MD29" s="70"/>
      <c r="ME29" s="316"/>
      <c r="MF29" s="287"/>
      <c r="MG29" s="71"/>
      <c r="MH29" s="70"/>
      <c r="MI29" s="71"/>
      <c r="MJ29" s="70"/>
      <c r="MK29" s="70">
        <f t="shared" si="61"/>
        <v>0</v>
      </c>
      <c r="ML29" s="70">
        <f t="shared" si="62"/>
        <v>0</v>
      </c>
      <c r="MM29" s="365">
        <v>0</v>
      </c>
      <c r="MN29" s="321"/>
      <c r="MO29" s="366">
        <v>0</v>
      </c>
      <c r="MP29" s="321"/>
      <c r="MQ29" s="70">
        <f t="shared" si="63"/>
        <v>0</v>
      </c>
      <c r="MR29" s="70">
        <f t="shared" si="64"/>
        <v>0</v>
      </c>
      <c r="MS29" s="70"/>
      <c r="MT29" s="70"/>
      <c r="MU29" s="70">
        <f t="shared" si="65"/>
        <v>0</v>
      </c>
      <c r="MV29" s="70">
        <f t="shared" si="66"/>
        <v>0</v>
      </c>
      <c r="MW29" s="70"/>
      <c r="MX29" s="70"/>
      <c r="MY29" s="70">
        <f t="shared" si="67"/>
        <v>0</v>
      </c>
      <c r="MZ29" s="70">
        <f t="shared" si="68"/>
        <v>0</v>
      </c>
      <c r="NA29" s="317">
        <v>3.33</v>
      </c>
      <c r="NB29" s="349">
        <v>0.9</v>
      </c>
      <c r="NC29" s="70">
        <f t="shared" si="69"/>
        <v>3.33</v>
      </c>
      <c r="ND29" s="70">
        <f t="shared" si="70"/>
        <v>0.9</v>
      </c>
      <c r="NE29" s="172"/>
      <c r="NF29" s="172"/>
      <c r="NG29" s="172">
        <f t="shared" si="71"/>
        <v>0</v>
      </c>
      <c r="NH29" s="172">
        <f t="shared" si="72"/>
        <v>0</v>
      </c>
      <c r="NI29" s="172"/>
      <c r="NJ29" s="172"/>
      <c r="NK29" s="172">
        <f t="shared" si="73"/>
        <v>0</v>
      </c>
      <c r="NL29" s="172">
        <f t="shared" si="74"/>
        <v>0</v>
      </c>
      <c r="NM29" s="264"/>
      <c r="NN29" s="172"/>
      <c r="NO29" s="172">
        <f t="shared" si="75"/>
        <v>0</v>
      </c>
      <c r="NP29" s="172">
        <f t="shared" si="76"/>
        <v>0</v>
      </c>
      <c r="NQ29" s="314">
        <v>0</v>
      </c>
      <c r="NR29" s="314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7"/>
        <v>0</v>
      </c>
      <c r="OD29" s="70">
        <f t="shared" si="78"/>
        <v>0</v>
      </c>
      <c r="OE29" s="70">
        <v>0</v>
      </c>
      <c r="OF29" s="70"/>
      <c r="OG29" s="114">
        <v>0</v>
      </c>
      <c r="OH29" s="70"/>
      <c r="OI29" s="114">
        <v>0</v>
      </c>
      <c r="OJ29" s="70"/>
      <c r="OK29" s="70">
        <v>0</v>
      </c>
      <c r="OL29" s="70"/>
      <c r="OM29" s="70">
        <f t="shared" si="79"/>
        <v>0</v>
      </c>
      <c r="ON29" s="70">
        <f t="shared" si="80"/>
        <v>0</v>
      </c>
      <c r="OO29" s="320">
        <v>0</v>
      </c>
      <c r="OP29" s="172"/>
      <c r="OQ29" s="321">
        <v>0</v>
      </c>
      <c r="OR29" s="172"/>
      <c r="OS29" s="321">
        <v>0</v>
      </c>
      <c r="OT29" s="172"/>
      <c r="OU29" s="172">
        <f t="shared" si="81"/>
        <v>0</v>
      </c>
      <c r="OV29" s="172">
        <f t="shared" si="82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>
        <v>20.62</v>
      </c>
      <c r="N30" s="67">
        <v>4.1240000000000006</v>
      </c>
      <c r="O30" s="71">
        <v>0</v>
      </c>
      <c r="P30" s="67">
        <v>0</v>
      </c>
      <c r="Q30" s="114">
        <v>5.15</v>
      </c>
      <c r="R30" s="74">
        <v>1.03</v>
      </c>
      <c r="S30" s="263"/>
      <c r="T30" s="263"/>
      <c r="U30" s="74"/>
      <c r="V30" s="74"/>
      <c r="W30" s="74">
        <f t="shared" si="14"/>
        <v>25.770000000000003</v>
      </c>
      <c r="X30" s="74">
        <f t="shared" si="15"/>
        <v>5.1540000000000008</v>
      </c>
      <c r="Y30" s="74"/>
      <c r="Z30" s="74"/>
      <c r="AA30" s="71"/>
      <c r="AB30" s="67"/>
      <c r="AC30" s="74">
        <f t="shared" si="16"/>
        <v>0</v>
      </c>
      <c r="AD30" s="74">
        <f t="shared" si="17"/>
        <v>0</v>
      </c>
      <c r="AE30" s="67"/>
      <c r="AF30" s="67"/>
      <c r="AG30" s="67"/>
      <c r="AH30" s="67"/>
      <c r="AI30" s="114"/>
      <c r="AJ30" s="114"/>
      <c r="AK30" s="307"/>
      <c r="AL30" s="275"/>
      <c r="AM30" s="276"/>
      <c r="AN30" s="276"/>
      <c r="AO30" s="277"/>
      <c r="AP30" s="277"/>
      <c r="AQ30" s="277"/>
      <c r="AR30" s="277"/>
      <c r="AS30" s="277"/>
      <c r="AT30" s="277"/>
      <c r="AU30" s="70">
        <f t="shared" si="18"/>
        <v>0</v>
      </c>
      <c r="AV30" s="70">
        <f t="shared" si="2"/>
        <v>0</v>
      </c>
      <c r="AW30" s="74"/>
      <c r="AX30" s="74"/>
      <c r="AY30" s="278"/>
      <c r="AZ30" s="74"/>
      <c r="BA30" s="74"/>
      <c r="BB30" s="74"/>
      <c r="BC30" s="74">
        <f t="shared" si="3"/>
        <v>0</v>
      </c>
      <c r="BD30" s="74">
        <f t="shared" si="4"/>
        <v>0</v>
      </c>
      <c r="BE30" s="74">
        <v>10</v>
      </c>
      <c r="BF30" s="74">
        <v>1.4239999999999999</v>
      </c>
      <c r="BG30" s="279">
        <v>8</v>
      </c>
      <c r="BH30" s="280">
        <v>1.1392</v>
      </c>
      <c r="BI30" s="279">
        <v>0</v>
      </c>
      <c r="BJ30" s="280">
        <v>0</v>
      </c>
      <c r="BK30" s="264">
        <v>2</v>
      </c>
      <c r="BL30" s="74">
        <v>0.2848</v>
      </c>
      <c r="BM30" s="74"/>
      <c r="BN30" s="74"/>
      <c r="BO30" s="74"/>
      <c r="BP30" s="74"/>
      <c r="BQ30" s="74">
        <v>10</v>
      </c>
      <c r="BR30" s="74">
        <v>1.4239999999999999</v>
      </c>
      <c r="BS30" s="263">
        <f t="shared" si="19"/>
        <v>30</v>
      </c>
      <c r="BT30" s="74">
        <f t="shared" si="20"/>
        <v>4.2720000000000002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305">
        <v>30.9</v>
      </c>
      <c r="CJ30" s="262">
        <v>10</v>
      </c>
      <c r="CK30" s="269"/>
      <c r="CL30" s="269"/>
      <c r="CM30" s="305">
        <v>10.3</v>
      </c>
      <c r="CN30" s="269">
        <v>3</v>
      </c>
      <c r="CO30" s="74">
        <f t="shared" si="21"/>
        <v>41.2</v>
      </c>
      <c r="CP30" s="74">
        <f t="shared" si="22"/>
        <v>13</v>
      </c>
      <c r="CQ30" s="308">
        <v>247.40625</v>
      </c>
      <c r="CR30" s="308"/>
      <c r="CS30" s="308"/>
      <c r="CT30" s="274"/>
      <c r="CU30" s="309">
        <v>18.556701030927837</v>
      </c>
      <c r="CV30" s="172"/>
      <c r="CW30" s="310">
        <v>63.814432989690722</v>
      </c>
      <c r="CX30" s="274"/>
      <c r="CY30" s="274"/>
      <c r="CZ30" s="274"/>
      <c r="DA30" s="281">
        <f t="shared" si="23"/>
        <v>329.77738402061857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11">
        <v>41.1</v>
      </c>
      <c r="DL30" s="311">
        <v>13.7</v>
      </c>
      <c r="DM30" s="263">
        <f t="shared" si="27"/>
        <v>41.1</v>
      </c>
      <c r="DN30" s="263">
        <f t="shared" si="28"/>
        <v>13.7</v>
      </c>
      <c r="DO30" s="311">
        <v>39.869999999999997</v>
      </c>
      <c r="DP30" s="311">
        <v>13.29</v>
      </c>
      <c r="DQ30" s="265"/>
      <c r="DR30" s="265"/>
      <c r="DS30" s="74"/>
      <c r="DT30" s="74"/>
      <c r="DU30" s="266"/>
      <c r="DV30" s="282"/>
      <c r="DW30" s="282"/>
      <c r="DX30" s="282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46">
        <v>41.23</v>
      </c>
      <c r="EH30" s="347"/>
      <c r="EI30" s="87">
        <v>265.70103092783506</v>
      </c>
      <c r="EJ30" s="87"/>
      <c r="EK30" s="263">
        <v>116.90721649484537</v>
      </c>
      <c r="EL30" s="266"/>
      <c r="EM30" s="267"/>
      <c r="EN30" s="267"/>
      <c r="EO30" s="267"/>
      <c r="EP30" s="267"/>
      <c r="EQ30" s="74">
        <f t="shared" si="30"/>
        <v>423.83824742268047</v>
      </c>
      <c r="ER30" s="74">
        <f t="shared" si="31"/>
        <v>0</v>
      </c>
      <c r="ES30" s="172"/>
      <c r="ET30" s="172"/>
      <c r="EU30" s="283"/>
      <c r="EV30" s="283"/>
      <c r="EW30" s="70">
        <f t="shared" si="32"/>
        <v>0</v>
      </c>
      <c r="EX30" s="70">
        <f t="shared" si="33"/>
        <v>0</v>
      </c>
      <c r="EY30" s="74"/>
      <c r="EZ30" s="74"/>
      <c r="FA30" s="312">
        <v>29</v>
      </c>
      <c r="FB30" s="268"/>
      <c r="FC30" s="106">
        <v>30</v>
      </c>
      <c r="FD30" s="264"/>
      <c r="FE30" s="74"/>
      <c r="FF30" s="74"/>
      <c r="FG30" s="284"/>
      <c r="FH30" s="285"/>
      <c r="FI30" s="74"/>
      <c r="FJ30" s="74"/>
      <c r="FK30" s="74"/>
      <c r="FL30" s="74"/>
      <c r="FM30" s="264"/>
      <c r="FN30" s="264"/>
      <c r="FO30" s="70"/>
      <c r="FP30" s="74"/>
      <c r="FQ30" s="286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/>
      <c r="GJ30" s="67"/>
      <c r="GK30" s="269"/>
      <c r="GL30" s="269"/>
      <c r="GM30" s="86"/>
      <c r="GN30" s="86"/>
      <c r="GO30" s="269"/>
      <c r="GP30" s="313"/>
      <c r="GQ30" s="313"/>
      <c r="GR30" s="313"/>
      <c r="GS30" s="86"/>
      <c r="GT30" s="86"/>
      <c r="GU30" s="86"/>
      <c r="GV30" s="86"/>
      <c r="GW30" s="86"/>
      <c r="GX30" s="86"/>
      <c r="GY30" s="86"/>
      <c r="GZ30" s="86"/>
      <c r="HA30" s="67"/>
      <c r="HB30" s="67"/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82"/>
      <c r="HO30" s="74">
        <f t="shared" si="38"/>
        <v>0</v>
      </c>
      <c r="HP30" s="74">
        <f t="shared" si="39"/>
        <v>0</v>
      </c>
      <c r="HQ30" s="305">
        <v>400</v>
      </c>
      <c r="HR30" s="67"/>
      <c r="HS30" s="305">
        <v>400</v>
      </c>
      <c r="HT30" s="74"/>
      <c r="HU30" s="74">
        <f t="shared" si="40"/>
        <v>400</v>
      </c>
      <c r="HV30" s="74">
        <f t="shared" si="41"/>
        <v>0</v>
      </c>
      <c r="HW30" s="74"/>
      <c r="HX30" s="74"/>
      <c r="HY30" s="314"/>
      <c r="HZ30" s="314"/>
      <c r="IA30" s="89"/>
      <c r="IB30" s="87"/>
      <c r="IC30" s="172">
        <v>12.5</v>
      </c>
      <c r="ID30" s="269">
        <v>3.125</v>
      </c>
      <c r="IE30" s="184"/>
      <c r="IF30" s="184"/>
      <c r="IG30" s="74">
        <f t="shared" si="42"/>
        <v>12.5</v>
      </c>
      <c r="IH30" s="74">
        <f t="shared" si="43"/>
        <v>3.125</v>
      </c>
      <c r="II30" s="74"/>
      <c r="IJ30" s="74"/>
      <c r="IK30" s="74"/>
      <c r="IL30" s="74"/>
      <c r="IM30" s="70"/>
      <c r="IN30" s="282"/>
      <c r="IO30" s="74"/>
      <c r="IP30" s="74"/>
      <c r="IQ30" s="74"/>
      <c r="IR30" s="74"/>
      <c r="IS30" s="74"/>
      <c r="IT30" s="74"/>
      <c r="IU30" s="74">
        <f t="shared" si="8"/>
        <v>0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/>
      <c r="JC30" s="67">
        <v>10.31</v>
      </c>
      <c r="JD30" s="67"/>
      <c r="JE30" s="293">
        <v>5.15</v>
      </c>
      <c r="JF30" s="293"/>
      <c r="JG30" s="74">
        <f t="shared" si="44"/>
        <v>25.770000000000003</v>
      </c>
      <c r="JH30" s="74">
        <f t="shared" si="45"/>
        <v>0</v>
      </c>
      <c r="JI30" s="269">
        <v>0</v>
      </c>
      <c r="JJ30" s="269">
        <v>0</v>
      </c>
      <c r="JK30" s="269">
        <v>6.3967999999999998</v>
      </c>
      <c r="JL30" s="269">
        <v>1</v>
      </c>
      <c r="JM30" s="324"/>
      <c r="JN30" s="269"/>
      <c r="JO30" s="305">
        <v>0</v>
      </c>
      <c r="JP30" s="269">
        <v>0</v>
      </c>
      <c r="JQ30" s="305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3"/>
        <v>6.3967999999999998</v>
      </c>
      <c r="JX30" s="74">
        <f t="shared" si="84"/>
        <v>1</v>
      </c>
      <c r="JY30" s="74"/>
      <c r="JZ30" s="74"/>
      <c r="KA30" s="67"/>
      <c r="KB30" s="67"/>
      <c r="KC30" s="74">
        <f t="shared" si="46"/>
        <v>0</v>
      </c>
      <c r="KD30" s="74">
        <f t="shared" si="47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8"/>
        <v>0</v>
      </c>
      <c r="KP30" s="70">
        <f t="shared" si="48"/>
        <v>0</v>
      </c>
      <c r="KQ30" s="263"/>
      <c r="KR30" s="70"/>
      <c r="KS30" s="70"/>
      <c r="KT30" s="70"/>
      <c r="KU30" s="114">
        <f t="shared" si="49"/>
        <v>0</v>
      </c>
      <c r="KV30" s="114">
        <f t="shared" si="50"/>
        <v>0</v>
      </c>
      <c r="KW30" s="70"/>
      <c r="KX30" s="70"/>
      <c r="KY30" s="70">
        <f t="shared" si="51"/>
        <v>0</v>
      </c>
      <c r="KZ30" s="70">
        <f t="shared" si="52"/>
        <v>0</v>
      </c>
      <c r="LA30" s="70"/>
      <c r="LB30" s="70"/>
      <c r="LC30" s="70"/>
      <c r="LD30" s="70"/>
      <c r="LE30" s="70">
        <f t="shared" si="53"/>
        <v>0</v>
      </c>
      <c r="LF30" s="70">
        <f t="shared" si="54"/>
        <v>0</v>
      </c>
      <c r="LG30" s="70"/>
      <c r="LH30" s="70"/>
      <c r="LI30" s="70">
        <f t="shared" si="55"/>
        <v>0</v>
      </c>
      <c r="LJ30" s="70">
        <f t="shared" si="56"/>
        <v>0</v>
      </c>
      <c r="LK30" s="67">
        <v>24.2</v>
      </c>
      <c r="LL30" s="269">
        <v>0</v>
      </c>
      <c r="LM30" s="75">
        <v>24.02</v>
      </c>
      <c r="LN30" s="315">
        <v>0</v>
      </c>
      <c r="LO30" s="75">
        <v>6.5750000000000002</v>
      </c>
      <c r="LP30" s="319">
        <v>0</v>
      </c>
      <c r="LQ30" s="130"/>
      <c r="LR30" s="271"/>
      <c r="LS30" s="271"/>
      <c r="LT30" s="271"/>
      <c r="LU30" s="70">
        <f t="shared" si="57"/>
        <v>54.795000000000002</v>
      </c>
      <c r="LV30" s="70">
        <f t="shared" si="58"/>
        <v>0</v>
      </c>
      <c r="LW30" s="130"/>
      <c r="LX30" s="70"/>
      <c r="LY30" s="70"/>
      <c r="LZ30" s="70"/>
      <c r="MA30" s="70">
        <f t="shared" si="59"/>
        <v>0</v>
      </c>
      <c r="MB30" s="70">
        <f t="shared" si="60"/>
        <v>0</v>
      </c>
      <c r="MC30" s="106"/>
      <c r="MD30" s="70"/>
      <c r="ME30" s="316"/>
      <c r="MF30" s="287"/>
      <c r="MG30" s="71"/>
      <c r="MH30" s="70"/>
      <c r="MI30" s="71"/>
      <c r="MJ30" s="70"/>
      <c r="MK30" s="70">
        <f t="shared" si="61"/>
        <v>0</v>
      </c>
      <c r="ML30" s="70">
        <f t="shared" si="62"/>
        <v>0</v>
      </c>
      <c r="MM30" s="365">
        <v>0</v>
      </c>
      <c r="MN30" s="321"/>
      <c r="MO30" s="366">
        <v>0</v>
      </c>
      <c r="MP30" s="321"/>
      <c r="MQ30" s="70">
        <f t="shared" si="63"/>
        <v>0</v>
      </c>
      <c r="MR30" s="70">
        <f t="shared" si="64"/>
        <v>0</v>
      </c>
      <c r="MS30" s="70"/>
      <c r="MT30" s="70"/>
      <c r="MU30" s="70">
        <f t="shared" si="65"/>
        <v>0</v>
      </c>
      <c r="MV30" s="70">
        <f t="shared" si="66"/>
        <v>0</v>
      </c>
      <c r="MW30" s="70"/>
      <c r="MX30" s="70"/>
      <c r="MY30" s="70">
        <f t="shared" si="67"/>
        <v>0</v>
      </c>
      <c r="MZ30" s="70">
        <f t="shared" si="68"/>
        <v>0</v>
      </c>
      <c r="NA30" s="317">
        <v>3.33</v>
      </c>
      <c r="NB30" s="349">
        <v>0.9</v>
      </c>
      <c r="NC30" s="70">
        <f t="shared" si="69"/>
        <v>3.33</v>
      </c>
      <c r="ND30" s="70">
        <f t="shared" si="70"/>
        <v>0.9</v>
      </c>
      <c r="NE30" s="172"/>
      <c r="NF30" s="172"/>
      <c r="NG30" s="172">
        <f t="shared" si="71"/>
        <v>0</v>
      </c>
      <c r="NH30" s="172">
        <f t="shared" si="72"/>
        <v>0</v>
      </c>
      <c r="NI30" s="172"/>
      <c r="NJ30" s="172"/>
      <c r="NK30" s="172">
        <f t="shared" si="73"/>
        <v>0</v>
      </c>
      <c r="NL30" s="172">
        <f t="shared" si="74"/>
        <v>0</v>
      </c>
      <c r="NM30" s="264"/>
      <c r="NN30" s="172"/>
      <c r="NO30" s="172">
        <f t="shared" si="75"/>
        <v>0</v>
      </c>
      <c r="NP30" s="172">
        <f t="shared" si="76"/>
        <v>0</v>
      </c>
      <c r="NQ30" s="314">
        <v>0</v>
      </c>
      <c r="NR30" s="314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7"/>
        <v>0</v>
      </c>
      <c r="OD30" s="70">
        <f t="shared" si="78"/>
        <v>0</v>
      </c>
      <c r="OE30" s="70">
        <v>0</v>
      </c>
      <c r="OF30" s="70"/>
      <c r="OG30" s="114">
        <v>0</v>
      </c>
      <c r="OH30" s="70"/>
      <c r="OI30" s="114">
        <v>0</v>
      </c>
      <c r="OJ30" s="70"/>
      <c r="OK30" s="70">
        <v>0</v>
      </c>
      <c r="OL30" s="70"/>
      <c r="OM30" s="70">
        <f t="shared" si="79"/>
        <v>0</v>
      </c>
      <c r="ON30" s="70">
        <f t="shared" si="80"/>
        <v>0</v>
      </c>
      <c r="OO30" s="320">
        <v>0</v>
      </c>
      <c r="OP30" s="172"/>
      <c r="OQ30" s="321">
        <v>0</v>
      </c>
      <c r="OR30" s="172"/>
      <c r="OS30" s="321">
        <v>0</v>
      </c>
      <c r="OT30" s="172"/>
      <c r="OU30" s="172">
        <f t="shared" si="81"/>
        <v>0</v>
      </c>
      <c r="OV30" s="172">
        <f t="shared" si="82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>
        <v>20.62</v>
      </c>
      <c r="N31" s="67">
        <v>4.1240000000000006</v>
      </c>
      <c r="O31" s="71">
        <v>0</v>
      </c>
      <c r="P31" s="67">
        <v>0</v>
      </c>
      <c r="Q31" s="114">
        <v>5.15</v>
      </c>
      <c r="R31" s="74">
        <v>1.03</v>
      </c>
      <c r="S31" s="263"/>
      <c r="T31" s="263"/>
      <c r="U31" s="74"/>
      <c r="V31" s="74"/>
      <c r="W31" s="74">
        <f t="shared" si="14"/>
        <v>25.770000000000003</v>
      </c>
      <c r="X31" s="74">
        <f t="shared" si="15"/>
        <v>5.1540000000000008</v>
      </c>
      <c r="Y31" s="74"/>
      <c r="Z31" s="74"/>
      <c r="AA31" s="71"/>
      <c r="AB31" s="67"/>
      <c r="AC31" s="74">
        <f t="shared" si="16"/>
        <v>0</v>
      </c>
      <c r="AD31" s="74">
        <f t="shared" si="17"/>
        <v>0</v>
      </c>
      <c r="AE31" s="67"/>
      <c r="AF31" s="67"/>
      <c r="AG31" s="67"/>
      <c r="AH31" s="67"/>
      <c r="AI31" s="114"/>
      <c r="AJ31" s="114"/>
      <c r="AK31" s="307"/>
      <c r="AL31" s="275"/>
      <c r="AM31" s="276"/>
      <c r="AN31" s="276"/>
      <c r="AO31" s="277"/>
      <c r="AP31" s="277"/>
      <c r="AQ31" s="277"/>
      <c r="AR31" s="277"/>
      <c r="AS31" s="277"/>
      <c r="AT31" s="277"/>
      <c r="AU31" s="70">
        <f t="shared" si="18"/>
        <v>0</v>
      </c>
      <c r="AV31" s="70">
        <f t="shared" si="2"/>
        <v>0</v>
      </c>
      <c r="AW31" s="74"/>
      <c r="AX31" s="74"/>
      <c r="AY31" s="278"/>
      <c r="AZ31" s="74"/>
      <c r="BA31" s="74"/>
      <c r="BB31" s="74"/>
      <c r="BC31" s="74">
        <f t="shared" si="3"/>
        <v>0</v>
      </c>
      <c r="BD31" s="74">
        <f t="shared" si="4"/>
        <v>0</v>
      </c>
      <c r="BE31" s="74">
        <v>10</v>
      </c>
      <c r="BF31" s="74">
        <v>1.4239999999999999</v>
      </c>
      <c r="BG31" s="279">
        <v>8</v>
      </c>
      <c r="BH31" s="280">
        <v>1.1392</v>
      </c>
      <c r="BI31" s="279">
        <v>0</v>
      </c>
      <c r="BJ31" s="280">
        <v>0</v>
      </c>
      <c r="BK31" s="264">
        <v>2</v>
      </c>
      <c r="BL31" s="74">
        <v>0.2848</v>
      </c>
      <c r="BM31" s="74"/>
      <c r="BN31" s="74"/>
      <c r="BO31" s="74"/>
      <c r="BP31" s="74"/>
      <c r="BQ31" s="74">
        <v>10</v>
      </c>
      <c r="BR31" s="74">
        <v>1.4239999999999999</v>
      </c>
      <c r="BS31" s="263">
        <f t="shared" si="19"/>
        <v>30</v>
      </c>
      <c r="BT31" s="74">
        <f t="shared" si="20"/>
        <v>4.2720000000000002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305">
        <v>30.9</v>
      </c>
      <c r="CJ31" s="262">
        <v>10</v>
      </c>
      <c r="CK31" s="269"/>
      <c r="CL31" s="269"/>
      <c r="CM31" s="305">
        <v>10.3</v>
      </c>
      <c r="CN31" s="269">
        <v>3</v>
      </c>
      <c r="CO31" s="74">
        <f t="shared" si="21"/>
        <v>41.2</v>
      </c>
      <c r="CP31" s="74">
        <f t="shared" si="22"/>
        <v>13</v>
      </c>
      <c r="CQ31" s="308">
        <v>247.40625</v>
      </c>
      <c r="CR31" s="308"/>
      <c r="CS31" s="308"/>
      <c r="CT31" s="274"/>
      <c r="CU31" s="309">
        <v>18.556701030927837</v>
      </c>
      <c r="CV31" s="172"/>
      <c r="CW31" s="310">
        <v>63.814432989690722</v>
      </c>
      <c r="CX31" s="274"/>
      <c r="CY31" s="274"/>
      <c r="CZ31" s="274"/>
      <c r="DA31" s="281">
        <f t="shared" si="23"/>
        <v>329.77738402061857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11">
        <v>41.1</v>
      </c>
      <c r="DL31" s="311">
        <v>13.7</v>
      </c>
      <c r="DM31" s="263">
        <f t="shared" si="27"/>
        <v>41.1</v>
      </c>
      <c r="DN31" s="263">
        <f t="shared" si="28"/>
        <v>13.7</v>
      </c>
      <c r="DO31" s="311">
        <v>39.869999999999997</v>
      </c>
      <c r="DP31" s="311">
        <v>13.29</v>
      </c>
      <c r="DQ31" s="265"/>
      <c r="DR31" s="265"/>
      <c r="DS31" s="74"/>
      <c r="DT31" s="74"/>
      <c r="DU31" s="266"/>
      <c r="DV31" s="282"/>
      <c r="DW31" s="282"/>
      <c r="DX31" s="282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46">
        <v>41.23</v>
      </c>
      <c r="EH31" s="347"/>
      <c r="EI31" s="87">
        <v>265.70103092783506</v>
      </c>
      <c r="EJ31" s="87"/>
      <c r="EK31" s="263">
        <v>116.90721649484537</v>
      </c>
      <c r="EL31" s="266"/>
      <c r="EM31" s="267"/>
      <c r="EN31" s="267"/>
      <c r="EO31" s="267"/>
      <c r="EP31" s="267"/>
      <c r="EQ31" s="74">
        <f t="shared" si="30"/>
        <v>423.83824742268047</v>
      </c>
      <c r="ER31" s="74">
        <f t="shared" si="31"/>
        <v>0</v>
      </c>
      <c r="ES31" s="172"/>
      <c r="ET31" s="172"/>
      <c r="EU31" s="283"/>
      <c r="EV31" s="283"/>
      <c r="EW31" s="70">
        <f t="shared" si="32"/>
        <v>0</v>
      </c>
      <c r="EX31" s="70">
        <f t="shared" si="33"/>
        <v>0</v>
      </c>
      <c r="EY31" s="74"/>
      <c r="EZ31" s="74"/>
      <c r="FA31" s="312">
        <v>29</v>
      </c>
      <c r="FB31" s="268"/>
      <c r="FC31" s="106">
        <v>30</v>
      </c>
      <c r="FD31" s="264"/>
      <c r="FE31" s="74"/>
      <c r="FF31" s="74"/>
      <c r="FG31" s="284"/>
      <c r="FH31" s="285"/>
      <c r="FI31" s="74"/>
      <c r="FJ31" s="74"/>
      <c r="FK31" s="74"/>
      <c r="FL31" s="74"/>
      <c r="FM31" s="264"/>
      <c r="FN31" s="264"/>
      <c r="FO31" s="70"/>
      <c r="FP31" s="74"/>
      <c r="FQ31" s="286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/>
      <c r="GJ31" s="67"/>
      <c r="GK31" s="269"/>
      <c r="GL31" s="269"/>
      <c r="GM31" s="86"/>
      <c r="GN31" s="86"/>
      <c r="GO31" s="269"/>
      <c r="GP31" s="313"/>
      <c r="GQ31" s="313"/>
      <c r="GR31" s="313"/>
      <c r="GS31" s="86"/>
      <c r="GT31" s="86"/>
      <c r="GU31" s="86"/>
      <c r="GV31" s="86"/>
      <c r="GW31" s="86"/>
      <c r="GX31" s="86"/>
      <c r="GY31" s="86"/>
      <c r="GZ31" s="86"/>
      <c r="HA31" s="67"/>
      <c r="HB31" s="67"/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82"/>
      <c r="HO31" s="74">
        <f t="shared" si="38"/>
        <v>0</v>
      </c>
      <c r="HP31" s="74">
        <f t="shared" si="39"/>
        <v>0</v>
      </c>
      <c r="HQ31" s="305">
        <v>400</v>
      </c>
      <c r="HR31" s="67"/>
      <c r="HS31" s="305">
        <v>400</v>
      </c>
      <c r="HT31" s="74"/>
      <c r="HU31" s="74">
        <f t="shared" si="40"/>
        <v>400</v>
      </c>
      <c r="HV31" s="74">
        <f t="shared" si="41"/>
        <v>0</v>
      </c>
      <c r="HW31" s="74"/>
      <c r="HX31" s="74"/>
      <c r="HY31" s="314"/>
      <c r="HZ31" s="314"/>
      <c r="IA31" s="89"/>
      <c r="IB31" s="87"/>
      <c r="IC31" s="172">
        <v>12.5</v>
      </c>
      <c r="ID31" s="269">
        <v>3.125</v>
      </c>
      <c r="IE31" s="184"/>
      <c r="IF31" s="184"/>
      <c r="IG31" s="74">
        <f t="shared" si="42"/>
        <v>12.5</v>
      </c>
      <c r="IH31" s="74">
        <f t="shared" si="43"/>
        <v>3.125</v>
      </c>
      <c r="II31" s="74"/>
      <c r="IJ31" s="74"/>
      <c r="IK31" s="74"/>
      <c r="IL31" s="74"/>
      <c r="IM31" s="70"/>
      <c r="IN31" s="282"/>
      <c r="IO31" s="74"/>
      <c r="IP31" s="74"/>
      <c r="IQ31" s="74"/>
      <c r="IR31" s="74"/>
      <c r="IS31" s="74"/>
      <c r="IT31" s="74"/>
      <c r="IU31" s="74">
        <f t="shared" si="8"/>
        <v>0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/>
      <c r="JC31" s="67">
        <v>10.31</v>
      </c>
      <c r="JD31" s="67"/>
      <c r="JE31" s="293">
        <v>5.15</v>
      </c>
      <c r="JF31" s="293"/>
      <c r="JG31" s="74">
        <f t="shared" si="44"/>
        <v>25.770000000000003</v>
      </c>
      <c r="JH31" s="74">
        <f t="shared" si="45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24"/>
      <c r="JN31" s="269"/>
      <c r="JO31" s="305">
        <v>0</v>
      </c>
      <c r="JP31" s="269">
        <v>0</v>
      </c>
      <c r="JQ31" s="305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3"/>
        <v>50.796300000000002</v>
      </c>
      <c r="JX31" s="74">
        <f t="shared" si="84"/>
        <v>10</v>
      </c>
      <c r="JY31" s="74"/>
      <c r="JZ31" s="74"/>
      <c r="KA31" s="67"/>
      <c r="KB31" s="67"/>
      <c r="KC31" s="74">
        <f t="shared" si="46"/>
        <v>0</v>
      </c>
      <c r="KD31" s="74">
        <f t="shared" si="47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8"/>
        <v>0</v>
      </c>
      <c r="KP31" s="70">
        <f t="shared" si="48"/>
        <v>0</v>
      </c>
      <c r="KQ31" s="263"/>
      <c r="KR31" s="70"/>
      <c r="KS31" s="70"/>
      <c r="KT31" s="70"/>
      <c r="KU31" s="114">
        <f t="shared" si="49"/>
        <v>0</v>
      </c>
      <c r="KV31" s="114">
        <f t="shared" si="50"/>
        <v>0</v>
      </c>
      <c r="KW31" s="70"/>
      <c r="KX31" s="70"/>
      <c r="KY31" s="70">
        <f t="shared" si="51"/>
        <v>0</v>
      </c>
      <c r="KZ31" s="70">
        <f t="shared" si="52"/>
        <v>0</v>
      </c>
      <c r="LA31" s="70"/>
      <c r="LB31" s="70"/>
      <c r="LC31" s="70"/>
      <c r="LD31" s="70"/>
      <c r="LE31" s="70">
        <f t="shared" si="53"/>
        <v>0</v>
      </c>
      <c r="LF31" s="70">
        <f t="shared" si="54"/>
        <v>0</v>
      </c>
      <c r="LG31" s="70"/>
      <c r="LH31" s="70"/>
      <c r="LI31" s="70">
        <f t="shared" si="55"/>
        <v>0</v>
      </c>
      <c r="LJ31" s="70">
        <f t="shared" si="56"/>
        <v>0</v>
      </c>
      <c r="LK31" s="67">
        <v>24.2</v>
      </c>
      <c r="LL31" s="269">
        <v>0</v>
      </c>
      <c r="LM31" s="75">
        <v>24.02</v>
      </c>
      <c r="LN31" s="315">
        <v>0</v>
      </c>
      <c r="LO31" s="75">
        <v>6.5750000000000002</v>
      </c>
      <c r="LP31" s="319">
        <v>0</v>
      </c>
      <c r="LQ31" s="130"/>
      <c r="LR31" s="271"/>
      <c r="LS31" s="271"/>
      <c r="LT31" s="271"/>
      <c r="LU31" s="70">
        <f t="shared" si="57"/>
        <v>54.795000000000002</v>
      </c>
      <c r="LV31" s="70">
        <f t="shared" si="58"/>
        <v>0</v>
      </c>
      <c r="LW31" s="130"/>
      <c r="LX31" s="70"/>
      <c r="LY31" s="70"/>
      <c r="LZ31" s="70"/>
      <c r="MA31" s="70">
        <f t="shared" si="59"/>
        <v>0</v>
      </c>
      <c r="MB31" s="70">
        <f t="shared" si="60"/>
        <v>0</v>
      </c>
      <c r="MC31" s="106"/>
      <c r="MD31" s="70"/>
      <c r="ME31" s="316"/>
      <c r="MF31" s="287"/>
      <c r="MG31" s="71"/>
      <c r="MH31" s="70"/>
      <c r="MI31" s="71"/>
      <c r="MJ31" s="70"/>
      <c r="MK31" s="70">
        <f t="shared" si="61"/>
        <v>0</v>
      </c>
      <c r="ML31" s="70">
        <f t="shared" si="62"/>
        <v>0</v>
      </c>
      <c r="MM31" s="365">
        <v>0</v>
      </c>
      <c r="MN31" s="321"/>
      <c r="MO31" s="366">
        <v>0</v>
      </c>
      <c r="MP31" s="321"/>
      <c r="MQ31" s="70">
        <f t="shared" si="63"/>
        <v>0</v>
      </c>
      <c r="MR31" s="70">
        <f t="shared" si="64"/>
        <v>0</v>
      </c>
      <c r="MS31" s="70"/>
      <c r="MT31" s="70"/>
      <c r="MU31" s="70">
        <f t="shared" si="65"/>
        <v>0</v>
      </c>
      <c r="MV31" s="70">
        <f t="shared" si="66"/>
        <v>0</v>
      </c>
      <c r="MW31" s="70"/>
      <c r="MX31" s="70"/>
      <c r="MY31" s="70">
        <f t="shared" si="67"/>
        <v>0</v>
      </c>
      <c r="MZ31" s="70">
        <f t="shared" si="68"/>
        <v>0</v>
      </c>
      <c r="NA31" s="317">
        <v>3.33</v>
      </c>
      <c r="NB31" s="349">
        <v>0.9</v>
      </c>
      <c r="NC31" s="70">
        <f t="shared" si="69"/>
        <v>3.33</v>
      </c>
      <c r="ND31" s="70">
        <f t="shared" si="70"/>
        <v>0.9</v>
      </c>
      <c r="NE31" s="172"/>
      <c r="NF31" s="172"/>
      <c r="NG31" s="172">
        <f t="shared" si="71"/>
        <v>0</v>
      </c>
      <c r="NH31" s="172">
        <f t="shared" si="72"/>
        <v>0</v>
      </c>
      <c r="NI31" s="172"/>
      <c r="NJ31" s="172"/>
      <c r="NK31" s="172">
        <f t="shared" si="73"/>
        <v>0</v>
      </c>
      <c r="NL31" s="172">
        <f t="shared" si="74"/>
        <v>0</v>
      </c>
      <c r="NM31" s="264"/>
      <c r="NN31" s="172"/>
      <c r="NO31" s="172">
        <f t="shared" si="75"/>
        <v>0</v>
      </c>
      <c r="NP31" s="172">
        <f t="shared" si="76"/>
        <v>0</v>
      </c>
      <c r="NQ31" s="314">
        <v>0</v>
      </c>
      <c r="NR31" s="314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7"/>
        <v>0</v>
      </c>
      <c r="OD31" s="70">
        <f t="shared" si="78"/>
        <v>0</v>
      </c>
      <c r="OE31" s="70">
        <v>0</v>
      </c>
      <c r="OF31" s="70"/>
      <c r="OG31" s="114">
        <v>0</v>
      </c>
      <c r="OH31" s="70"/>
      <c r="OI31" s="114">
        <v>0</v>
      </c>
      <c r="OJ31" s="70"/>
      <c r="OK31" s="70">
        <v>0</v>
      </c>
      <c r="OL31" s="70"/>
      <c r="OM31" s="70">
        <f t="shared" si="79"/>
        <v>0</v>
      </c>
      <c r="ON31" s="70">
        <f t="shared" si="80"/>
        <v>0</v>
      </c>
      <c r="OO31" s="320">
        <v>0</v>
      </c>
      <c r="OP31" s="172"/>
      <c r="OQ31" s="321">
        <v>0</v>
      </c>
      <c r="OR31" s="172"/>
      <c r="OS31" s="321">
        <v>0</v>
      </c>
      <c r="OT31" s="172"/>
      <c r="OU31" s="172">
        <f t="shared" si="81"/>
        <v>0</v>
      </c>
      <c r="OV31" s="172">
        <f t="shared" si="82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>
        <v>20.62</v>
      </c>
      <c r="N32" s="67">
        <v>4.1240000000000006</v>
      </c>
      <c r="O32" s="71">
        <v>0</v>
      </c>
      <c r="P32" s="67">
        <v>0</v>
      </c>
      <c r="Q32" s="114">
        <v>5.15</v>
      </c>
      <c r="R32" s="74">
        <v>1.03</v>
      </c>
      <c r="S32" s="263"/>
      <c r="T32" s="263"/>
      <c r="U32" s="74"/>
      <c r="V32" s="74"/>
      <c r="W32" s="74">
        <f t="shared" si="14"/>
        <v>25.770000000000003</v>
      </c>
      <c r="X32" s="74">
        <f t="shared" si="15"/>
        <v>5.1540000000000008</v>
      </c>
      <c r="Y32" s="74"/>
      <c r="Z32" s="74"/>
      <c r="AA32" s="71"/>
      <c r="AB32" s="67"/>
      <c r="AC32" s="74">
        <f t="shared" si="16"/>
        <v>0</v>
      </c>
      <c r="AD32" s="74">
        <f t="shared" si="17"/>
        <v>0</v>
      </c>
      <c r="AE32" s="67"/>
      <c r="AF32" s="67"/>
      <c r="AG32" s="67"/>
      <c r="AH32" s="67"/>
      <c r="AI32" s="114"/>
      <c r="AJ32" s="114"/>
      <c r="AK32" s="307"/>
      <c r="AL32" s="275"/>
      <c r="AM32" s="276"/>
      <c r="AN32" s="276"/>
      <c r="AO32" s="277"/>
      <c r="AP32" s="277"/>
      <c r="AQ32" s="277"/>
      <c r="AR32" s="277"/>
      <c r="AS32" s="277"/>
      <c r="AT32" s="277"/>
      <c r="AU32" s="70">
        <f t="shared" si="18"/>
        <v>0</v>
      </c>
      <c r="AV32" s="70">
        <f t="shared" si="2"/>
        <v>0</v>
      </c>
      <c r="AW32" s="74"/>
      <c r="AX32" s="74"/>
      <c r="AY32" s="278"/>
      <c r="AZ32" s="74"/>
      <c r="BA32" s="74"/>
      <c r="BB32" s="74"/>
      <c r="BC32" s="74">
        <f t="shared" si="3"/>
        <v>0</v>
      </c>
      <c r="BD32" s="74">
        <f t="shared" si="4"/>
        <v>0</v>
      </c>
      <c r="BE32" s="74">
        <v>10</v>
      </c>
      <c r="BF32" s="74">
        <v>1.4239999999999999</v>
      </c>
      <c r="BG32" s="279">
        <v>8</v>
      </c>
      <c r="BH32" s="280">
        <v>1.1392</v>
      </c>
      <c r="BI32" s="279">
        <v>0</v>
      </c>
      <c r="BJ32" s="280">
        <v>0</v>
      </c>
      <c r="BK32" s="264">
        <v>2</v>
      </c>
      <c r="BL32" s="74">
        <v>0.2848</v>
      </c>
      <c r="BM32" s="74"/>
      <c r="BN32" s="74"/>
      <c r="BO32" s="74"/>
      <c r="BP32" s="74"/>
      <c r="BQ32" s="74">
        <v>10</v>
      </c>
      <c r="BR32" s="74">
        <v>1.4239999999999999</v>
      </c>
      <c r="BS32" s="263">
        <f t="shared" si="19"/>
        <v>30</v>
      </c>
      <c r="BT32" s="74">
        <f t="shared" si="20"/>
        <v>4.2720000000000002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305">
        <v>30.9</v>
      </c>
      <c r="CJ32" s="262">
        <v>10</v>
      </c>
      <c r="CK32" s="269"/>
      <c r="CL32" s="269"/>
      <c r="CM32" s="305">
        <v>10.3</v>
      </c>
      <c r="CN32" s="269">
        <v>3</v>
      </c>
      <c r="CO32" s="74">
        <f t="shared" si="21"/>
        <v>41.2</v>
      </c>
      <c r="CP32" s="74">
        <f t="shared" si="22"/>
        <v>13</v>
      </c>
      <c r="CQ32" s="308">
        <v>247.40625</v>
      </c>
      <c r="CR32" s="308"/>
      <c r="CS32" s="308"/>
      <c r="CT32" s="274"/>
      <c r="CU32" s="309">
        <v>18.556701030927837</v>
      </c>
      <c r="CV32" s="172"/>
      <c r="CW32" s="310">
        <v>63.814432989690722</v>
      </c>
      <c r="CX32" s="274"/>
      <c r="CY32" s="274"/>
      <c r="CZ32" s="274"/>
      <c r="DA32" s="281">
        <f t="shared" si="23"/>
        <v>329.77738402061857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11">
        <v>41.1</v>
      </c>
      <c r="DL32" s="311">
        <v>13.7</v>
      </c>
      <c r="DM32" s="263">
        <f t="shared" si="27"/>
        <v>41.1</v>
      </c>
      <c r="DN32" s="263">
        <f t="shared" si="28"/>
        <v>13.7</v>
      </c>
      <c r="DO32" s="311">
        <v>39.869999999999997</v>
      </c>
      <c r="DP32" s="311">
        <v>13.29</v>
      </c>
      <c r="DQ32" s="265"/>
      <c r="DR32" s="265"/>
      <c r="DS32" s="74"/>
      <c r="DT32" s="74"/>
      <c r="DU32" s="266"/>
      <c r="DV32" s="282"/>
      <c r="DW32" s="282"/>
      <c r="DX32" s="282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46">
        <v>41.23</v>
      </c>
      <c r="EH32" s="347"/>
      <c r="EI32" s="87">
        <v>265.70103092783506</v>
      </c>
      <c r="EJ32" s="87"/>
      <c r="EK32" s="263">
        <v>116.90721649484537</v>
      </c>
      <c r="EL32" s="266"/>
      <c r="EM32" s="267"/>
      <c r="EN32" s="267"/>
      <c r="EO32" s="267"/>
      <c r="EP32" s="267"/>
      <c r="EQ32" s="74">
        <f t="shared" si="30"/>
        <v>423.83824742268047</v>
      </c>
      <c r="ER32" s="74">
        <f t="shared" si="31"/>
        <v>0</v>
      </c>
      <c r="ES32" s="172"/>
      <c r="ET32" s="172"/>
      <c r="EU32" s="283"/>
      <c r="EV32" s="283"/>
      <c r="EW32" s="70">
        <f t="shared" si="32"/>
        <v>0</v>
      </c>
      <c r="EX32" s="70">
        <f t="shared" si="33"/>
        <v>0</v>
      </c>
      <c r="EY32" s="74"/>
      <c r="EZ32" s="74"/>
      <c r="FA32" s="312">
        <v>29</v>
      </c>
      <c r="FB32" s="268"/>
      <c r="FC32" s="106">
        <v>30</v>
      </c>
      <c r="FD32" s="264"/>
      <c r="FE32" s="74"/>
      <c r="FF32" s="74"/>
      <c r="FG32" s="284"/>
      <c r="FH32" s="285"/>
      <c r="FI32" s="74"/>
      <c r="FJ32" s="74"/>
      <c r="FK32" s="74"/>
      <c r="FL32" s="74"/>
      <c r="FM32" s="264"/>
      <c r="FN32" s="264"/>
      <c r="FO32" s="70"/>
      <c r="FP32" s="74"/>
      <c r="FQ32" s="286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/>
      <c r="GJ32" s="67"/>
      <c r="GK32" s="269"/>
      <c r="GL32" s="269"/>
      <c r="GM32" s="86"/>
      <c r="GN32" s="86"/>
      <c r="GO32" s="269"/>
      <c r="GP32" s="313"/>
      <c r="GQ32" s="313"/>
      <c r="GR32" s="313"/>
      <c r="GS32" s="86"/>
      <c r="GT32" s="86"/>
      <c r="GU32" s="86"/>
      <c r="GV32" s="86"/>
      <c r="GW32" s="86"/>
      <c r="GX32" s="86"/>
      <c r="GY32" s="86"/>
      <c r="GZ32" s="86"/>
      <c r="HA32" s="67"/>
      <c r="HB32" s="67"/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82"/>
      <c r="HO32" s="74">
        <f t="shared" si="38"/>
        <v>0</v>
      </c>
      <c r="HP32" s="74">
        <f t="shared" si="39"/>
        <v>0</v>
      </c>
      <c r="HQ32" s="305">
        <v>400</v>
      </c>
      <c r="HR32" s="67"/>
      <c r="HS32" s="305">
        <v>400</v>
      </c>
      <c r="HT32" s="74"/>
      <c r="HU32" s="74">
        <f t="shared" si="40"/>
        <v>400</v>
      </c>
      <c r="HV32" s="74">
        <f t="shared" si="41"/>
        <v>0</v>
      </c>
      <c r="HW32" s="74"/>
      <c r="HX32" s="74"/>
      <c r="HY32" s="314"/>
      <c r="HZ32" s="314"/>
      <c r="IA32" s="89"/>
      <c r="IB32" s="87"/>
      <c r="IC32" s="172">
        <v>12.5</v>
      </c>
      <c r="ID32" s="269">
        <v>3.125</v>
      </c>
      <c r="IE32" s="184"/>
      <c r="IF32" s="184"/>
      <c r="IG32" s="74">
        <f t="shared" si="42"/>
        <v>12.5</v>
      </c>
      <c r="IH32" s="74">
        <f t="shared" si="43"/>
        <v>3.125</v>
      </c>
      <c r="II32" s="74"/>
      <c r="IJ32" s="74"/>
      <c r="IK32" s="74"/>
      <c r="IL32" s="74"/>
      <c r="IM32" s="70"/>
      <c r="IN32" s="282"/>
      <c r="IO32" s="74"/>
      <c r="IP32" s="74"/>
      <c r="IQ32" s="74"/>
      <c r="IR32" s="74"/>
      <c r="IS32" s="74"/>
      <c r="IT32" s="74"/>
      <c r="IU32" s="74">
        <f t="shared" si="8"/>
        <v>0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/>
      <c r="JC32" s="67">
        <v>10.31</v>
      </c>
      <c r="JD32" s="67"/>
      <c r="JE32" s="293">
        <v>5.15</v>
      </c>
      <c r="JF32" s="293"/>
      <c r="JG32" s="74">
        <f t="shared" si="44"/>
        <v>25.770000000000003</v>
      </c>
      <c r="JH32" s="74">
        <f t="shared" si="45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24"/>
      <c r="JN32" s="269"/>
      <c r="JO32" s="305">
        <v>0</v>
      </c>
      <c r="JP32" s="269">
        <v>0</v>
      </c>
      <c r="JQ32" s="305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3"/>
        <v>50.796300000000002</v>
      </c>
      <c r="JX32" s="74">
        <f t="shared" si="84"/>
        <v>10</v>
      </c>
      <c r="JY32" s="74"/>
      <c r="JZ32" s="74"/>
      <c r="KA32" s="67"/>
      <c r="KB32" s="67"/>
      <c r="KC32" s="74">
        <f t="shared" si="46"/>
        <v>0</v>
      </c>
      <c r="KD32" s="74">
        <f t="shared" si="47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8"/>
        <v>0</v>
      </c>
      <c r="KP32" s="70">
        <f t="shared" si="48"/>
        <v>0</v>
      </c>
      <c r="KQ32" s="263"/>
      <c r="KR32" s="70"/>
      <c r="KS32" s="70"/>
      <c r="KT32" s="70"/>
      <c r="KU32" s="114">
        <f t="shared" si="49"/>
        <v>0</v>
      </c>
      <c r="KV32" s="114">
        <f t="shared" si="50"/>
        <v>0</v>
      </c>
      <c r="KW32" s="70"/>
      <c r="KX32" s="70"/>
      <c r="KY32" s="70">
        <f t="shared" si="51"/>
        <v>0</v>
      </c>
      <c r="KZ32" s="70">
        <f t="shared" si="52"/>
        <v>0</v>
      </c>
      <c r="LA32" s="70"/>
      <c r="LB32" s="70"/>
      <c r="LC32" s="70"/>
      <c r="LD32" s="70"/>
      <c r="LE32" s="70">
        <f t="shared" si="53"/>
        <v>0</v>
      </c>
      <c r="LF32" s="70">
        <f t="shared" si="54"/>
        <v>0</v>
      </c>
      <c r="LG32" s="70"/>
      <c r="LH32" s="70"/>
      <c r="LI32" s="70">
        <f t="shared" si="55"/>
        <v>0</v>
      </c>
      <c r="LJ32" s="70">
        <f t="shared" si="56"/>
        <v>0</v>
      </c>
      <c r="LK32" s="67">
        <v>24.2</v>
      </c>
      <c r="LL32" s="269">
        <v>0</v>
      </c>
      <c r="LM32" s="75">
        <v>24.02</v>
      </c>
      <c r="LN32" s="315">
        <v>0</v>
      </c>
      <c r="LO32" s="75">
        <v>6.5750000000000002</v>
      </c>
      <c r="LP32" s="319">
        <v>0</v>
      </c>
      <c r="LQ32" s="130"/>
      <c r="LR32" s="271"/>
      <c r="LS32" s="271"/>
      <c r="LT32" s="271"/>
      <c r="LU32" s="70">
        <f t="shared" si="57"/>
        <v>54.795000000000002</v>
      </c>
      <c r="LV32" s="70">
        <f t="shared" si="58"/>
        <v>0</v>
      </c>
      <c r="LW32" s="130"/>
      <c r="LX32" s="70"/>
      <c r="LY32" s="70"/>
      <c r="LZ32" s="70"/>
      <c r="MA32" s="70">
        <f t="shared" si="59"/>
        <v>0</v>
      </c>
      <c r="MB32" s="70">
        <f t="shared" si="60"/>
        <v>0</v>
      </c>
      <c r="MC32" s="106"/>
      <c r="MD32" s="70"/>
      <c r="ME32" s="316"/>
      <c r="MF32" s="287"/>
      <c r="MG32" s="71"/>
      <c r="MH32" s="70"/>
      <c r="MI32" s="71"/>
      <c r="MJ32" s="70"/>
      <c r="MK32" s="70">
        <f t="shared" si="61"/>
        <v>0</v>
      </c>
      <c r="ML32" s="70">
        <f t="shared" si="62"/>
        <v>0</v>
      </c>
      <c r="MM32" s="365">
        <v>0</v>
      </c>
      <c r="MN32" s="321"/>
      <c r="MO32" s="366">
        <v>0</v>
      </c>
      <c r="MP32" s="321"/>
      <c r="MQ32" s="70">
        <f t="shared" si="63"/>
        <v>0</v>
      </c>
      <c r="MR32" s="70">
        <f t="shared" si="64"/>
        <v>0</v>
      </c>
      <c r="MS32" s="70"/>
      <c r="MT32" s="70"/>
      <c r="MU32" s="70">
        <f t="shared" si="65"/>
        <v>0</v>
      </c>
      <c r="MV32" s="70">
        <f t="shared" si="66"/>
        <v>0</v>
      </c>
      <c r="MW32" s="70"/>
      <c r="MX32" s="70"/>
      <c r="MY32" s="70">
        <f t="shared" si="67"/>
        <v>0</v>
      </c>
      <c r="MZ32" s="70">
        <f t="shared" si="68"/>
        <v>0</v>
      </c>
      <c r="NA32" s="317">
        <v>3.33</v>
      </c>
      <c r="NB32" s="349">
        <v>0.9</v>
      </c>
      <c r="NC32" s="70">
        <f t="shared" si="69"/>
        <v>3.33</v>
      </c>
      <c r="ND32" s="70">
        <f t="shared" si="70"/>
        <v>0.9</v>
      </c>
      <c r="NE32" s="172"/>
      <c r="NF32" s="172"/>
      <c r="NG32" s="172">
        <f t="shared" si="71"/>
        <v>0</v>
      </c>
      <c r="NH32" s="172">
        <f t="shared" si="72"/>
        <v>0</v>
      </c>
      <c r="NI32" s="172"/>
      <c r="NJ32" s="172"/>
      <c r="NK32" s="172">
        <f t="shared" si="73"/>
        <v>0</v>
      </c>
      <c r="NL32" s="172">
        <f t="shared" si="74"/>
        <v>0</v>
      </c>
      <c r="NM32" s="264"/>
      <c r="NN32" s="172"/>
      <c r="NO32" s="172">
        <f t="shared" si="75"/>
        <v>0</v>
      </c>
      <c r="NP32" s="172">
        <f t="shared" si="76"/>
        <v>0</v>
      </c>
      <c r="NQ32" s="314">
        <v>0</v>
      </c>
      <c r="NR32" s="314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7"/>
        <v>0</v>
      </c>
      <c r="OD32" s="70">
        <f t="shared" si="78"/>
        <v>0</v>
      </c>
      <c r="OE32" s="70">
        <v>0</v>
      </c>
      <c r="OF32" s="70"/>
      <c r="OG32" s="114">
        <v>0</v>
      </c>
      <c r="OH32" s="70"/>
      <c r="OI32" s="114">
        <v>0</v>
      </c>
      <c r="OJ32" s="70"/>
      <c r="OK32" s="70">
        <v>0</v>
      </c>
      <c r="OL32" s="70"/>
      <c r="OM32" s="70">
        <f t="shared" si="79"/>
        <v>0</v>
      </c>
      <c r="ON32" s="70">
        <f t="shared" si="80"/>
        <v>0</v>
      </c>
      <c r="OO32" s="320">
        <v>0</v>
      </c>
      <c r="OP32" s="172"/>
      <c r="OQ32" s="321">
        <v>0</v>
      </c>
      <c r="OR32" s="172"/>
      <c r="OS32" s="321">
        <v>0</v>
      </c>
      <c r="OT32" s="172"/>
      <c r="OU32" s="172">
        <f t="shared" si="81"/>
        <v>0</v>
      </c>
      <c r="OV32" s="172">
        <f t="shared" si="82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>
        <v>20.62</v>
      </c>
      <c r="N33" s="67">
        <v>4.1240000000000006</v>
      </c>
      <c r="O33" s="71">
        <v>0</v>
      </c>
      <c r="P33" s="67">
        <v>0</v>
      </c>
      <c r="Q33" s="114">
        <v>5.15</v>
      </c>
      <c r="R33" s="74">
        <v>1.03</v>
      </c>
      <c r="S33" s="263"/>
      <c r="T33" s="263"/>
      <c r="U33" s="74"/>
      <c r="V33" s="74"/>
      <c r="W33" s="74">
        <f t="shared" si="14"/>
        <v>25.770000000000003</v>
      </c>
      <c r="X33" s="74">
        <f t="shared" si="15"/>
        <v>5.1540000000000008</v>
      </c>
      <c r="Y33" s="74"/>
      <c r="Z33" s="74"/>
      <c r="AA33" s="71"/>
      <c r="AB33" s="67"/>
      <c r="AC33" s="74">
        <f t="shared" si="16"/>
        <v>0</v>
      </c>
      <c r="AD33" s="74">
        <f t="shared" si="17"/>
        <v>0</v>
      </c>
      <c r="AE33" s="67"/>
      <c r="AF33" s="67"/>
      <c r="AG33" s="67"/>
      <c r="AH33" s="67"/>
      <c r="AI33" s="114"/>
      <c r="AJ33" s="114"/>
      <c r="AK33" s="307"/>
      <c r="AL33" s="275"/>
      <c r="AM33" s="276"/>
      <c r="AN33" s="276"/>
      <c r="AO33" s="277"/>
      <c r="AP33" s="277"/>
      <c r="AQ33" s="277"/>
      <c r="AR33" s="277"/>
      <c r="AS33" s="277"/>
      <c r="AT33" s="277"/>
      <c r="AU33" s="70">
        <f t="shared" si="18"/>
        <v>0</v>
      </c>
      <c r="AV33" s="70">
        <f t="shared" si="2"/>
        <v>0</v>
      </c>
      <c r="AW33" s="74"/>
      <c r="AX33" s="74"/>
      <c r="AY33" s="278"/>
      <c r="AZ33" s="74"/>
      <c r="BA33" s="74"/>
      <c r="BB33" s="74"/>
      <c r="BC33" s="74">
        <f t="shared" si="3"/>
        <v>0</v>
      </c>
      <c r="BD33" s="74">
        <f t="shared" si="4"/>
        <v>0</v>
      </c>
      <c r="BE33" s="74">
        <v>10</v>
      </c>
      <c r="BF33" s="74">
        <v>1.4239999999999999</v>
      </c>
      <c r="BG33" s="279">
        <v>8</v>
      </c>
      <c r="BH33" s="280">
        <v>1.1392</v>
      </c>
      <c r="BI33" s="279">
        <v>0</v>
      </c>
      <c r="BJ33" s="280">
        <v>0</v>
      </c>
      <c r="BK33" s="264">
        <v>2</v>
      </c>
      <c r="BL33" s="74">
        <v>0.2848</v>
      </c>
      <c r="BM33" s="74"/>
      <c r="BN33" s="74"/>
      <c r="BO33" s="74"/>
      <c r="BP33" s="74"/>
      <c r="BQ33" s="74">
        <v>10</v>
      </c>
      <c r="BR33" s="74">
        <v>1.4239999999999999</v>
      </c>
      <c r="BS33" s="263">
        <f t="shared" si="19"/>
        <v>30</v>
      </c>
      <c r="BT33" s="74">
        <f t="shared" si="20"/>
        <v>4.2720000000000002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305">
        <v>30.9</v>
      </c>
      <c r="CJ33" s="262">
        <v>10</v>
      </c>
      <c r="CK33" s="269"/>
      <c r="CL33" s="269"/>
      <c r="CM33" s="305">
        <v>10.3</v>
      </c>
      <c r="CN33" s="269">
        <v>3</v>
      </c>
      <c r="CO33" s="74">
        <f t="shared" si="21"/>
        <v>41.2</v>
      </c>
      <c r="CP33" s="74">
        <f t="shared" si="22"/>
        <v>13</v>
      </c>
      <c r="CQ33" s="308">
        <v>247.40625</v>
      </c>
      <c r="CR33" s="308"/>
      <c r="CS33" s="308"/>
      <c r="CT33" s="274"/>
      <c r="CU33" s="309">
        <v>18.556701030927837</v>
      </c>
      <c r="CV33" s="172"/>
      <c r="CW33" s="310">
        <v>63.814432989690722</v>
      </c>
      <c r="CX33" s="274"/>
      <c r="CY33" s="274"/>
      <c r="CZ33" s="274"/>
      <c r="DA33" s="281">
        <f t="shared" si="23"/>
        <v>329.77738402061857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11">
        <v>41.1</v>
      </c>
      <c r="DL33" s="311">
        <v>13.7</v>
      </c>
      <c r="DM33" s="263">
        <f t="shared" si="27"/>
        <v>41.1</v>
      </c>
      <c r="DN33" s="263">
        <f t="shared" si="28"/>
        <v>13.7</v>
      </c>
      <c r="DO33" s="311">
        <v>39.869999999999997</v>
      </c>
      <c r="DP33" s="311">
        <v>13.29</v>
      </c>
      <c r="DQ33" s="265"/>
      <c r="DR33" s="265"/>
      <c r="DS33" s="74"/>
      <c r="DT33" s="74"/>
      <c r="DU33" s="266"/>
      <c r="DV33" s="282"/>
      <c r="DW33" s="282"/>
      <c r="DX33" s="282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46">
        <v>41.23</v>
      </c>
      <c r="EH33" s="347"/>
      <c r="EI33" s="87">
        <v>265.70103092783506</v>
      </c>
      <c r="EJ33" s="87"/>
      <c r="EK33" s="263">
        <v>116.90721649484537</v>
      </c>
      <c r="EL33" s="266"/>
      <c r="EM33" s="267"/>
      <c r="EN33" s="267"/>
      <c r="EO33" s="267"/>
      <c r="EP33" s="267"/>
      <c r="EQ33" s="74">
        <f t="shared" si="30"/>
        <v>423.83824742268047</v>
      </c>
      <c r="ER33" s="74">
        <f t="shared" si="31"/>
        <v>0</v>
      </c>
      <c r="ES33" s="172"/>
      <c r="ET33" s="172"/>
      <c r="EU33" s="283"/>
      <c r="EV33" s="283"/>
      <c r="EW33" s="70">
        <f t="shared" si="32"/>
        <v>0</v>
      </c>
      <c r="EX33" s="70">
        <f t="shared" si="33"/>
        <v>0</v>
      </c>
      <c r="EY33" s="74"/>
      <c r="EZ33" s="74"/>
      <c r="FA33" s="312">
        <v>29</v>
      </c>
      <c r="FB33" s="268"/>
      <c r="FC33" s="106">
        <v>30</v>
      </c>
      <c r="FD33" s="264"/>
      <c r="FE33" s="74"/>
      <c r="FF33" s="74"/>
      <c r="FG33" s="284"/>
      <c r="FH33" s="285"/>
      <c r="FI33" s="74"/>
      <c r="FJ33" s="74"/>
      <c r="FK33" s="74"/>
      <c r="FL33" s="74"/>
      <c r="FM33" s="264"/>
      <c r="FN33" s="264"/>
      <c r="FO33" s="70"/>
      <c r="FP33" s="74"/>
      <c r="FQ33" s="286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/>
      <c r="GJ33" s="67"/>
      <c r="GK33" s="269"/>
      <c r="GL33" s="269"/>
      <c r="GM33" s="86"/>
      <c r="GN33" s="86"/>
      <c r="GO33" s="269"/>
      <c r="GP33" s="313"/>
      <c r="GQ33" s="313"/>
      <c r="GR33" s="313"/>
      <c r="GS33" s="86"/>
      <c r="GT33" s="86"/>
      <c r="GU33" s="86"/>
      <c r="GV33" s="86"/>
      <c r="GW33" s="86"/>
      <c r="GX33" s="86"/>
      <c r="GY33" s="86"/>
      <c r="GZ33" s="86"/>
      <c r="HA33" s="67"/>
      <c r="HB33" s="67"/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82"/>
      <c r="HO33" s="74">
        <f t="shared" si="38"/>
        <v>0</v>
      </c>
      <c r="HP33" s="74">
        <f t="shared" si="39"/>
        <v>0</v>
      </c>
      <c r="HQ33" s="305">
        <v>400</v>
      </c>
      <c r="HR33" s="67"/>
      <c r="HS33" s="305">
        <v>400</v>
      </c>
      <c r="HT33" s="74"/>
      <c r="HU33" s="74">
        <f t="shared" si="40"/>
        <v>400</v>
      </c>
      <c r="HV33" s="74">
        <f t="shared" si="41"/>
        <v>0</v>
      </c>
      <c r="HW33" s="74"/>
      <c r="HX33" s="74"/>
      <c r="HY33" s="314"/>
      <c r="HZ33" s="314"/>
      <c r="IA33" s="89"/>
      <c r="IB33" s="87"/>
      <c r="IC33" s="172">
        <v>12.5</v>
      </c>
      <c r="ID33" s="269">
        <v>3.125</v>
      </c>
      <c r="IE33" s="184"/>
      <c r="IF33" s="184"/>
      <c r="IG33" s="74">
        <f t="shared" si="42"/>
        <v>12.5</v>
      </c>
      <c r="IH33" s="74">
        <f t="shared" si="43"/>
        <v>3.125</v>
      </c>
      <c r="II33" s="74"/>
      <c r="IJ33" s="74"/>
      <c r="IK33" s="74"/>
      <c r="IL33" s="74"/>
      <c r="IM33" s="70"/>
      <c r="IN33" s="282"/>
      <c r="IO33" s="74"/>
      <c r="IP33" s="74"/>
      <c r="IQ33" s="74"/>
      <c r="IR33" s="74"/>
      <c r="IS33" s="74"/>
      <c r="IT33" s="74"/>
      <c r="IU33" s="74">
        <f t="shared" si="8"/>
        <v>0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/>
      <c r="JC33" s="67">
        <v>10.31</v>
      </c>
      <c r="JD33" s="67"/>
      <c r="JE33" s="293">
        <v>5.15</v>
      </c>
      <c r="JF33" s="293"/>
      <c r="JG33" s="74">
        <f t="shared" si="44"/>
        <v>25.770000000000003</v>
      </c>
      <c r="JH33" s="74">
        <f t="shared" si="45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24"/>
      <c r="JN33" s="269"/>
      <c r="JO33" s="305">
        <v>0</v>
      </c>
      <c r="JP33" s="269">
        <v>0</v>
      </c>
      <c r="JQ33" s="305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3"/>
        <v>50.796300000000002</v>
      </c>
      <c r="JX33" s="74">
        <f t="shared" si="84"/>
        <v>10</v>
      </c>
      <c r="JY33" s="74"/>
      <c r="JZ33" s="74"/>
      <c r="KA33" s="67"/>
      <c r="KB33" s="67"/>
      <c r="KC33" s="74">
        <f t="shared" si="46"/>
        <v>0</v>
      </c>
      <c r="KD33" s="74">
        <f t="shared" si="47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8"/>
        <v>0</v>
      </c>
      <c r="KP33" s="70">
        <f t="shared" si="48"/>
        <v>0</v>
      </c>
      <c r="KQ33" s="263"/>
      <c r="KR33" s="70"/>
      <c r="KS33" s="70"/>
      <c r="KT33" s="70"/>
      <c r="KU33" s="114">
        <f t="shared" si="49"/>
        <v>0</v>
      </c>
      <c r="KV33" s="114">
        <f t="shared" si="50"/>
        <v>0</v>
      </c>
      <c r="KW33" s="70"/>
      <c r="KX33" s="70"/>
      <c r="KY33" s="70">
        <f t="shared" si="51"/>
        <v>0</v>
      </c>
      <c r="KZ33" s="70">
        <f t="shared" si="52"/>
        <v>0</v>
      </c>
      <c r="LA33" s="70"/>
      <c r="LB33" s="70"/>
      <c r="LC33" s="70"/>
      <c r="LD33" s="70"/>
      <c r="LE33" s="70">
        <f t="shared" si="53"/>
        <v>0</v>
      </c>
      <c r="LF33" s="70">
        <f t="shared" si="54"/>
        <v>0</v>
      </c>
      <c r="LG33" s="70"/>
      <c r="LH33" s="70"/>
      <c r="LI33" s="70">
        <f t="shared" si="55"/>
        <v>0</v>
      </c>
      <c r="LJ33" s="70">
        <f t="shared" si="56"/>
        <v>0</v>
      </c>
      <c r="LK33" s="67">
        <v>24.2</v>
      </c>
      <c r="LL33" s="269">
        <v>0</v>
      </c>
      <c r="LM33" s="75">
        <v>24.02</v>
      </c>
      <c r="LN33" s="315">
        <v>0</v>
      </c>
      <c r="LO33" s="75">
        <v>6.5750000000000002</v>
      </c>
      <c r="LP33" s="319">
        <v>0</v>
      </c>
      <c r="LQ33" s="130"/>
      <c r="LR33" s="271"/>
      <c r="LS33" s="271"/>
      <c r="LT33" s="271"/>
      <c r="LU33" s="70">
        <f t="shared" si="57"/>
        <v>54.795000000000002</v>
      </c>
      <c r="LV33" s="70">
        <f t="shared" si="58"/>
        <v>0</v>
      </c>
      <c r="LW33" s="130"/>
      <c r="LX33" s="70"/>
      <c r="LY33" s="70"/>
      <c r="LZ33" s="70"/>
      <c r="MA33" s="70">
        <f t="shared" si="59"/>
        <v>0</v>
      </c>
      <c r="MB33" s="70">
        <f t="shared" si="60"/>
        <v>0</v>
      </c>
      <c r="MC33" s="106"/>
      <c r="MD33" s="70"/>
      <c r="ME33" s="316"/>
      <c r="MF33" s="287"/>
      <c r="MG33" s="71"/>
      <c r="MH33" s="70"/>
      <c r="MI33" s="71"/>
      <c r="MJ33" s="70"/>
      <c r="MK33" s="70">
        <f t="shared" si="61"/>
        <v>0</v>
      </c>
      <c r="ML33" s="70">
        <f t="shared" si="62"/>
        <v>0</v>
      </c>
      <c r="MM33" s="365">
        <v>0</v>
      </c>
      <c r="MN33" s="321"/>
      <c r="MO33" s="366">
        <v>0</v>
      </c>
      <c r="MP33" s="321"/>
      <c r="MQ33" s="70">
        <f t="shared" si="63"/>
        <v>0</v>
      </c>
      <c r="MR33" s="70">
        <f t="shared" si="64"/>
        <v>0</v>
      </c>
      <c r="MS33" s="70"/>
      <c r="MT33" s="70"/>
      <c r="MU33" s="70">
        <f t="shared" si="65"/>
        <v>0</v>
      </c>
      <c r="MV33" s="70">
        <f t="shared" si="66"/>
        <v>0</v>
      </c>
      <c r="MW33" s="70"/>
      <c r="MX33" s="70"/>
      <c r="MY33" s="70">
        <f t="shared" si="67"/>
        <v>0</v>
      </c>
      <c r="MZ33" s="70">
        <f t="shared" si="68"/>
        <v>0</v>
      </c>
      <c r="NA33" s="317">
        <v>3.33</v>
      </c>
      <c r="NB33" s="349">
        <v>0.9</v>
      </c>
      <c r="NC33" s="70">
        <f t="shared" si="69"/>
        <v>3.33</v>
      </c>
      <c r="ND33" s="70">
        <f t="shared" si="70"/>
        <v>0.9</v>
      </c>
      <c r="NE33" s="172"/>
      <c r="NF33" s="172"/>
      <c r="NG33" s="172">
        <f t="shared" si="71"/>
        <v>0</v>
      </c>
      <c r="NH33" s="172">
        <f t="shared" si="72"/>
        <v>0</v>
      </c>
      <c r="NI33" s="172"/>
      <c r="NJ33" s="172"/>
      <c r="NK33" s="172">
        <f t="shared" si="73"/>
        <v>0</v>
      </c>
      <c r="NL33" s="172">
        <f t="shared" si="74"/>
        <v>0</v>
      </c>
      <c r="NM33" s="264"/>
      <c r="NN33" s="172"/>
      <c r="NO33" s="172">
        <f t="shared" si="75"/>
        <v>0</v>
      </c>
      <c r="NP33" s="172">
        <f t="shared" si="76"/>
        <v>0</v>
      </c>
      <c r="NQ33" s="314">
        <v>0</v>
      </c>
      <c r="NR33" s="314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7"/>
        <v>0</v>
      </c>
      <c r="OD33" s="70">
        <f t="shared" si="78"/>
        <v>0</v>
      </c>
      <c r="OE33" s="70">
        <v>0</v>
      </c>
      <c r="OF33" s="70"/>
      <c r="OG33" s="114">
        <v>0</v>
      </c>
      <c r="OH33" s="70"/>
      <c r="OI33" s="114">
        <v>0</v>
      </c>
      <c r="OJ33" s="70"/>
      <c r="OK33" s="70">
        <v>0</v>
      </c>
      <c r="OL33" s="70"/>
      <c r="OM33" s="70">
        <f t="shared" si="79"/>
        <v>0</v>
      </c>
      <c r="ON33" s="70">
        <f t="shared" si="80"/>
        <v>0</v>
      </c>
      <c r="OO33" s="320">
        <v>0</v>
      </c>
      <c r="OP33" s="172"/>
      <c r="OQ33" s="321">
        <v>0</v>
      </c>
      <c r="OR33" s="172"/>
      <c r="OS33" s="321">
        <v>0</v>
      </c>
      <c r="OT33" s="172"/>
      <c r="OU33" s="172">
        <f t="shared" si="81"/>
        <v>0</v>
      </c>
      <c r="OV33" s="172">
        <f t="shared" si="82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>
        <v>20.62</v>
      </c>
      <c r="N34" s="67">
        <v>4.1240000000000006</v>
      </c>
      <c r="O34" s="71">
        <v>0</v>
      </c>
      <c r="P34" s="67">
        <v>0</v>
      </c>
      <c r="Q34" s="114">
        <v>5.15</v>
      </c>
      <c r="R34" s="74">
        <v>1.03</v>
      </c>
      <c r="S34" s="263"/>
      <c r="T34" s="263"/>
      <c r="U34" s="74"/>
      <c r="V34" s="74"/>
      <c r="W34" s="74">
        <f t="shared" si="14"/>
        <v>25.770000000000003</v>
      </c>
      <c r="X34" s="74">
        <f t="shared" si="15"/>
        <v>5.1540000000000008</v>
      </c>
      <c r="Y34" s="74"/>
      <c r="Z34" s="74"/>
      <c r="AA34" s="71"/>
      <c r="AB34" s="67"/>
      <c r="AC34" s="74">
        <f t="shared" si="16"/>
        <v>0</v>
      </c>
      <c r="AD34" s="74">
        <f t="shared" si="17"/>
        <v>0</v>
      </c>
      <c r="AE34" s="67"/>
      <c r="AF34" s="67"/>
      <c r="AG34" s="67"/>
      <c r="AH34" s="67"/>
      <c r="AI34" s="114"/>
      <c r="AJ34" s="114"/>
      <c r="AK34" s="307"/>
      <c r="AL34" s="275"/>
      <c r="AM34" s="276"/>
      <c r="AN34" s="276"/>
      <c r="AO34" s="277"/>
      <c r="AP34" s="277"/>
      <c r="AQ34" s="277"/>
      <c r="AR34" s="277"/>
      <c r="AS34" s="277"/>
      <c r="AT34" s="277"/>
      <c r="AU34" s="70">
        <f t="shared" si="18"/>
        <v>0</v>
      </c>
      <c r="AV34" s="70">
        <f t="shared" si="2"/>
        <v>0</v>
      </c>
      <c r="AW34" s="74"/>
      <c r="AX34" s="74"/>
      <c r="AY34" s="278"/>
      <c r="AZ34" s="74"/>
      <c r="BA34" s="74"/>
      <c r="BB34" s="74"/>
      <c r="BC34" s="74">
        <f t="shared" si="3"/>
        <v>0</v>
      </c>
      <c r="BD34" s="74">
        <f t="shared" si="4"/>
        <v>0</v>
      </c>
      <c r="BE34" s="74">
        <v>10</v>
      </c>
      <c r="BF34" s="74">
        <v>1.4239999999999999</v>
      </c>
      <c r="BG34" s="279">
        <v>8</v>
      </c>
      <c r="BH34" s="280">
        <v>1.1392</v>
      </c>
      <c r="BI34" s="279">
        <v>0</v>
      </c>
      <c r="BJ34" s="280">
        <v>0</v>
      </c>
      <c r="BK34" s="264">
        <v>2</v>
      </c>
      <c r="BL34" s="74">
        <v>0.2848</v>
      </c>
      <c r="BM34" s="74"/>
      <c r="BN34" s="74"/>
      <c r="BO34" s="74"/>
      <c r="BP34" s="74"/>
      <c r="BQ34" s="74">
        <v>10</v>
      </c>
      <c r="BR34" s="74">
        <v>1.4239999999999999</v>
      </c>
      <c r="BS34" s="263">
        <f t="shared" si="19"/>
        <v>30</v>
      </c>
      <c r="BT34" s="74">
        <f t="shared" si="20"/>
        <v>4.2720000000000002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305">
        <v>30.9</v>
      </c>
      <c r="CJ34" s="262">
        <v>10</v>
      </c>
      <c r="CK34" s="269"/>
      <c r="CL34" s="269"/>
      <c r="CM34" s="305">
        <v>10.3</v>
      </c>
      <c r="CN34" s="269">
        <v>3</v>
      </c>
      <c r="CO34" s="74">
        <f t="shared" si="21"/>
        <v>41.2</v>
      </c>
      <c r="CP34" s="74">
        <f t="shared" si="22"/>
        <v>13</v>
      </c>
      <c r="CQ34" s="308">
        <v>247.40625</v>
      </c>
      <c r="CR34" s="308"/>
      <c r="CS34" s="308"/>
      <c r="CT34" s="274"/>
      <c r="CU34" s="309">
        <v>18.556701030927837</v>
      </c>
      <c r="CV34" s="172"/>
      <c r="CW34" s="310">
        <v>63.814432989690722</v>
      </c>
      <c r="CX34" s="274"/>
      <c r="CY34" s="274"/>
      <c r="CZ34" s="274"/>
      <c r="DA34" s="281">
        <f t="shared" si="23"/>
        <v>329.77738402061857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11">
        <v>41.1</v>
      </c>
      <c r="DL34" s="311">
        <v>13.7</v>
      </c>
      <c r="DM34" s="263">
        <f t="shared" si="27"/>
        <v>41.1</v>
      </c>
      <c r="DN34" s="263">
        <f t="shared" si="28"/>
        <v>13.7</v>
      </c>
      <c r="DO34" s="311">
        <v>39.869999999999997</v>
      </c>
      <c r="DP34" s="311">
        <v>13.29</v>
      </c>
      <c r="DQ34" s="265"/>
      <c r="DR34" s="265"/>
      <c r="DS34" s="74"/>
      <c r="DT34" s="74"/>
      <c r="DU34" s="266"/>
      <c r="DV34" s="282"/>
      <c r="DW34" s="282"/>
      <c r="DX34" s="282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46">
        <v>41.23</v>
      </c>
      <c r="EH34" s="347"/>
      <c r="EI34" s="87">
        <v>265.70103092783506</v>
      </c>
      <c r="EJ34" s="87"/>
      <c r="EK34" s="263">
        <v>116.90721649484537</v>
      </c>
      <c r="EL34" s="266"/>
      <c r="EM34" s="267"/>
      <c r="EN34" s="267"/>
      <c r="EO34" s="267"/>
      <c r="EP34" s="267"/>
      <c r="EQ34" s="74">
        <f t="shared" si="30"/>
        <v>423.83824742268047</v>
      </c>
      <c r="ER34" s="74">
        <f t="shared" si="31"/>
        <v>0</v>
      </c>
      <c r="ES34" s="172"/>
      <c r="ET34" s="172"/>
      <c r="EU34" s="283"/>
      <c r="EV34" s="283"/>
      <c r="EW34" s="70">
        <f t="shared" si="32"/>
        <v>0</v>
      </c>
      <c r="EX34" s="70">
        <f t="shared" si="33"/>
        <v>0</v>
      </c>
      <c r="EY34" s="74"/>
      <c r="EZ34" s="74"/>
      <c r="FA34" s="312">
        <v>29</v>
      </c>
      <c r="FB34" s="268"/>
      <c r="FC34" s="106">
        <v>30</v>
      </c>
      <c r="FD34" s="264"/>
      <c r="FE34" s="74"/>
      <c r="FF34" s="74"/>
      <c r="FG34" s="284"/>
      <c r="FH34" s="285"/>
      <c r="FI34" s="74"/>
      <c r="FJ34" s="74"/>
      <c r="FK34" s="74"/>
      <c r="FL34" s="74"/>
      <c r="FM34" s="264"/>
      <c r="FN34" s="264"/>
      <c r="FO34" s="70"/>
      <c r="FP34" s="74"/>
      <c r="FQ34" s="286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/>
      <c r="GJ34" s="67"/>
      <c r="GK34" s="269"/>
      <c r="GL34" s="269"/>
      <c r="GM34" s="86"/>
      <c r="GN34" s="86"/>
      <c r="GO34" s="269"/>
      <c r="GP34" s="313"/>
      <c r="GQ34" s="313"/>
      <c r="GR34" s="313"/>
      <c r="GS34" s="86"/>
      <c r="GT34" s="86"/>
      <c r="GU34" s="86"/>
      <c r="GV34" s="86"/>
      <c r="GW34" s="86"/>
      <c r="GX34" s="86"/>
      <c r="GY34" s="86"/>
      <c r="GZ34" s="86"/>
      <c r="HA34" s="67"/>
      <c r="HB34" s="67"/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82"/>
      <c r="HO34" s="74">
        <f t="shared" si="38"/>
        <v>0</v>
      </c>
      <c r="HP34" s="74">
        <f t="shared" si="39"/>
        <v>0</v>
      </c>
      <c r="HQ34" s="305">
        <v>400</v>
      </c>
      <c r="HR34" s="67"/>
      <c r="HS34" s="305">
        <v>400</v>
      </c>
      <c r="HT34" s="74"/>
      <c r="HU34" s="74">
        <f t="shared" si="40"/>
        <v>400</v>
      </c>
      <c r="HV34" s="74">
        <f t="shared" si="41"/>
        <v>0</v>
      </c>
      <c r="HW34" s="74"/>
      <c r="HX34" s="74"/>
      <c r="HY34" s="314"/>
      <c r="HZ34" s="314"/>
      <c r="IA34" s="89"/>
      <c r="IB34" s="87"/>
      <c r="IC34" s="172">
        <v>12.5</v>
      </c>
      <c r="ID34" s="269">
        <v>3.125</v>
      </c>
      <c r="IE34" s="184"/>
      <c r="IF34" s="184"/>
      <c r="IG34" s="74">
        <f t="shared" si="42"/>
        <v>12.5</v>
      </c>
      <c r="IH34" s="74">
        <f t="shared" si="43"/>
        <v>3.125</v>
      </c>
      <c r="II34" s="74"/>
      <c r="IJ34" s="74"/>
      <c r="IK34" s="74"/>
      <c r="IL34" s="74"/>
      <c r="IM34" s="70"/>
      <c r="IN34" s="282"/>
      <c r="IO34" s="74"/>
      <c r="IP34" s="74"/>
      <c r="IQ34" s="74"/>
      <c r="IR34" s="74"/>
      <c r="IS34" s="74"/>
      <c r="IT34" s="74"/>
      <c r="IU34" s="74">
        <f t="shared" si="8"/>
        <v>0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/>
      <c r="JC34" s="67">
        <v>10.31</v>
      </c>
      <c r="JD34" s="67"/>
      <c r="JE34" s="293">
        <v>5.15</v>
      </c>
      <c r="JF34" s="293"/>
      <c r="JG34" s="74">
        <f t="shared" si="44"/>
        <v>25.770000000000003</v>
      </c>
      <c r="JH34" s="74">
        <f t="shared" si="45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24"/>
      <c r="JN34" s="269"/>
      <c r="JO34" s="305">
        <v>0</v>
      </c>
      <c r="JP34" s="269">
        <v>0</v>
      </c>
      <c r="JQ34" s="305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3"/>
        <v>50.796300000000002</v>
      </c>
      <c r="JX34" s="74">
        <f t="shared" si="84"/>
        <v>10</v>
      </c>
      <c r="JY34" s="74"/>
      <c r="JZ34" s="74"/>
      <c r="KA34" s="67"/>
      <c r="KB34" s="67"/>
      <c r="KC34" s="74">
        <f t="shared" si="46"/>
        <v>0</v>
      </c>
      <c r="KD34" s="74">
        <f t="shared" si="47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8"/>
        <v>0</v>
      </c>
      <c r="KP34" s="70">
        <f t="shared" si="48"/>
        <v>0</v>
      </c>
      <c r="KQ34" s="263"/>
      <c r="KR34" s="70"/>
      <c r="KS34" s="70"/>
      <c r="KT34" s="70"/>
      <c r="KU34" s="114">
        <f t="shared" si="49"/>
        <v>0</v>
      </c>
      <c r="KV34" s="114">
        <f t="shared" si="50"/>
        <v>0</v>
      </c>
      <c r="KW34" s="70"/>
      <c r="KX34" s="70"/>
      <c r="KY34" s="70">
        <f t="shared" si="51"/>
        <v>0</v>
      </c>
      <c r="KZ34" s="70">
        <f t="shared" si="52"/>
        <v>0</v>
      </c>
      <c r="LA34" s="70"/>
      <c r="LB34" s="70"/>
      <c r="LC34" s="70"/>
      <c r="LD34" s="70"/>
      <c r="LE34" s="70">
        <f t="shared" si="53"/>
        <v>0</v>
      </c>
      <c r="LF34" s="70">
        <f t="shared" si="54"/>
        <v>0</v>
      </c>
      <c r="LG34" s="70"/>
      <c r="LH34" s="70"/>
      <c r="LI34" s="70">
        <f t="shared" si="55"/>
        <v>0</v>
      </c>
      <c r="LJ34" s="70">
        <f t="shared" si="56"/>
        <v>0</v>
      </c>
      <c r="LK34" s="67">
        <v>24.2</v>
      </c>
      <c r="LL34" s="269">
        <v>0</v>
      </c>
      <c r="LM34" s="75">
        <v>24.02</v>
      </c>
      <c r="LN34" s="315">
        <v>0</v>
      </c>
      <c r="LO34" s="75">
        <v>6.5750000000000002</v>
      </c>
      <c r="LP34" s="319">
        <v>0</v>
      </c>
      <c r="LQ34" s="130"/>
      <c r="LR34" s="271"/>
      <c r="LS34" s="271"/>
      <c r="LT34" s="271"/>
      <c r="LU34" s="70">
        <f t="shared" si="57"/>
        <v>54.795000000000002</v>
      </c>
      <c r="LV34" s="70">
        <f t="shared" si="58"/>
        <v>0</v>
      </c>
      <c r="LW34" s="130"/>
      <c r="LX34" s="70"/>
      <c r="LY34" s="70"/>
      <c r="LZ34" s="70"/>
      <c r="MA34" s="70">
        <f t="shared" si="59"/>
        <v>0</v>
      </c>
      <c r="MB34" s="70">
        <f t="shared" si="60"/>
        <v>0</v>
      </c>
      <c r="MC34" s="106"/>
      <c r="MD34" s="70"/>
      <c r="ME34" s="316"/>
      <c r="MF34" s="287"/>
      <c r="MG34" s="71"/>
      <c r="MH34" s="70"/>
      <c r="MI34" s="71"/>
      <c r="MJ34" s="70"/>
      <c r="MK34" s="70">
        <f t="shared" si="61"/>
        <v>0</v>
      </c>
      <c r="ML34" s="70">
        <f t="shared" si="62"/>
        <v>0</v>
      </c>
      <c r="MM34" s="365">
        <v>0.06</v>
      </c>
      <c r="MN34" s="321"/>
      <c r="MO34" s="366">
        <v>4.0000000000000008E-2</v>
      </c>
      <c r="MP34" s="321"/>
      <c r="MQ34" s="70">
        <f t="shared" si="63"/>
        <v>0.1</v>
      </c>
      <c r="MR34" s="70">
        <f t="shared" si="64"/>
        <v>0</v>
      </c>
      <c r="MS34" s="70"/>
      <c r="MT34" s="70"/>
      <c r="MU34" s="70">
        <f t="shared" si="65"/>
        <v>0</v>
      </c>
      <c r="MV34" s="70">
        <f t="shared" si="66"/>
        <v>0</v>
      </c>
      <c r="MW34" s="70"/>
      <c r="MX34" s="70"/>
      <c r="MY34" s="70">
        <f t="shared" si="67"/>
        <v>0</v>
      </c>
      <c r="MZ34" s="70">
        <f t="shared" si="68"/>
        <v>0</v>
      </c>
      <c r="NA34" s="317">
        <v>3.33</v>
      </c>
      <c r="NB34" s="349">
        <v>0.9</v>
      </c>
      <c r="NC34" s="70">
        <f t="shared" si="69"/>
        <v>3.33</v>
      </c>
      <c r="ND34" s="70">
        <f t="shared" si="70"/>
        <v>0.9</v>
      </c>
      <c r="NE34" s="172"/>
      <c r="NF34" s="172"/>
      <c r="NG34" s="172">
        <f t="shared" si="71"/>
        <v>0</v>
      </c>
      <c r="NH34" s="172">
        <f t="shared" si="72"/>
        <v>0</v>
      </c>
      <c r="NI34" s="172"/>
      <c r="NJ34" s="172"/>
      <c r="NK34" s="172">
        <f t="shared" si="73"/>
        <v>0</v>
      </c>
      <c r="NL34" s="172">
        <f t="shared" si="74"/>
        <v>0</v>
      </c>
      <c r="NM34" s="264"/>
      <c r="NN34" s="172"/>
      <c r="NO34" s="172">
        <f t="shared" si="75"/>
        <v>0</v>
      </c>
      <c r="NP34" s="172">
        <f t="shared" si="76"/>
        <v>0</v>
      </c>
      <c r="NQ34" s="314">
        <v>0</v>
      </c>
      <c r="NR34" s="314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7"/>
        <v>0</v>
      </c>
      <c r="OD34" s="70">
        <f t="shared" si="78"/>
        <v>0</v>
      </c>
      <c r="OE34" s="70">
        <v>0</v>
      </c>
      <c r="OF34" s="70"/>
      <c r="OG34" s="114">
        <v>0</v>
      </c>
      <c r="OH34" s="70"/>
      <c r="OI34" s="114">
        <v>0</v>
      </c>
      <c r="OJ34" s="70"/>
      <c r="OK34" s="70">
        <v>0</v>
      </c>
      <c r="OL34" s="70"/>
      <c r="OM34" s="70">
        <f t="shared" si="79"/>
        <v>0</v>
      </c>
      <c r="ON34" s="70">
        <f t="shared" si="80"/>
        <v>0</v>
      </c>
      <c r="OO34" s="320">
        <v>0</v>
      </c>
      <c r="OP34" s="172"/>
      <c r="OQ34" s="321">
        <v>0</v>
      </c>
      <c r="OR34" s="172"/>
      <c r="OS34" s="321">
        <v>0</v>
      </c>
      <c r="OT34" s="172"/>
      <c r="OU34" s="172">
        <f t="shared" si="81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>
        <v>20.62</v>
      </c>
      <c r="N35" s="67">
        <v>4.1240000000000006</v>
      </c>
      <c r="O35" s="71">
        <v>0</v>
      </c>
      <c r="P35" s="67">
        <v>0</v>
      </c>
      <c r="Q35" s="114">
        <v>5.15</v>
      </c>
      <c r="R35" s="74">
        <v>1.03</v>
      </c>
      <c r="S35" s="263"/>
      <c r="T35" s="263"/>
      <c r="U35" s="74"/>
      <c r="V35" s="74"/>
      <c r="W35" s="74">
        <f t="shared" si="14"/>
        <v>25.770000000000003</v>
      </c>
      <c r="X35" s="74">
        <f t="shared" si="15"/>
        <v>5.1540000000000008</v>
      </c>
      <c r="Y35" s="74"/>
      <c r="Z35" s="74"/>
      <c r="AA35" s="71"/>
      <c r="AB35" s="67"/>
      <c r="AC35" s="74">
        <f t="shared" si="16"/>
        <v>0</v>
      </c>
      <c r="AD35" s="74">
        <f t="shared" si="17"/>
        <v>0</v>
      </c>
      <c r="AE35" s="67"/>
      <c r="AF35" s="67"/>
      <c r="AG35" s="67"/>
      <c r="AH35" s="67"/>
      <c r="AI35" s="114"/>
      <c r="AJ35" s="114"/>
      <c r="AK35" s="307"/>
      <c r="AL35" s="275"/>
      <c r="AM35" s="276"/>
      <c r="AN35" s="276"/>
      <c r="AO35" s="277"/>
      <c r="AP35" s="277"/>
      <c r="AQ35" s="277"/>
      <c r="AR35" s="277"/>
      <c r="AS35" s="277"/>
      <c r="AT35" s="277"/>
      <c r="AU35" s="70">
        <f t="shared" si="18"/>
        <v>0</v>
      </c>
      <c r="AV35" s="70">
        <f t="shared" si="2"/>
        <v>0</v>
      </c>
      <c r="AW35" s="74"/>
      <c r="AX35" s="74"/>
      <c r="AY35" s="278"/>
      <c r="AZ35" s="74"/>
      <c r="BA35" s="74"/>
      <c r="BB35" s="74"/>
      <c r="BC35" s="74">
        <f t="shared" si="3"/>
        <v>0</v>
      </c>
      <c r="BD35" s="74">
        <f t="shared" si="4"/>
        <v>0</v>
      </c>
      <c r="BE35" s="74">
        <v>10</v>
      </c>
      <c r="BF35" s="74">
        <v>1.4239999999999999</v>
      </c>
      <c r="BG35" s="279">
        <v>8</v>
      </c>
      <c r="BH35" s="280">
        <v>1.1392</v>
      </c>
      <c r="BI35" s="279">
        <v>0</v>
      </c>
      <c r="BJ35" s="280">
        <v>0</v>
      </c>
      <c r="BK35" s="264">
        <v>2</v>
      </c>
      <c r="BL35" s="74">
        <v>0.2848</v>
      </c>
      <c r="BM35" s="74"/>
      <c r="BN35" s="74"/>
      <c r="BO35" s="74"/>
      <c r="BP35" s="74"/>
      <c r="BQ35" s="74">
        <v>10</v>
      </c>
      <c r="BR35" s="74">
        <v>1.4239999999999999</v>
      </c>
      <c r="BS35" s="263">
        <f t="shared" si="19"/>
        <v>30</v>
      </c>
      <c r="BT35" s="74">
        <f t="shared" si="20"/>
        <v>4.2720000000000002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305">
        <v>30.9</v>
      </c>
      <c r="CJ35" s="262">
        <v>10</v>
      </c>
      <c r="CK35" s="269"/>
      <c r="CL35" s="269"/>
      <c r="CM35" s="305">
        <v>10.3</v>
      </c>
      <c r="CN35" s="269">
        <v>3</v>
      </c>
      <c r="CO35" s="74">
        <f t="shared" si="21"/>
        <v>41.2</v>
      </c>
      <c r="CP35" s="74">
        <f t="shared" si="22"/>
        <v>13</v>
      </c>
      <c r="CQ35" s="308">
        <v>247.40625</v>
      </c>
      <c r="CR35" s="308"/>
      <c r="CS35" s="308"/>
      <c r="CT35" s="274"/>
      <c r="CU35" s="309">
        <v>18.556701030927837</v>
      </c>
      <c r="CV35" s="172"/>
      <c r="CW35" s="310">
        <v>63.814432989690722</v>
      </c>
      <c r="CX35" s="274"/>
      <c r="CY35" s="274"/>
      <c r="CZ35" s="274"/>
      <c r="DA35" s="281">
        <f t="shared" si="23"/>
        <v>329.77738402061857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11">
        <v>41.1</v>
      </c>
      <c r="DL35" s="311">
        <v>13.7</v>
      </c>
      <c r="DM35" s="263">
        <f t="shared" si="27"/>
        <v>41.1</v>
      </c>
      <c r="DN35" s="263">
        <f t="shared" si="28"/>
        <v>13.7</v>
      </c>
      <c r="DO35" s="311">
        <v>39.869999999999997</v>
      </c>
      <c r="DP35" s="311">
        <v>13.29</v>
      </c>
      <c r="DQ35" s="265"/>
      <c r="DR35" s="265"/>
      <c r="DS35" s="74"/>
      <c r="DT35" s="74"/>
      <c r="DU35" s="266"/>
      <c r="DV35" s="282"/>
      <c r="DW35" s="282"/>
      <c r="DX35" s="282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46">
        <v>41.23</v>
      </c>
      <c r="EH35" s="347"/>
      <c r="EI35" s="87">
        <v>265.70103092783506</v>
      </c>
      <c r="EJ35" s="87"/>
      <c r="EK35" s="263">
        <v>116.90721649484537</v>
      </c>
      <c r="EL35" s="266"/>
      <c r="EM35" s="267"/>
      <c r="EN35" s="267"/>
      <c r="EO35" s="267"/>
      <c r="EP35" s="267"/>
      <c r="EQ35" s="74">
        <f t="shared" si="30"/>
        <v>423.83824742268047</v>
      </c>
      <c r="ER35" s="74">
        <f t="shared" si="31"/>
        <v>0</v>
      </c>
      <c r="ES35" s="172"/>
      <c r="ET35" s="172"/>
      <c r="EU35" s="283"/>
      <c r="EV35" s="283"/>
      <c r="EW35" s="70">
        <f t="shared" si="32"/>
        <v>0</v>
      </c>
      <c r="EX35" s="70">
        <f t="shared" si="33"/>
        <v>0</v>
      </c>
      <c r="EY35" s="74"/>
      <c r="EZ35" s="74"/>
      <c r="FA35" s="312">
        <v>29</v>
      </c>
      <c r="FB35" s="268"/>
      <c r="FC35" s="106">
        <v>30</v>
      </c>
      <c r="FD35" s="264"/>
      <c r="FE35" s="74"/>
      <c r="FF35" s="74"/>
      <c r="FG35" s="284"/>
      <c r="FH35" s="285"/>
      <c r="FI35" s="74"/>
      <c r="FJ35" s="74"/>
      <c r="FK35" s="74"/>
      <c r="FL35" s="74"/>
      <c r="FM35" s="264"/>
      <c r="FN35" s="264"/>
      <c r="FO35" s="70"/>
      <c r="FP35" s="74"/>
      <c r="FQ35" s="286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/>
      <c r="GJ35" s="67"/>
      <c r="GK35" s="269"/>
      <c r="GL35" s="269"/>
      <c r="GM35" s="86"/>
      <c r="GN35" s="86"/>
      <c r="GO35" s="269"/>
      <c r="GP35" s="313"/>
      <c r="GQ35" s="313"/>
      <c r="GR35" s="313"/>
      <c r="GS35" s="86"/>
      <c r="GT35" s="86"/>
      <c r="GU35" s="86"/>
      <c r="GV35" s="86"/>
      <c r="GW35" s="86"/>
      <c r="GX35" s="86"/>
      <c r="GY35" s="86"/>
      <c r="GZ35" s="86"/>
      <c r="HA35" s="67"/>
      <c r="HB35" s="67"/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82"/>
      <c r="HO35" s="74">
        <f t="shared" si="38"/>
        <v>0</v>
      </c>
      <c r="HP35" s="74">
        <f t="shared" si="39"/>
        <v>0</v>
      </c>
      <c r="HQ35" s="305">
        <v>400</v>
      </c>
      <c r="HR35" s="67"/>
      <c r="HS35" s="305">
        <v>400</v>
      </c>
      <c r="HT35" s="74"/>
      <c r="HU35" s="74">
        <f t="shared" si="40"/>
        <v>400</v>
      </c>
      <c r="HV35" s="74">
        <f t="shared" si="41"/>
        <v>0</v>
      </c>
      <c r="HW35" s="74"/>
      <c r="HX35" s="74"/>
      <c r="HY35" s="292"/>
      <c r="HZ35" s="292"/>
      <c r="IA35" s="89"/>
      <c r="IB35" s="87"/>
      <c r="IC35" s="172">
        <v>12.5</v>
      </c>
      <c r="ID35" s="269">
        <v>3.125</v>
      </c>
      <c r="IE35" s="184"/>
      <c r="IF35" s="184"/>
      <c r="IG35" s="74">
        <f t="shared" si="42"/>
        <v>12.5</v>
      </c>
      <c r="IH35" s="74">
        <f t="shared" si="43"/>
        <v>3.125</v>
      </c>
      <c r="II35" s="74"/>
      <c r="IJ35" s="74"/>
      <c r="IK35" s="74"/>
      <c r="IL35" s="74"/>
      <c r="IM35" s="70"/>
      <c r="IN35" s="282"/>
      <c r="IO35" s="74"/>
      <c r="IP35" s="74"/>
      <c r="IQ35" s="74"/>
      <c r="IR35" s="74"/>
      <c r="IS35" s="74"/>
      <c r="IT35" s="74"/>
      <c r="IU35" s="74">
        <f t="shared" si="8"/>
        <v>0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/>
      <c r="JC35" s="67">
        <v>0</v>
      </c>
      <c r="JD35" s="67"/>
      <c r="JE35" s="293">
        <v>5.15</v>
      </c>
      <c r="JF35" s="293"/>
      <c r="JG35" s="74">
        <f t="shared" si="44"/>
        <v>15.46</v>
      </c>
      <c r="JH35" s="74">
        <f t="shared" si="45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24"/>
      <c r="JN35" s="269"/>
      <c r="JO35" s="305">
        <v>0</v>
      </c>
      <c r="JP35" s="269">
        <v>0</v>
      </c>
      <c r="JQ35" s="305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3"/>
        <v>50.796300000000002</v>
      </c>
      <c r="JX35" s="74">
        <f t="shared" si="84"/>
        <v>10</v>
      </c>
      <c r="JY35" s="74"/>
      <c r="JZ35" s="74"/>
      <c r="KA35" s="67"/>
      <c r="KB35" s="67"/>
      <c r="KC35" s="74">
        <f t="shared" si="46"/>
        <v>0</v>
      </c>
      <c r="KD35" s="74">
        <f t="shared" si="47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8"/>
        <v>0</v>
      </c>
      <c r="KP35" s="70">
        <f t="shared" si="48"/>
        <v>0</v>
      </c>
      <c r="KQ35" s="263"/>
      <c r="KR35" s="70"/>
      <c r="KS35" s="70"/>
      <c r="KT35" s="70"/>
      <c r="KU35" s="114">
        <f t="shared" si="49"/>
        <v>0</v>
      </c>
      <c r="KV35" s="114">
        <f t="shared" si="50"/>
        <v>0</v>
      </c>
      <c r="KW35" s="70"/>
      <c r="KX35" s="70"/>
      <c r="KY35" s="70">
        <f t="shared" si="51"/>
        <v>0</v>
      </c>
      <c r="KZ35" s="70">
        <f t="shared" si="52"/>
        <v>0</v>
      </c>
      <c r="LA35" s="70"/>
      <c r="LB35" s="70"/>
      <c r="LC35" s="70"/>
      <c r="LD35" s="70"/>
      <c r="LE35" s="70">
        <f t="shared" si="53"/>
        <v>0</v>
      </c>
      <c r="LF35" s="70">
        <f t="shared" si="54"/>
        <v>0</v>
      </c>
      <c r="LG35" s="70"/>
      <c r="LH35" s="70"/>
      <c r="LI35" s="70">
        <f t="shared" si="55"/>
        <v>0</v>
      </c>
      <c r="LJ35" s="70">
        <f t="shared" si="56"/>
        <v>0</v>
      </c>
      <c r="LK35" s="67">
        <v>24.2</v>
      </c>
      <c r="LL35" s="269">
        <v>0</v>
      </c>
      <c r="LM35" s="75">
        <v>24.02</v>
      </c>
      <c r="LN35" s="315">
        <v>0</v>
      </c>
      <c r="LO35" s="75">
        <v>6.5750000000000002</v>
      </c>
      <c r="LP35" s="319">
        <v>0</v>
      </c>
      <c r="LQ35" s="130"/>
      <c r="LR35" s="271"/>
      <c r="LS35" s="271"/>
      <c r="LT35" s="271"/>
      <c r="LU35" s="70">
        <f t="shared" si="57"/>
        <v>54.795000000000002</v>
      </c>
      <c r="LV35" s="70">
        <f t="shared" si="58"/>
        <v>0</v>
      </c>
      <c r="LW35" s="130"/>
      <c r="LX35" s="70"/>
      <c r="LY35" s="70"/>
      <c r="LZ35" s="70"/>
      <c r="MA35" s="70">
        <f t="shared" si="59"/>
        <v>0</v>
      </c>
      <c r="MB35" s="70">
        <f t="shared" si="60"/>
        <v>0</v>
      </c>
      <c r="MC35" s="106"/>
      <c r="MD35" s="70"/>
      <c r="ME35" s="316"/>
      <c r="MF35" s="287"/>
      <c r="MG35" s="71"/>
      <c r="MH35" s="70"/>
      <c r="MI35" s="71"/>
      <c r="MJ35" s="70"/>
      <c r="MK35" s="70">
        <f t="shared" si="61"/>
        <v>0</v>
      </c>
      <c r="ML35" s="70">
        <f t="shared" si="62"/>
        <v>0</v>
      </c>
      <c r="MM35" s="365">
        <v>0.34199999999999997</v>
      </c>
      <c r="MN35" s="321"/>
      <c r="MO35" s="366">
        <v>0.22799999999999998</v>
      </c>
      <c r="MP35" s="321"/>
      <c r="MQ35" s="70">
        <f t="shared" si="63"/>
        <v>0.56999999999999995</v>
      </c>
      <c r="MR35" s="70">
        <f t="shared" si="64"/>
        <v>0</v>
      </c>
      <c r="MS35" s="70"/>
      <c r="MT35" s="70"/>
      <c r="MU35" s="70">
        <f t="shared" si="65"/>
        <v>0</v>
      </c>
      <c r="MV35" s="70">
        <f t="shared" si="66"/>
        <v>0</v>
      </c>
      <c r="MW35" s="70"/>
      <c r="MX35" s="70"/>
      <c r="MY35" s="70">
        <f t="shared" si="67"/>
        <v>0</v>
      </c>
      <c r="MZ35" s="70">
        <f t="shared" si="68"/>
        <v>0</v>
      </c>
      <c r="NA35" s="317">
        <v>0</v>
      </c>
      <c r="NB35" s="349">
        <v>0</v>
      </c>
      <c r="NC35" s="70">
        <f t="shared" si="69"/>
        <v>0</v>
      </c>
      <c r="ND35" s="70">
        <f t="shared" si="70"/>
        <v>0</v>
      </c>
      <c r="NE35" s="172"/>
      <c r="NF35" s="172"/>
      <c r="NG35" s="172">
        <f t="shared" si="71"/>
        <v>0</v>
      </c>
      <c r="NH35" s="172">
        <f t="shared" si="72"/>
        <v>0</v>
      </c>
      <c r="NI35" s="172"/>
      <c r="NJ35" s="172"/>
      <c r="NK35" s="172">
        <f t="shared" si="73"/>
        <v>0</v>
      </c>
      <c r="NL35" s="172">
        <f t="shared" si="74"/>
        <v>0</v>
      </c>
      <c r="NM35" s="264"/>
      <c r="NN35" s="172"/>
      <c r="NO35" s="172">
        <f t="shared" si="75"/>
        <v>0</v>
      </c>
      <c r="NP35" s="172">
        <f t="shared" si="76"/>
        <v>0</v>
      </c>
      <c r="NQ35" s="314">
        <v>0.21</v>
      </c>
      <c r="NR35" s="314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7"/>
        <v>0.21</v>
      </c>
      <c r="OD35" s="70">
        <f t="shared" si="78"/>
        <v>0</v>
      </c>
      <c r="OE35" s="70">
        <v>0.2</v>
      </c>
      <c r="OF35" s="70"/>
      <c r="OG35" s="114">
        <v>0</v>
      </c>
      <c r="OH35" s="70"/>
      <c r="OI35" s="114">
        <v>0.05</v>
      </c>
      <c r="OJ35" s="70"/>
      <c r="OK35" s="70">
        <v>0</v>
      </c>
      <c r="OL35" s="70"/>
      <c r="OM35" s="70">
        <f t="shared" si="79"/>
        <v>0.25</v>
      </c>
      <c r="ON35" s="70">
        <f t="shared" si="80"/>
        <v>0</v>
      </c>
      <c r="OO35" s="320">
        <v>0.14000000000000001</v>
      </c>
      <c r="OP35" s="172"/>
      <c r="OQ35" s="321">
        <v>0.04</v>
      </c>
      <c r="OR35" s="172"/>
      <c r="OS35" s="321">
        <v>0.04</v>
      </c>
      <c r="OT35" s="172"/>
      <c r="OU35" s="172">
        <f t="shared" si="81"/>
        <v>0.18000000000000002</v>
      </c>
      <c r="OV35" s="172">
        <f t="shared" si="82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>
        <v>20.62</v>
      </c>
      <c r="N36" s="67">
        <v>4.1240000000000006</v>
      </c>
      <c r="O36" s="71">
        <v>0</v>
      </c>
      <c r="P36" s="67">
        <v>0</v>
      </c>
      <c r="Q36" s="114">
        <v>5.15</v>
      </c>
      <c r="R36" s="74">
        <v>1.03</v>
      </c>
      <c r="S36" s="263"/>
      <c r="T36" s="263"/>
      <c r="U36" s="74"/>
      <c r="V36" s="74"/>
      <c r="W36" s="74">
        <f t="shared" si="14"/>
        <v>25.770000000000003</v>
      </c>
      <c r="X36" s="74">
        <f t="shared" si="15"/>
        <v>5.1540000000000008</v>
      </c>
      <c r="Y36" s="74"/>
      <c r="Z36" s="74"/>
      <c r="AA36" s="71"/>
      <c r="AB36" s="67"/>
      <c r="AC36" s="74">
        <f t="shared" si="16"/>
        <v>0</v>
      </c>
      <c r="AD36" s="74">
        <f t="shared" si="17"/>
        <v>0</v>
      </c>
      <c r="AE36" s="67"/>
      <c r="AF36" s="67"/>
      <c r="AG36" s="67"/>
      <c r="AH36" s="67"/>
      <c r="AI36" s="114"/>
      <c r="AJ36" s="114"/>
      <c r="AK36" s="307"/>
      <c r="AL36" s="275"/>
      <c r="AM36" s="276"/>
      <c r="AN36" s="276"/>
      <c r="AO36" s="277"/>
      <c r="AP36" s="277"/>
      <c r="AQ36" s="277"/>
      <c r="AR36" s="277"/>
      <c r="AS36" s="277"/>
      <c r="AT36" s="277"/>
      <c r="AU36" s="70">
        <f t="shared" si="18"/>
        <v>0</v>
      </c>
      <c r="AV36" s="70">
        <f t="shared" si="2"/>
        <v>0</v>
      </c>
      <c r="AW36" s="74"/>
      <c r="AX36" s="74"/>
      <c r="AY36" s="278"/>
      <c r="AZ36" s="74"/>
      <c r="BA36" s="74"/>
      <c r="BB36" s="74"/>
      <c r="BC36" s="74">
        <f t="shared" si="3"/>
        <v>0</v>
      </c>
      <c r="BD36" s="74">
        <f t="shared" si="4"/>
        <v>0</v>
      </c>
      <c r="BE36" s="74">
        <v>10</v>
      </c>
      <c r="BF36" s="74">
        <v>1.4239999999999999</v>
      </c>
      <c r="BG36" s="279">
        <v>8</v>
      </c>
      <c r="BH36" s="280">
        <v>1.1392</v>
      </c>
      <c r="BI36" s="279">
        <v>0</v>
      </c>
      <c r="BJ36" s="280">
        <v>0</v>
      </c>
      <c r="BK36" s="264">
        <v>2</v>
      </c>
      <c r="BL36" s="74">
        <v>0.2848</v>
      </c>
      <c r="BM36" s="74"/>
      <c r="BN36" s="74"/>
      <c r="BO36" s="74"/>
      <c r="BP36" s="74"/>
      <c r="BQ36" s="74">
        <v>10</v>
      </c>
      <c r="BR36" s="74">
        <v>1.4239999999999999</v>
      </c>
      <c r="BS36" s="263">
        <f t="shared" si="19"/>
        <v>30</v>
      </c>
      <c r="BT36" s="74">
        <f t="shared" si="20"/>
        <v>4.2720000000000002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305">
        <v>30.9</v>
      </c>
      <c r="CJ36" s="262">
        <v>10</v>
      </c>
      <c r="CK36" s="269"/>
      <c r="CL36" s="269"/>
      <c r="CM36" s="305">
        <v>10.3</v>
      </c>
      <c r="CN36" s="269">
        <v>3</v>
      </c>
      <c r="CO36" s="74">
        <f t="shared" si="21"/>
        <v>41.2</v>
      </c>
      <c r="CP36" s="74">
        <f t="shared" si="22"/>
        <v>13</v>
      </c>
      <c r="CQ36" s="308">
        <v>247.40625</v>
      </c>
      <c r="CR36" s="308"/>
      <c r="CS36" s="308"/>
      <c r="CT36" s="274"/>
      <c r="CU36" s="309">
        <v>18.556701030927837</v>
      </c>
      <c r="CV36" s="172"/>
      <c r="CW36" s="310">
        <v>63.814432989690722</v>
      </c>
      <c r="CX36" s="274"/>
      <c r="CY36" s="274"/>
      <c r="CZ36" s="274"/>
      <c r="DA36" s="281">
        <f t="shared" si="23"/>
        <v>329.77738402061857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11">
        <v>41.1</v>
      </c>
      <c r="DL36" s="311">
        <v>13.7</v>
      </c>
      <c r="DM36" s="263">
        <f t="shared" si="27"/>
        <v>41.1</v>
      </c>
      <c r="DN36" s="263">
        <f t="shared" si="28"/>
        <v>13.7</v>
      </c>
      <c r="DO36" s="311">
        <v>39.869999999999997</v>
      </c>
      <c r="DP36" s="311">
        <v>13.29</v>
      </c>
      <c r="DQ36" s="265"/>
      <c r="DR36" s="265"/>
      <c r="DS36" s="74"/>
      <c r="DT36" s="74"/>
      <c r="DU36" s="266"/>
      <c r="DV36" s="282"/>
      <c r="DW36" s="282"/>
      <c r="DX36" s="282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46">
        <v>41.23</v>
      </c>
      <c r="EH36" s="347"/>
      <c r="EI36" s="87">
        <v>265.70103092783506</v>
      </c>
      <c r="EJ36" s="87"/>
      <c r="EK36" s="263">
        <v>116.90721649484537</v>
      </c>
      <c r="EL36" s="266"/>
      <c r="EM36" s="267"/>
      <c r="EN36" s="267"/>
      <c r="EO36" s="267"/>
      <c r="EP36" s="267"/>
      <c r="EQ36" s="74">
        <f t="shared" si="30"/>
        <v>423.83824742268047</v>
      </c>
      <c r="ER36" s="74">
        <f t="shared" si="31"/>
        <v>0</v>
      </c>
      <c r="ES36" s="172"/>
      <c r="ET36" s="172"/>
      <c r="EU36" s="283"/>
      <c r="EV36" s="283"/>
      <c r="EW36" s="70">
        <f t="shared" si="32"/>
        <v>0</v>
      </c>
      <c r="EX36" s="70">
        <f t="shared" si="33"/>
        <v>0</v>
      </c>
      <c r="EY36" s="74"/>
      <c r="EZ36" s="74"/>
      <c r="FA36" s="312">
        <v>29</v>
      </c>
      <c r="FB36" s="268"/>
      <c r="FC36" s="106">
        <v>30</v>
      </c>
      <c r="FD36" s="264"/>
      <c r="FE36" s="74"/>
      <c r="FF36" s="74"/>
      <c r="FG36" s="284"/>
      <c r="FH36" s="285"/>
      <c r="FI36" s="74"/>
      <c r="FJ36" s="74"/>
      <c r="FK36" s="74"/>
      <c r="FL36" s="74"/>
      <c r="FM36" s="264"/>
      <c r="FN36" s="264"/>
      <c r="FO36" s="70"/>
      <c r="FP36" s="74"/>
      <c r="FQ36" s="286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/>
      <c r="GJ36" s="67"/>
      <c r="GK36" s="269"/>
      <c r="GL36" s="269"/>
      <c r="GM36" s="86"/>
      <c r="GN36" s="86"/>
      <c r="GO36" s="269"/>
      <c r="GP36" s="313"/>
      <c r="GQ36" s="313"/>
      <c r="GR36" s="313"/>
      <c r="GS36" s="86"/>
      <c r="GT36" s="86"/>
      <c r="GU36" s="86"/>
      <c r="GV36" s="86"/>
      <c r="GW36" s="86"/>
      <c r="GX36" s="86"/>
      <c r="GY36" s="86"/>
      <c r="GZ36" s="86"/>
      <c r="HA36" s="67"/>
      <c r="HB36" s="67"/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82"/>
      <c r="HO36" s="74">
        <f t="shared" si="38"/>
        <v>0</v>
      </c>
      <c r="HP36" s="74">
        <f t="shared" si="39"/>
        <v>0</v>
      </c>
      <c r="HQ36" s="305">
        <v>400</v>
      </c>
      <c r="HR36" s="67"/>
      <c r="HS36" s="305">
        <v>400</v>
      </c>
      <c r="HT36" s="74"/>
      <c r="HU36" s="74">
        <f t="shared" si="40"/>
        <v>400</v>
      </c>
      <c r="HV36" s="74">
        <f t="shared" si="41"/>
        <v>0</v>
      </c>
      <c r="HW36" s="74"/>
      <c r="HX36" s="74"/>
      <c r="HY36" s="314"/>
      <c r="HZ36" s="314"/>
      <c r="IA36" s="89"/>
      <c r="IB36" s="87"/>
      <c r="IC36" s="172">
        <v>12.5</v>
      </c>
      <c r="ID36" s="269">
        <v>3.125</v>
      </c>
      <c r="IE36" s="184"/>
      <c r="IF36" s="184"/>
      <c r="IG36" s="74">
        <f t="shared" si="42"/>
        <v>12.5</v>
      </c>
      <c r="IH36" s="74">
        <f t="shared" si="43"/>
        <v>3.125</v>
      </c>
      <c r="II36" s="74"/>
      <c r="IJ36" s="74"/>
      <c r="IK36" s="74"/>
      <c r="IL36" s="74"/>
      <c r="IM36" s="70"/>
      <c r="IN36" s="282"/>
      <c r="IO36" s="74"/>
      <c r="IP36" s="74"/>
      <c r="IQ36" s="74"/>
      <c r="IR36" s="74"/>
      <c r="IS36" s="74"/>
      <c r="IT36" s="74"/>
      <c r="IU36" s="74">
        <f t="shared" si="8"/>
        <v>0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/>
      <c r="JC36" s="67">
        <v>0</v>
      </c>
      <c r="JD36" s="67"/>
      <c r="JE36" s="293">
        <v>5.15</v>
      </c>
      <c r="JF36" s="293"/>
      <c r="JG36" s="74">
        <f t="shared" si="44"/>
        <v>15.46</v>
      </c>
      <c r="JH36" s="74">
        <f t="shared" si="45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24"/>
      <c r="JN36" s="269"/>
      <c r="JO36" s="305">
        <v>0</v>
      </c>
      <c r="JP36" s="269">
        <v>0</v>
      </c>
      <c r="JQ36" s="305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3"/>
        <v>50.796300000000002</v>
      </c>
      <c r="JX36" s="74">
        <f t="shared" si="84"/>
        <v>10</v>
      </c>
      <c r="JY36" s="74"/>
      <c r="JZ36" s="74"/>
      <c r="KA36" s="67"/>
      <c r="KB36" s="67"/>
      <c r="KC36" s="74">
        <f t="shared" si="46"/>
        <v>0</v>
      </c>
      <c r="KD36" s="74">
        <f t="shared" si="47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8"/>
        <v>0</v>
      </c>
      <c r="KP36" s="70">
        <f t="shared" si="48"/>
        <v>0</v>
      </c>
      <c r="KQ36" s="263"/>
      <c r="KR36" s="70"/>
      <c r="KS36" s="70"/>
      <c r="KT36" s="70"/>
      <c r="KU36" s="114">
        <f t="shared" si="49"/>
        <v>0</v>
      </c>
      <c r="KV36" s="114">
        <f t="shared" si="50"/>
        <v>0</v>
      </c>
      <c r="KW36" s="70"/>
      <c r="KX36" s="70"/>
      <c r="KY36" s="70">
        <f t="shared" si="51"/>
        <v>0</v>
      </c>
      <c r="KZ36" s="70">
        <f t="shared" si="52"/>
        <v>0</v>
      </c>
      <c r="LA36" s="70"/>
      <c r="LB36" s="70"/>
      <c r="LC36" s="70"/>
      <c r="LD36" s="70"/>
      <c r="LE36" s="70">
        <f t="shared" si="53"/>
        <v>0</v>
      </c>
      <c r="LF36" s="70">
        <f t="shared" si="54"/>
        <v>0</v>
      </c>
      <c r="LG36" s="70"/>
      <c r="LH36" s="70"/>
      <c r="LI36" s="70">
        <f t="shared" si="55"/>
        <v>0</v>
      </c>
      <c r="LJ36" s="70">
        <f t="shared" si="56"/>
        <v>0</v>
      </c>
      <c r="LK36" s="67">
        <v>24.2</v>
      </c>
      <c r="LL36" s="269">
        <v>0</v>
      </c>
      <c r="LM36" s="75">
        <v>24.02</v>
      </c>
      <c r="LN36" s="315">
        <v>0</v>
      </c>
      <c r="LO36" s="75">
        <v>6.5750000000000002</v>
      </c>
      <c r="LP36" s="319">
        <v>0</v>
      </c>
      <c r="LQ36" s="130"/>
      <c r="LR36" s="271"/>
      <c r="LS36" s="271"/>
      <c r="LT36" s="271"/>
      <c r="LU36" s="70">
        <f t="shared" si="57"/>
        <v>54.795000000000002</v>
      </c>
      <c r="LV36" s="70">
        <f t="shared" si="58"/>
        <v>0</v>
      </c>
      <c r="LW36" s="130"/>
      <c r="LX36" s="70"/>
      <c r="LY36" s="70"/>
      <c r="LZ36" s="70"/>
      <c r="MA36" s="70">
        <f t="shared" si="59"/>
        <v>0</v>
      </c>
      <c r="MB36" s="70">
        <f t="shared" si="60"/>
        <v>0</v>
      </c>
      <c r="MC36" s="106"/>
      <c r="MD36" s="70"/>
      <c r="ME36" s="316"/>
      <c r="MF36" s="287"/>
      <c r="MG36" s="71"/>
      <c r="MH36" s="70"/>
      <c r="MI36" s="71"/>
      <c r="MJ36" s="70"/>
      <c r="MK36" s="70">
        <f t="shared" si="61"/>
        <v>0</v>
      </c>
      <c r="ML36" s="70">
        <f t="shared" si="62"/>
        <v>0</v>
      </c>
      <c r="MM36" s="365">
        <v>0.70799999999999996</v>
      </c>
      <c r="MN36" s="321"/>
      <c r="MO36" s="366">
        <v>0.47199999999999998</v>
      </c>
      <c r="MP36" s="321"/>
      <c r="MQ36" s="70">
        <f t="shared" si="63"/>
        <v>1.18</v>
      </c>
      <c r="MR36" s="70">
        <f t="shared" si="64"/>
        <v>0</v>
      </c>
      <c r="MS36" s="70"/>
      <c r="MT36" s="70"/>
      <c r="MU36" s="70">
        <f t="shared" si="65"/>
        <v>0</v>
      </c>
      <c r="MV36" s="70">
        <f t="shared" si="66"/>
        <v>0</v>
      </c>
      <c r="MW36" s="70"/>
      <c r="MX36" s="70"/>
      <c r="MY36" s="70">
        <f t="shared" si="67"/>
        <v>0</v>
      </c>
      <c r="MZ36" s="70">
        <f t="shared" si="68"/>
        <v>0</v>
      </c>
      <c r="NA36" s="317">
        <v>0</v>
      </c>
      <c r="NB36" s="349">
        <v>0</v>
      </c>
      <c r="NC36" s="70">
        <f t="shared" si="69"/>
        <v>0</v>
      </c>
      <c r="ND36" s="70">
        <f t="shared" si="70"/>
        <v>0</v>
      </c>
      <c r="NE36" s="172"/>
      <c r="NF36" s="172"/>
      <c r="NG36" s="172">
        <f t="shared" si="71"/>
        <v>0</v>
      </c>
      <c r="NH36" s="172">
        <f t="shared" si="72"/>
        <v>0</v>
      </c>
      <c r="NI36" s="172"/>
      <c r="NJ36" s="172"/>
      <c r="NK36" s="172">
        <f t="shared" si="73"/>
        <v>0</v>
      </c>
      <c r="NL36" s="172">
        <f t="shared" si="74"/>
        <v>0</v>
      </c>
      <c r="NM36" s="264"/>
      <c r="NN36" s="172"/>
      <c r="NO36" s="172">
        <f t="shared" si="75"/>
        <v>0</v>
      </c>
      <c r="NP36" s="172">
        <f t="shared" si="76"/>
        <v>0</v>
      </c>
      <c r="NQ36" s="314">
        <v>0.86</v>
      </c>
      <c r="NR36" s="314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7"/>
        <v>0.86</v>
      </c>
      <c r="OD36" s="70">
        <f t="shared" si="78"/>
        <v>0</v>
      </c>
      <c r="OE36" s="70">
        <v>0.9</v>
      </c>
      <c r="OF36" s="70"/>
      <c r="OG36" s="114">
        <v>0</v>
      </c>
      <c r="OH36" s="70"/>
      <c r="OI36" s="114">
        <v>0.02</v>
      </c>
      <c r="OJ36" s="70"/>
      <c r="OK36" s="70">
        <v>0</v>
      </c>
      <c r="OL36" s="70"/>
      <c r="OM36" s="70">
        <f t="shared" si="79"/>
        <v>0.92</v>
      </c>
      <c r="ON36" s="70">
        <f t="shared" si="80"/>
        <v>0</v>
      </c>
      <c r="OO36" s="320">
        <v>0.24</v>
      </c>
      <c r="OP36" s="172"/>
      <c r="OQ36" s="321">
        <v>7.0000000000000007E-2</v>
      </c>
      <c r="OR36" s="172"/>
      <c r="OS36" s="321">
        <v>7.0000000000000007E-2</v>
      </c>
      <c r="OT36" s="172"/>
      <c r="OU36" s="172">
        <f t="shared" si="81"/>
        <v>0.31</v>
      </c>
      <c r="OV36" s="172">
        <f t="shared" si="82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>
        <v>20.62</v>
      </c>
      <c r="N37" s="67">
        <v>4.1240000000000006</v>
      </c>
      <c r="O37" s="71">
        <v>0</v>
      </c>
      <c r="P37" s="67">
        <v>0</v>
      </c>
      <c r="Q37" s="114">
        <v>5.15</v>
      </c>
      <c r="R37" s="74">
        <v>1.03</v>
      </c>
      <c r="S37" s="263"/>
      <c r="T37" s="263"/>
      <c r="U37" s="74"/>
      <c r="V37" s="74"/>
      <c r="W37" s="74">
        <f t="shared" si="14"/>
        <v>25.770000000000003</v>
      </c>
      <c r="X37" s="74">
        <f t="shared" si="15"/>
        <v>5.1540000000000008</v>
      </c>
      <c r="Y37" s="74"/>
      <c r="Z37" s="74"/>
      <c r="AA37" s="71"/>
      <c r="AB37" s="67"/>
      <c r="AC37" s="74">
        <f t="shared" si="16"/>
        <v>0</v>
      </c>
      <c r="AD37" s="74">
        <f t="shared" si="17"/>
        <v>0</v>
      </c>
      <c r="AE37" s="67"/>
      <c r="AF37" s="67"/>
      <c r="AG37" s="67"/>
      <c r="AH37" s="67"/>
      <c r="AI37" s="114"/>
      <c r="AJ37" s="114"/>
      <c r="AK37" s="307"/>
      <c r="AL37" s="275"/>
      <c r="AM37" s="276"/>
      <c r="AN37" s="276"/>
      <c r="AO37" s="277"/>
      <c r="AP37" s="277"/>
      <c r="AQ37" s="277"/>
      <c r="AR37" s="277"/>
      <c r="AS37" s="277"/>
      <c r="AT37" s="277"/>
      <c r="AU37" s="70">
        <f t="shared" si="18"/>
        <v>0</v>
      </c>
      <c r="AV37" s="70">
        <f t="shared" si="2"/>
        <v>0</v>
      </c>
      <c r="AW37" s="74"/>
      <c r="AX37" s="74"/>
      <c r="AY37" s="278"/>
      <c r="AZ37" s="74"/>
      <c r="BA37" s="74"/>
      <c r="BB37" s="74"/>
      <c r="BC37" s="74">
        <f t="shared" si="3"/>
        <v>0</v>
      </c>
      <c r="BD37" s="74">
        <f t="shared" si="4"/>
        <v>0</v>
      </c>
      <c r="BE37" s="74">
        <v>10</v>
      </c>
      <c r="BF37" s="74">
        <v>1.4239999999999999</v>
      </c>
      <c r="BG37" s="279">
        <v>8</v>
      </c>
      <c r="BH37" s="280">
        <v>1.1392</v>
      </c>
      <c r="BI37" s="279">
        <v>0</v>
      </c>
      <c r="BJ37" s="280">
        <v>0</v>
      </c>
      <c r="BK37" s="264">
        <v>2</v>
      </c>
      <c r="BL37" s="74">
        <v>0.2848</v>
      </c>
      <c r="BM37" s="74"/>
      <c r="BN37" s="74"/>
      <c r="BO37" s="74"/>
      <c r="BP37" s="74"/>
      <c r="BQ37" s="74">
        <v>10</v>
      </c>
      <c r="BR37" s="74">
        <v>1.4239999999999999</v>
      </c>
      <c r="BS37" s="263">
        <f t="shared" si="19"/>
        <v>30</v>
      </c>
      <c r="BT37" s="74">
        <f t="shared" si="20"/>
        <v>4.2720000000000002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305">
        <v>30.9</v>
      </c>
      <c r="CJ37" s="262">
        <v>10</v>
      </c>
      <c r="CK37" s="269"/>
      <c r="CL37" s="269"/>
      <c r="CM37" s="305">
        <v>10.3</v>
      </c>
      <c r="CN37" s="269">
        <v>3</v>
      </c>
      <c r="CO37" s="74">
        <f t="shared" si="21"/>
        <v>41.2</v>
      </c>
      <c r="CP37" s="74">
        <f t="shared" si="22"/>
        <v>13</v>
      </c>
      <c r="CQ37" s="308">
        <v>247.40625</v>
      </c>
      <c r="CR37" s="308"/>
      <c r="CS37" s="308"/>
      <c r="CT37" s="274"/>
      <c r="CU37" s="309">
        <v>18.556701030927837</v>
      </c>
      <c r="CV37" s="172"/>
      <c r="CW37" s="310">
        <v>63.814432989690722</v>
      </c>
      <c r="CX37" s="274"/>
      <c r="CY37" s="274"/>
      <c r="CZ37" s="274"/>
      <c r="DA37" s="281">
        <f t="shared" si="23"/>
        <v>329.77738402061857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11">
        <v>41.1</v>
      </c>
      <c r="DL37" s="311">
        <v>13.7</v>
      </c>
      <c r="DM37" s="263">
        <f t="shared" si="27"/>
        <v>41.1</v>
      </c>
      <c r="DN37" s="263">
        <f t="shared" si="28"/>
        <v>13.7</v>
      </c>
      <c r="DO37" s="311">
        <v>39.869999999999997</v>
      </c>
      <c r="DP37" s="311">
        <v>13.29</v>
      </c>
      <c r="DQ37" s="265"/>
      <c r="DR37" s="265"/>
      <c r="DS37" s="74"/>
      <c r="DT37" s="74"/>
      <c r="DU37" s="266"/>
      <c r="DV37" s="282"/>
      <c r="DW37" s="282"/>
      <c r="DX37" s="282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46">
        <v>41.23</v>
      </c>
      <c r="EH37" s="347"/>
      <c r="EI37" s="87">
        <v>265.70103092783506</v>
      </c>
      <c r="EJ37" s="87"/>
      <c r="EK37" s="263">
        <v>116.90721649484537</v>
      </c>
      <c r="EL37" s="266"/>
      <c r="EM37" s="267"/>
      <c r="EN37" s="267"/>
      <c r="EO37" s="267"/>
      <c r="EP37" s="267"/>
      <c r="EQ37" s="74">
        <f t="shared" si="30"/>
        <v>423.83824742268047</v>
      </c>
      <c r="ER37" s="74">
        <f t="shared" si="31"/>
        <v>0</v>
      </c>
      <c r="ES37" s="172"/>
      <c r="ET37" s="172"/>
      <c r="EU37" s="283"/>
      <c r="EV37" s="283"/>
      <c r="EW37" s="70">
        <f t="shared" si="32"/>
        <v>0</v>
      </c>
      <c r="EX37" s="70">
        <f t="shared" si="33"/>
        <v>0</v>
      </c>
      <c r="EY37" s="74"/>
      <c r="EZ37" s="74"/>
      <c r="FA37" s="312">
        <v>29</v>
      </c>
      <c r="FB37" s="268"/>
      <c r="FC37" s="106">
        <v>30</v>
      </c>
      <c r="FD37" s="264"/>
      <c r="FE37" s="74"/>
      <c r="FF37" s="74"/>
      <c r="FG37" s="284"/>
      <c r="FH37" s="285"/>
      <c r="FI37" s="74"/>
      <c r="FJ37" s="74"/>
      <c r="FK37" s="74"/>
      <c r="FL37" s="74"/>
      <c r="FM37" s="264"/>
      <c r="FN37" s="264"/>
      <c r="FO37" s="70"/>
      <c r="FP37" s="74"/>
      <c r="FQ37" s="286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/>
      <c r="GJ37" s="67"/>
      <c r="GK37" s="269"/>
      <c r="GL37" s="269"/>
      <c r="GM37" s="86"/>
      <c r="GN37" s="86"/>
      <c r="GO37" s="269"/>
      <c r="GP37" s="313"/>
      <c r="GQ37" s="313"/>
      <c r="GR37" s="313"/>
      <c r="GS37" s="86"/>
      <c r="GT37" s="86"/>
      <c r="GU37" s="86"/>
      <c r="GV37" s="86"/>
      <c r="GW37" s="86"/>
      <c r="GX37" s="86"/>
      <c r="GY37" s="86"/>
      <c r="GZ37" s="86"/>
      <c r="HA37" s="67"/>
      <c r="HB37" s="67"/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82"/>
      <c r="HO37" s="74">
        <f t="shared" si="38"/>
        <v>0</v>
      </c>
      <c r="HP37" s="74">
        <f t="shared" si="39"/>
        <v>0</v>
      </c>
      <c r="HQ37" s="305">
        <v>400</v>
      </c>
      <c r="HR37" s="67"/>
      <c r="HS37" s="305">
        <v>400</v>
      </c>
      <c r="HT37" s="74"/>
      <c r="HU37" s="74">
        <f t="shared" si="40"/>
        <v>400</v>
      </c>
      <c r="HV37" s="74">
        <f t="shared" si="41"/>
        <v>0</v>
      </c>
      <c r="HW37" s="74"/>
      <c r="HX37" s="74"/>
      <c r="HY37" s="314"/>
      <c r="HZ37" s="314"/>
      <c r="IA37" s="89"/>
      <c r="IB37" s="87"/>
      <c r="IC37" s="172">
        <v>12.5</v>
      </c>
      <c r="ID37" s="269">
        <v>3.125</v>
      </c>
      <c r="IE37" s="184"/>
      <c r="IF37" s="184"/>
      <c r="IG37" s="74">
        <f t="shared" si="42"/>
        <v>12.5</v>
      </c>
      <c r="IH37" s="74">
        <f t="shared" si="43"/>
        <v>3.125</v>
      </c>
      <c r="II37" s="74"/>
      <c r="IJ37" s="74"/>
      <c r="IK37" s="74"/>
      <c r="IL37" s="74"/>
      <c r="IM37" s="70"/>
      <c r="IN37" s="282"/>
      <c r="IO37" s="74"/>
      <c r="IP37" s="74"/>
      <c r="IQ37" s="74"/>
      <c r="IR37" s="74"/>
      <c r="IS37" s="74"/>
      <c r="IT37" s="74"/>
      <c r="IU37" s="74">
        <f t="shared" si="8"/>
        <v>0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/>
      <c r="JC37" s="67">
        <v>0</v>
      </c>
      <c r="JD37" s="67"/>
      <c r="JE37" s="293">
        <v>5.15</v>
      </c>
      <c r="JF37" s="293"/>
      <c r="JG37" s="74">
        <f t="shared" si="44"/>
        <v>15.46</v>
      </c>
      <c r="JH37" s="74">
        <f t="shared" si="45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24"/>
      <c r="JN37" s="269"/>
      <c r="JO37" s="305">
        <v>0</v>
      </c>
      <c r="JP37" s="269">
        <v>0</v>
      </c>
      <c r="JQ37" s="305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3"/>
        <v>50.796300000000002</v>
      </c>
      <c r="JX37" s="74">
        <f t="shared" si="84"/>
        <v>10</v>
      </c>
      <c r="JY37" s="74"/>
      <c r="JZ37" s="74"/>
      <c r="KA37" s="67"/>
      <c r="KB37" s="67"/>
      <c r="KC37" s="74">
        <f t="shared" si="46"/>
        <v>0</v>
      </c>
      <c r="KD37" s="74">
        <f t="shared" si="47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8"/>
        <v>0</v>
      </c>
      <c r="KP37" s="70">
        <f t="shared" si="48"/>
        <v>0</v>
      </c>
      <c r="KQ37" s="263"/>
      <c r="KR37" s="70"/>
      <c r="KS37" s="70"/>
      <c r="KT37" s="70"/>
      <c r="KU37" s="114">
        <f t="shared" si="49"/>
        <v>0</v>
      </c>
      <c r="KV37" s="114">
        <f t="shared" si="50"/>
        <v>0</v>
      </c>
      <c r="KW37" s="70"/>
      <c r="KX37" s="70"/>
      <c r="KY37" s="70">
        <f t="shared" si="51"/>
        <v>0</v>
      </c>
      <c r="KZ37" s="70">
        <f t="shared" si="52"/>
        <v>0</v>
      </c>
      <c r="LA37" s="70"/>
      <c r="LB37" s="70"/>
      <c r="LC37" s="70"/>
      <c r="LD37" s="70"/>
      <c r="LE37" s="70">
        <f t="shared" si="53"/>
        <v>0</v>
      </c>
      <c r="LF37" s="70">
        <f t="shared" si="54"/>
        <v>0</v>
      </c>
      <c r="LG37" s="70"/>
      <c r="LH37" s="70"/>
      <c r="LI37" s="70">
        <f t="shared" si="55"/>
        <v>0</v>
      </c>
      <c r="LJ37" s="70">
        <f t="shared" si="56"/>
        <v>0</v>
      </c>
      <c r="LK37" s="67">
        <v>24.2</v>
      </c>
      <c r="LL37" s="269">
        <v>0</v>
      </c>
      <c r="LM37" s="75">
        <v>24.02</v>
      </c>
      <c r="LN37" s="315">
        <v>0</v>
      </c>
      <c r="LO37" s="75">
        <v>6.5750000000000002</v>
      </c>
      <c r="LP37" s="319">
        <v>0</v>
      </c>
      <c r="LQ37" s="130"/>
      <c r="LR37" s="271"/>
      <c r="LS37" s="271"/>
      <c r="LT37" s="271"/>
      <c r="LU37" s="70">
        <f t="shared" si="57"/>
        <v>54.795000000000002</v>
      </c>
      <c r="LV37" s="70">
        <f t="shared" si="58"/>
        <v>0</v>
      </c>
      <c r="LW37" s="130"/>
      <c r="LX37" s="70"/>
      <c r="LY37" s="70"/>
      <c r="LZ37" s="70"/>
      <c r="MA37" s="70">
        <f t="shared" si="59"/>
        <v>0</v>
      </c>
      <c r="MB37" s="70">
        <f t="shared" si="60"/>
        <v>0</v>
      </c>
      <c r="MC37" s="106"/>
      <c r="MD37" s="70"/>
      <c r="ME37" s="316"/>
      <c r="MF37" s="287"/>
      <c r="MG37" s="71"/>
      <c r="MH37" s="70"/>
      <c r="MI37" s="71"/>
      <c r="MJ37" s="70"/>
      <c r="MK37" s="70">
        <f t="shared" si="61"/>
        <v>0</v>
      </c>
      <c r="ML37" s="70">
        <f t="shared" si="62"/>
        <v>0</v>
      </c>
      <c r="MM37" s="365">
        <v>1.1040000000000001</v>
      </c>
      <c r="MN37" s="321"/>
      <c r="MO37" s="366">
        <v>0.7360000000000001</v>
      </c>
      <c r="MP37" s="321"/>
      <c r="MQ37" s="70">
        <f t="shared" si="63"/>
        <v>1.8400000000000003</v>
      </c>
      <c r="MR37" s="70">
        <f t="shared" si="64"/>
        <v>0</v>
      </c>
      <c r="MS37" s="70"/>
      <c r="MT37" s="70"/>
      <c r="MU37" s="70">
        <f t="shared" si="65"/>
        <v>0</v>
      </c>
      <c r="MV37" s="70">
        <f t="shared" si="66"/>
        <v>0</v>
      </c>
      <c r="MW37" s="70"/>
      <c r="MX37" s="70"/>
      <c r="MY37" s="70">
        <f t="shared" si="67"/>
        <v>0</v>
      </c>
      <c r="MZ37" s="70">
        <f t="shared" si="68"/>
        <v>0</v>
      </c>
      <c r="NA37" s="317">
        <v>0</v>
      </c>
      <c r="NB37" s="349">
        <v>0</v>
      </c>
      <c r="NC37" s="70">
        <f t="shared" si="69"/>
        <v>0</v>
      </c>
      <c r="ND37" s="70">
        <f t="shared" si="70"/>
        <v>0</v>
      </c>
      <c r="NE37" s="172"/>
      <c r="NF37" s="172"/>
      <c r="NG37" s="172">
        <f t="shared" si="71"/>
        <v>0</v>
      </c>
      <c r="NH37" s="172">
        <f t="shared" si="72"/>
        <v>0</v>
      </c>
      <c r="NI37" s="172"/>
      <c r="NJ37" s="172"/>
      <c r="NK37" s="172">
        <f t="shared" si="73"/>
        <v>0</v>
      </c>
      <c r="NL37" s="172">
        <f t="shared" si="74"/>
        <v>0</v>
      </c>
      <c r="NM37" s="264"/>
      <c r="NN37" s="172"/>
      <c r="NO37" s="172">
        <f t="shared" si="75"/>
        <v>0</v>
      </c>
      <c r="NP37" s="172">
        <f t="shared" si="76"/>
        <v>0</v>
      </c>
      <c r="NQ37" s="314">
        <v>1.75</v>
      </c>
      <c r="NR37" s="314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7"/>
        <v>1.75</v>
      </c>
      <c r="OD37" s="70">
        <f t="shared" si="78"/>
        <v>0</v>
      </c>
      <c r="OE37" s="70">
        <v>1.8</v>
      </c>
      <c r="OF37" s="70"/>
      <c r="OG37" s="114">
        <v>0</v>
      </c>
      <c r="OH37" s="70"/>
      <c r="OI37" s="114">
        <v>0.02</v>
      </c>
      <c r="OJ37" s="70"/>
      <c r="OK37" s="70">
        <v>0</v>
      </c>
      <c r="OL37" s="70"/>
      <c r="OM37" s="70">
        <f t="shared" si="79"/>
        <v>1.82</v>
      </c>
      <c r="ON37" s="70">
        <f t="shared" si="80"/>
        <v>0</v>
      </c>
      <c r="OO37" s="320">
        <v>0.56999999999999995</v>
      </c>
      <c r="OP37" s="172"/>
      <c r="OQ37" s="321">
        <v>0.16</v>
      </c>
      <c r="OR37" s="172"/>
      <c r="OS37" s="321">
        <v>0.17</v>
      </c>
      <c r="OT37" s="172"/>
      <c r="OU37" s="172">
        <f t="shared" si="81"/>
        <v>0.73</v>
      </c>
      <c r="OV37" s="172">
        <f t="shared" si="82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>
        <v>20.62</v>
      </c>
      <c r="N38" s="67">
        <v>4.1240000000000006</v>
      </c>
      <c r="O38" s="71">
        <v>0</v>
      </c>
      <c r="P38" s="67">
        <v>0</v>
      </c>
      <c r="Q38" s="114">
        <v>5.15</v>
      </c>
      <c r="R38" s="74">
        <v>1.03</v>
      </c>
      <c r="S38" s="263"/>
      <c r="T38" s="263"/>
      <c r="U38" s="74"/>
      <c r="V38" s="74"/>
      <c r="W38" s="74">
        <f t="shared" si="14"/>
        <v>25.770000000000003</v>
      </c>
      <c r="X38" s="74">
        <f t="shared" si="15"/>
        <v>5.1540000000000008</v>
      </c>
      <c r="Y38" s="74"/>
      <c r="Z38" s="74"/>
      <c r="AA38" s="71"/>
      <c r="AB38" s="67"/>
      <c r="AC38" s="74">
        <f t="shared" si="16"/>
        <v>0</v>
      </c>
      <c r="AD38" s="74">
        <f t="shared" si="17"/>
        <v>0</v>
      </c>
      <c r="AE38" s="67"/>
      <c r="AF38" s="67"/>
      <c r="AG38" s="67"/>
      <c r="AH38" s="67"/>
      <c r="AI38" s="114"/>
      <c r="AJ38" s="114"/>
      <c r="AK38" s="307"/>
      <c r="AL38" s="275"/>
      <c r="AM38" s="276"/>
      <c r="AN38" s="276"/>
      <c r="AO38" s="277"/>
      <c r="AP38" s="277"/>
      <c r="AQ38" s="277"/>
      <c r="AR38" s="277"/>
      <c r="AS38" s="277"/>
      <c r="AT38" s="277"/>
      <c r="AU38" s="70">
        <f t="shared" si="18"/>
        <v>0</v>
      </c>
      <c r="AV38" s="70">
        <f t="shared" si="2"/>
        <v>0</v>
      </c>
      <c r="AW38" s="74"/>
      <c r="AX38" s="74"/>
      <c r="AY38" s="278"/>
      <c r="AZ38" s="74"/>
      <c r="BA38" s="74"/>
      <c r="BB38" s="74"/>
      <c r="BC38" s="74">
        <f t="shared" si="3"/>
        <v>0</v>
      </c>
      <c r="BD38" s="74">
        <f t="shared" si="4"/>
        <v>0</v>
      </c>
      <c r="BE38" s="74">
        <v>10</v>
      </c>
      <c r="BF38" s="74">
        <v>1.4239999999999999</v>
      </c>
      <c r="BG38" s="279">
        <v>8</v>
      </c>
      <c r="BH38" s="280">
        <v>1.1392</v>
      </c>
      <c r="BI38" s="279">
        <v>0</v>
      </c>
      <c r="BJ38" s="280">
        <v>0</v>
      </c>
      <c r="BK38" s="264">
        <v>2</v>
      </c>
      <c r="BL38" s="74">
        <v>0.2848</v>
      </c>
      <c r="BM38" s="74"/>
      <c r="BN38" s="74"/>
      <c r="BO38" s="74"/>
      <c r="BP38" s="74"/>
      <c r="BQ38" s="74">
        <v>10</v>
      </c>
      <c r="BR38" s="74">
        <v>1.4239999999999999</v>
      </c>
      <c r="BS38" s="263">
        <f t="shared" si="19"/>
        <v>30</v>
      </c>
      <c r="BT38" s="74">
        <f t="shared" si="20"/>
        <v>4.2720000000000002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305">
        <v>30.9</v>
      </c>
      <c r="CJ38" s="262">
        <v>10</v>
      </c>
      <c r="CK38" s="269"/>
      <c r="CL38" s="269"/>
      <c r="CM38" s="305">
        <v>10.3</v>
      </c>
      <c r="CN38" s="269">
        <v>3</v>
      </c>
      <c r="CO38" s="74">
        <f t="shared" si="21"/>
        <v>41.2</v>
      </c>
      <c r="CP38" s="74">
        <f t="shared" si="22"/>
        <v>13</v>
      </c>
      <c r="CQ38" s="308">
        <v>247.40625</v>
      </c>
      <c r="CR38" s="308"/>
      <c r="CS38" s="308"/>
      <c r="CT38" s="274"/>
      <c r="CU38" s="309">
        <v>18.556701030927837</v>
      </c>
      <c r="CV38" s="172"/>
      <c r="CW38" s="310">
        <v>63.814432989690722</v>
      </c>
      <c r="CX38" s="274"/>
      <c r="CY38" s="274"/>
      <c r="CZ38" s="274"/>
      <c r="DA38" s="281">
        <f t="shared" si="23"/>
        <v>329.77738402061857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11">
        <v>41.1</v>
      </c>
      <c r="DL38" s="311">
        <v>13.7</v>
      </c>
      <c r="DM38" s="263">
        <f t="shared" si="27"/>
        <v>41.1</v>
      </c>
      <c r="DN38" s="263">
        <f t="shared" si="28"/>
        <v>13.7</v>
      </c>
      <c r="DO38" s="311">
        <v>39.869999999999997</v>
      </c>
      <c r="DP38" s="311">
        <v>13.29</v>
      </c>
      <c r="DQ38" s="265"/>
      <c r="DR38" s="265"/>
      <c r="DS38" s="74"/>
      <c r="DT38" s="74"/>
      <c r="DU38" s="266"/>
      <c r="DV38" s="282"/>
      <c r="DW38" s="282"/>
      <c r="DX38" s="282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46">
        <v>41.23</v>
      </c>
      <c r="EH38" s="347"/>
      <c r="EI38" s="87">
        <v>265.70103092783506</v>
      </c>
      <c r="EJ38" s="87"/>
      <c r="EK38" s="263">
        <v>116.90721649484537</v>
      </c>
      <c r="EL38" s="266"/>
      <c r="EM38" s="267"/>
      <c r="EN38" s="267"/>
      <c r="EO38" s="267"/>
      <c r="EP38" s="267"/>
      <c r="EQ38" s="74">
        <f t="shared" si="30"/>
        <v>423.83824742268047</v>
      </c>
      <c r="ER38" s="74">
        <f t="shared" si="31"/>
        <v>0</v>
      </c>
      <c r="ES38" s="172"/>
      <c r="ET38" s="172"/>
      <c r="EU38" s="283"/>
      <c r="EV38" s="283"/>
      <c r="EW38" s="70">
        <f t="shared" si="32"/>
        <v>0</v>
      </c>
      <c r="EX38" s="70">
        <f t="shared" si="33"/>
        <v>0</v>
      </c>
      <c r="EY38" s="74"/>
      <c r="EZ38" s="74"/>
      <c r="FA38" s="312">
        <v>29</v>
      </c>
      <c r="FB38" s="268"/>
      <c r="FC38" s="106">
        <v>30</v>
      </c>
      <c r="FD38" s="264"/>
      <c r="FE38" s="74"/>
      <c r="FF38" s="74"/>
      <c r="FG38" s="284"/>
      <c r="FH38" s="285"/>
      <c r="FI38" s="74"/>
      <c r="FJ38" s="74"/>
      <c r="FK38" s="74"/>
      <c r="FL38" s="74"/>
      <c r="FM38" s="264"/>
      <c r="FN38" s="264"/>
      <c r="FO38" s="70"/>
      <c r="FP38" s="74"/>
      <c r="FQ38" s="286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/>
      <c r="GJ38" s="67"/>
      <c r="GK38" s="269"/>
      <c r="GL38" s="269"/>
      <c r="GM38" s="86"/>
      <c r="GN38" s="86"/>
      <c r="GO38" s="269"/>
      <c r="GP38" s="313"/>
      <c r="GQ38" s="313"/>
      <c r="GR38" s="313"/>
      <c r="GS38" s="86"/>
      <c r="GT38" s="86"/>
      <c r="GU38" s="86"/>
      <c r="GV38" s="86"/>
      <c r="GW38" s="86"/>
      <c r="GX38" s="86"/>
      <c r="GY38" s="86"/>
      <c r="GZ38" s="86"/>
      <c r="HA38" s="67"/>
      <c r="HB38" s="67"/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82"/>
      <c r="HO38" s="74">
        <f t="shared" si="38"/>
        <v>0</v>
      </c>
      <c r="HP38" s="74">
        <f t="shared" si="39"/>
        <v>0</v>
      </c>
      <c r="HQ38" s="305">
        <v>400</v>
      </c>
      <c r="HR38" s="67"/>
      <c r="HS38" s="305">
        <v>400</v>
      </c>
      <c r="HT38" s="74"/>
      <c r="HU38" s="74">
        <f t="shared" si="40"/>
        <v>400</v>
      </c>
      <c r="HV38" s="74">
        <f t="shared" si="41"/>
        <v>0</v>
      </c>
      <c r="HW38" s="74"/>
      <c r="HX38" s="74"/>
      <c r="HY38" s="314"/>
      <c r="HZ38" s="314"/>
      <c r="IA38" s="89"/>
      <c r="IB38" s="87"/>
      <c r="IC38" s="172">
        <v>12.5</v>
      </c>
      <c r="ID38" s="269">
        <v>3.125</v>
      </c>
      <c r="IE38" s="184"/>
      <c r="IF38" s="184"/>
      <c r="IG38" s="74">
        <f t="shared" si="42"/>
        <v>12.5</v>
      </c>
      <c r="IH38" s="74">
        <f t="shared" si="43"/>
        <v>3.125</v>
      </c>
      <c r="II38" s="74"/>
      <c r="IJ38" s="74"/>
      <c r="IK38" s="74"/>
      <c r="IL38" s="74"/>
      <c r="IM38" s="70"/>
      <c r="IN38" s="282"/>
      <c r="IO38" s="74"/>
      <c r="IP38" s="74"/>
      <c r="IQ38" s="74"/>
      <c r="IR38" s="74"/>
      <c r="IS38" s="74"/>
      <c r="IT38" s="74"/>
      <c r="IU38" s="74">
        <f t="shared" si="8"/>
        <v>0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/>
      <c r="JC38" s="67">
        <v>0</v>
      </c>
      <c r="JD38" s="67"/>
      <c r="JE38" s="293">
        <v>5.15</v>
      </c>
      <c r="JF38" s="293"/>
      <c r="JG38" s="74">
        <f t="shared" si="44"/>
        <v>15.46</v>
      </c>
      <c r="JH38" s="74">
        <f t="shared" si="45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24"/>
      <c r="JN38" s="269"/>
      <c r="JO38" s="305">
        <v>0</v>
      </c>
      <c r="JP38" s="269">
        <v>0</v>
      </c>
      <c r="JQ38" s="305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3"/>
        <v>50.796300000000002</v>
      </c>
      <c r="JX38" s="74">
        <f t="shared" si="84"/>
        <v>10</v>
      </c>
      <c r="JY38" s="74"/>
      <c r="JZ38" s="74"/>
      <c r="KA38" s="67"/>
      <c r="KB38" s="67"/>
      <c r="KC38" s="74">
        <f t="shared" si="46"/>
        <v>0</v>
      </c>
      <c r="KD38" s="74">
        <f t="shared" si="47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8"/>
        <v>0</v>
      </c>
      <c r="KP38" s="70">
        <f t="shared" si="48"/>
        <v>0</v>
      </c>
      <c r="KQ38" s="263"/>
      <c r="KR38" s="70"/>
      <c r="KS38" s="70"/>
      <c r="KT38" s="70"/>
      <c r="KU38" s="114">
        <f t="shared" si="49"/>
        <v>0</v>
      </c>
      <c r="KV38" s="114">
        <f t="shared" si="50"/>
        <v>0</v>
      </c>
      <c r="KW38" s="70"/>
      <c r="KX38" s="70"/>
      <c r="KY38" s="70">
        <f t="shared" si="51"/>
        <v>0</v>
      </c>
      <c r="KZ38" s="70">
        <f t="shared" si="52"/>
        <v>0</v>
      </c>
      <c r="LA38" s="70"/>
      <c r="LB38" s="70"/>
      <c r="LC38" s="70"/>
      <c r="LD38" s="70"/>
      <c r="LE38" s="70">
        <f t="shared" si="53"/>
        <v>0</v>
      </c>
      <c r="LF38" s="70">
        <f t="shared" si="54"/>
        <v>0</v>
      </c>
      <c r="LG38" s="70"/>
      <c r="LH38" s="70"/>
      <c r="LI38" s="70">
        <f t="shared" si="55"/>
        <v>0</v>
      </c>
      <c r="LJ38" s="70">
        <f t="shared" si="56"/>
        <v>0</v>
      </c>
      <c r="LK38" s="67">
        <v>24.2</v>
      </c>
      <c r="LL38" s="269">
        <v>0</v>
      </c>
      <c r="LM38" s="75">
        <v>24.02</v>
      </c>
      <c r="LN38" s="315">
        <v>0</v>
      </c>
      <c r="LO38" s="75">
        <v>6.5750000000000002</v>
      </c>
      <c r="LP38" s="319">
        <v>0</v>
      </c>
      <c r="LQ38" s="130"/>
      <c r="LR38" s="271"/>
      <c r="LS38" s="271"/>
      <c r="LT38" s="271"/>
      <c r="LU38" s="70">
        <f t="shared" si="57"/>
        <v>54.795000000000002</v>
      </c>
      <c r="LV38" s="70">
        <f t="shared" si="58"/>
        <v>0</v>
      </c>
      <c r="LW38" s="130"/>
      <c r="LX38" s="70"/>
      <c r="LY38" s="70"/>
      <c r="LZ38" s="70"/>
      <c r="MA38" s="70">
        <f t="shared" si="59"/>
        <v>0</v>
      </c>
      <c r="MB38" s="70">
        <f t="shared" si="60"/>
        <v>0</v>
      </c>
      <c r="MC38" s="106"/>
      <c r="MD38" s="70"/>
      <c r="ME38" s="316"/>
      <c r="MF38" s="287"/>
      <c r="MG38" s="71"/>
      <c r="MH38" s="70"/>
      <c r="MI38" s="71"/>
      <c r="MJ38" s="70"/>
      <c r="MK38" s="70">
        <f t="shared" si="61"/>
        <v>0</v>
      </c>
      <c r="ML38" s="70">
        <f t="shared" si="62"/>
        <v>0</v>
      </c>
      <c r="MM38" s="365">
        <v>1.524</v>
      </c>
      <c r="MN38" s="321"/>
      <c r="MO38" s="366">
        <v>1.016</v>
      </c>
      <c r="MP38" s="321"/>
      <c r="MQ38" s="70">
        <f t="shared" si="63"/>
        <v>2.54</v>
      </c>
      <c r="MR38" s="70">
        <f t="shared" si="64"/>
        <v>0</v>
      </c>
      <c r="MS38" s="70"/>
      <c r="MT38" s="70"/>
      <c r="MU38" s="70">
        <f t="shared" si="65"/>
        <v>0</v>
      </c>
      <c r="MV38" s="70">
        <f t="shared" si="66"/>
        <v>0</v>
      </c>
      <c r="MW38" s="70"/>
      <c r="MX38" s="70"/>
      <c r="MY38" s="70">
        <f t="shared" si="67"/>
        <v>0</v>
      </c>
      <c r="MZ38" s="70">
        <f t="shared" si="68"/>
        <v>0</v>
      </c>
      <c r="NA38" s="317">
        <v>0</v>
      </c>
      <c r="NB38" s="349">
        <v>0</v>
      </c>
      <c r="NC38" s="70">
        <f t="shared" si="69"/>
        <v>0</v>
      </c>
      <c r="ND38" s="70">
        <f t="shared" si="70"/>
        <v>0</v>
      </c>
      <c r="NE38" s="172"/>
      <c r="NF38" s="172"/>
      <c r="NG38" s="172">
        <f t="shared" si="71"/>
        <v>0</v>
      </c>
      <c r="NH38" s="172">
        <f t="shared" si="72"/>
        <v>0</v>
      </c>
      <c r="NI38" s="172"/>
      <c r="NJ38" s="172"/>
      <c r="NK38" s="172">
        <f t="shared" si="73"/>
        <v>0</v>
      </c>
      <c r="NL38" s="172">
        <f t="shared" si="74"/>
        <v>0</v>
      </c>
      <c r="NM38" s="264"/>
      <c r="NN38" s="172"/>
      <c r="NO38" s="172">
        <f t="shared" si="75"/>
        <v>0</v>
      </c>
      <c r="NP38" s="172">
        <f t="shared" si="76"/>
        <v>0</v>
      </c>
      <c r="NQ38" s="314">
        <v>2.76</v>
      </c>
      <c r="NR38" s="314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7"/>
        <v>2.76</v>
      </c>
      <c r="OD38" s="70">
        <f t="shared" si="78"/>
        <v>0</v>
      </c>
      <c r="OE38" s="70">
        <v>2.5</v>
      </c>
      <c r="OF38" s="70"/>
      <c r="OG38" s="114">
        <v>0</v>
      </c>
      <c r="OH38" s="70"/>
      <c r="OI38" s="114">
        <v>0</v>
      </c>
      <c r="OJ38" s="70"/>
      <c r="OK38" s="70">
        <v>0</v>
      </c>
      <c r="OL38" s="70"/>
      <c r="OM38" s="70">
        <f t="shared" si="79"/>
        <v>2.5</v>
      </c>
      <c r="ON38" s="70">
        <f t="shared" si="80"/>
        <v>0</v>
      </c>
      <c r="OO38" s="320">
        <v>0.92</v>
      </c>
      <c r="OP38" s="172"/>
      <c r="OQ38" s="321">
        <v>0.26</v>
      </c>
      <c r="OR38" s="172"/>
      <c r="OS38" s="321">
        <v>0.28000000000000003</v>
      </c>
      <c r="OT38" s="172"/>
      <c r="OU38" s="172">
        <f t="shared" si="81"/>
        <v>1.1800000000000002</v>
      </c>
      <c r="OV38" s="172">
        <f t="shared" si="82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>
        <v>20.62</v>
      </c>
      <c r="N39" s="67">
        <v>4.1240000000000006</v>
      </c>
      <c r="O39" s="71">
        <v>0</v>
      </c>
      <c r="P39" s="67">
        <v>0</v>
      </c>
      <c r="Q39" s="114">
        <v>5.15</v>
      </c>
      <c r="R39" s="74">
        <v>1.03</v>
      </c>
      <c r="S39" s="263"/>
      <c r="T39" s="263"/>
      <c r="U39" s="74"/>
      <c r="V39" s="74"/>
      <c r="W39" s="74">
        <f t="shared" si="14"/>
        <v>25.770000000000003</v>
      </c>
      <c r="X39" s="74">
        <f t="shared" si="15"/>
        <v>5.1540000000000008</v>
      </c>
      <c r="Y39" s="74"/>
      <c r="Z39" s="74"/>
      <c r="AA39" s="71"/>
      <c r="AB39" s="67"/>
      <c r="AC39" s="74">
        <f t="shared" si="16"/>
        <v>0</v>
      </c>
      <c r="AD39" s="74">
        <f t="shared" si="17"/>
        <v>0</v>
      </c>
      <c r="AE39" s="67"/>
      <c r="AF39" s="67"/>
      <c r="AG39" s="67"/>
      <c r="AH39" s="67"/>
      <c r="AI39" s="114"/>
      <c r="AJ39" s="114"/>
      <c r="AK39" s="307"/>
      <c r="AL39" s="275"/>
      <c r="AM39" s="276"/>
      <c r="AN39" s="276"/>
      <c r="AO39" s="277"/>
      <c r="AP39" s="277"/>
      <c r="AQ39" s="277"/>
      <c r="AR39" s="277"/>
      <c r="AS39" s="277"/>
      <c r="AT39" s="277"/>
      <c r="AU39" s="70">
        <f t="shared" si="18"/>
        <v>0</v>
      </c>
      <c r="AV39" s="70">
        <f t="shared" si="2"/>
        <v>0</v>
      </c>
      <c r="AW39" s="74"/>
      <c r="AX39" s="74"/>
      <c r="AY39" s="278"/>
      <c r="AZ39" s="74"/>
      <c r="BA39" s="74"/>
      <c r="BB39" s="74"/>
      <c r="BC39" s="74">
        <f t="shared" si="3"/>
        <v>0</v>
      </c>
      <c r="BD39" s="74">
        <f t="shared" si="4"/>
        <v>0</v>
      </c>
      <c r="BE39" s="74">
        <v>10</v>
      </c>
      <c r="BF39" s="74">
        <v>1.4239999999999999</v>
      </c>
      <c r="BG39" s="279">
        <v>8</v>
      </c>
      <c r="BH39" s="280">
        <v>1.1392</v>
      </c>
      <c r="BI39" s="279">
        <v>0</v>
      </c>
      <c r="BJ39" s="280">
        <v>0</v>
      </c>
      <c r="BK39" s="264">
        <v>2</v>
      </c>
      <c r="BL39" s="74">
        <v>0.2848</v>
      </c>
      <c r="BM39" s="74"/>
      <c r="BN39" s="74"/>
      <c r="BO39" s="74"/>
      <c r="BP39" s="74"/>
      <c r="BQ39" s="74">
        <v>10</v>
      </c>
      <c r="BR39" s="74">
        <v>1.4239999999999999</v>
      </c>
      <c r="BS39" s="263">
        <f t="shared" si="19"/>
        <v>30</v>
      </c>
      <c r="BT39" s="74">
        <f t="shared" si="20"/>
        <v>4.2720000000000002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305">
        <v>30.9</v>
      </c>
      <c r="CJ39" s="262">
        <v>10</v>
      </c>
      <c r="CK39" s="269"/>
      <c r="CL39" s="269"/>
      <c r="CM39" s="305">
        <v>10.3</v>
      </c>
      <c r="CN39" s="269">
        <v>3</v>
      </c>
      <c r="CO39" s="74">
        <f t="shared" si="21"/>
        <v>41.2</v>
      </c>
      <c r="CP39" s="74">
        <f t="shared" si="22"/>
        <v>13</v>
      </c>
      <c r="CQ39" s="308">
        <v>247.40625</v>
      </c>
      <c r="CR39" s="308"/>
      <c r="CS39" s="308"/>
      <c r="CT39" s="274"/>
      <c r="CU39" s="309">
        <v>18.556701030927837</v>
      </c>
      <c r="CV39" s="172"/>
      <c r="CW39" s="310">
        <v>63.814432989690722</v>
      </c>
      <c r="CX39" s="274"/>
      <c r="CY39" s="274"/>
      <c r="CZ39" s="274"/>
      <c r="DA39" s="281">
        <f t="shared" si="23"/>
        <v>329.77738402061857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11">
        <v>41.1</v>
      </c>
      <c r="DL39" s="311">
        <v>13.7</v>
      </c>
      <c r="DM39" s="263">
        <f t="shared" si="27"/>
        <v>41.1</v>
      </c>
      <c r="DN39" s="263">
        <f t="shared" si="28"/>
        <v>13.7</v>
      </c>
      <c r="DO39" s="311">
        <v>39.869999999999997</v>
      </c>
      <c r="DP39" s="311">
        <v>13.29</v>
      </c>
      <c r="DQ39" s="265"/>
      <c r="DR39" s="265"/>
      <c r="DS39" s="74"/>
      <c r="DT39" s="74"/>
      <c r="DU39" s="266"/>
      <c r="DV39" s="282"/>
      <c r="DW39" s="282"/>
      <c r="DX39" s="282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46">
        <v>41.23</v>
      </c>
      <c r="EH39" s="347"/>
      <c r="EI39" s="87">
        <v>265.70103092783506</v>
      </c>
      <c r="EJ39" s="87"/>
      <c r="EK39" s="263">
        <v>116.90721649484537</v>
      </c>
      <c r="EL39" s="266"/>
      <c r="EM39" s="267"/>
      <c r="EN39" s="267"/>
      <c r="EO39" s="267"/>
      <c r="EP39" s="267"/>
      <c r="EQ39" s="74">
        <f t="shared" si="30"/>
        <v>423.83824742268047</v>
      </c>
      <c r="ER39" s="74">
        <f t="shared" si="31"/>
        <v>0</v>
      </c>
      <c r="ES39" s="172"/>
      <c r="ET39" s="172"/>
      <c r="EU39" s="283"/>
      <c r="EV39" s="283"/>
      <c r="EW39" s="70">
        <f t="shared" si="32"/>
        <v>0</v>
      </c>
      <c r="EX39" s="70">
        <f t="shared" si="33"/>
        <v>0</v>
      </c>
      <c r="EY39" s="74"/>
      <c r="EZ39" s="74"/>
      <c r="FA39" s="312">
        <v>29</v>
      </c>
      <c r="FB39" s="268"/>
      <c r="FC39" s="106">
        <v>30</v>
      </c>
      <c r="FD39" s="264"/>
      <c r="FE39" s="74"/>
      <c r="FF39" s="74"/>
      <c r="FG39" s="284"/>
      <c r="FH39" s="285"/>
      <c r="FI39" s="74"/>
      <c r="FJ39" s="74"/>
      <c r="FK39" s="74"/>
      <c r="FL39" s="74"/>
      <c r="FM39" s="264"/>
      <c r="FN39" s="264"/>
      <c r="FO39" s="70"/>
      <c r="FP39" s="74"/>
      <c r="FQ39" s="286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/>
      <c r="GJ39" s="67"/>
      <c r="GK39" s="269"/>
      <c r="GL39" s="269"/>
      <c r="GM39" s="86"/>
      <c r="GN39" s="86"/>
      <c r="GO39" s="269"/>
      <c r="GP39" s="313"/>
      <c r="GQ39" s="313"/>
      <c r="GR39" s="313"/>
      <c r="GS39" s="86"/>
      <c r="GT39" s="86"/>
      <c r="GU39" s="86"/>
      <c r="GV39" s="86"/>
      <c r="GW39" s="86"/>
      <c r="GX39" s="86"/>
      <c r="GY39" s="86"/>
      <c r="GZ39" s="86"/>
      <c r="HA39" s="67"/>
      <c r="HB39" s="67"/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82"/>
      <c r="HO39" s="74">
        <f t="shared" si="38"/>
        <v>0</v>
      </c>
      <c r="HP39" s="74">
        <f t="shared" si="39"/>
        <v>0</v>
      </c>
      <c r="HQ39" s="305">
        <v>400</v>
      </c>
      <c r="HR39" s="67"/>
      <c r="HS39" s="305">
        <v>400</v>
      </c>
      <c r="HT39" s="74"/>
      <c r="HU39" s="74">
        <f t="shared" si="40"/>
        <v>400</v>
      </c>
      <c r="HV39" s="74">
        <f t="shared" si="41"/>
        <v>0</v>
      </c>
      <c r="HW39" s="74"/>
      <c r="HX39" s="74"/>
      <c r="HY39" s="314"/>
      <c r="HZ39" s="314"/>
      <c r="IA39" s="89"/>
      <c r="IB39" s="87"/>
      <c r="IC39" s="172">
        <v>12.5</v>
      </c>
      <c r="ID39" s="269">
        <v>3.125</v>
      </c>
      <c r="IE39" s="184"/>
      <c r="IF39" s="184"/>
      <c r="IG39" s="74">
        <f t="shared" si="42"/>
        <v>12.5</v>
      </c>
      <c r="IH39" s="74">
        <f t="shared" si="43"/>
        <v>3.125</v>
      </c>
      <c r="II39" s="74"/>
      <c r="IJ39" s="74"/>
      <c r="IK39" s="74"/>
      <c r="IL39" s="74"/>
      <c r="IM39" s="70"/>
      <c r="IN39" s="282"/>
      <c r="IO39" s="74"/>
      <c r="IP39" s="74"/>
      <c r="IQ39" s="74"/>
      <c r="IR39" s="74"/>
      <c r="IS39" s="74"/>
      <c r="IT39" s="74"/>
      <c r="IU39" s="74">
        <f t="shared" si="8"/>
        <v>0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/>
      <c r="JC39" s="67">
        <v>0</v>
      </c>
      <c r="JD39" s="67"/>
      <c r="JE39" s="293">
        <v>5.15</v>
      </c>
      <c r="JF39" s="293"/>
      <c r="JG39" s="74">
        <f t="shared" si="44"/>
        <v>15.46</v>
      </c>
      <c r="JH39" s="74">
        <f t="shared" si="45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24"/>
      <c r="JN39" s="269"/>
      <c r="JO39" s="305">
        <v>0</v>
      </c>
      <c r="JP39" s="269">
        <v>0</v>
      </c>
      <c r="JQ39" s="305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3"/>
        <v>50.796300000000002</v>
      </c>
      <c r="JX39" s="74">
        <f t="shared" si="84"/>
        <v>10</v>
      </c>
      <c r="JY39" s="74"/>
      <c r="JZ39" s="74"/>
      <c r="KA39" s="67"/>
      <c r="KB39" s="67"/>
      <c r="KC39" s="74">
        <f t="shared" si="46"/>
        <v>0</v>
      </c>
      <c r="KD39" s="74">
        <f t="shared" si="47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8"/>
        <v>0</v>
      </c>
      <c r="KP39" s="70">
        <f t="shared" si="48"/>
        <v>0</v>
      </c>
      <c r="KQ39" s="263"/>
      <c r="KR39" s="70"/>
      <c r="KS39" s="70"/>
      <c r="KT39" s="70"/>
      <c r="KU39" s="114">
        <f t="shared" si="49"/>
        <v>0</v>
      </c>
      <c r="KV39" s="114">
        <f t="shared" si="50"/>
        <v>0</v>
      </c>
      <c r="KW39" s="70"/>
      <c r="KX39" s="70"/>
      <c r="KY39" s="70">
        <f t="shared" si="51"/>
        <v>0</v>
      </c>
      <c r="KZ39" s="70">
        <f t="shared" si="52"/>
        <v>0</v>
      </c>
      <c r="LA39" s="70"/>
      <c r="LB39" s="70"/>
      <c r="LC39" s="70"/>
      <c r="LD39" s="70"/>
      <c r="LE39" s="70">
        <f t="shared" si="53"/>
        <v>0</v>
      </c>
      <c r="LF39" s="70">
        <f t="shared" si="54"/>
        <v>0</v>
      </c>
      <c r="LG39" s="70"/>
      <c r="LH39" s="70"/>
      <c r="LI39" s="70">
        <f t="shared" si="55"/>
        <v>0</v>
      </c>
      <c r="LJ39" s="70">
        <f t="shared" si="56"/>
        <v>0</v>
      </c>
      <c r="LK39" s="67">
        <v>24.2</v>
      </c>
      <c r="LL39" s="269">
        <v>0</v>
      </c>
      <c r="LM39" s="75">
        <v>24.02</v>
      </c>
      <c r="LN39" s="315">
        <v>0</v>
      </c>
      <c r="LO39" s="75">
        <v>6.5750000000000002</v>
      </c>
      <c r="LP39" s="319">
        <v>0</v>
      </c>
      <c r="LQ39" s="130"/>
      <c r="LR39" s="271"/>
      <c r="LS39" s="271"/>
      <c r="LT39" s="271"/>
      <c r="LU39" s="70">
        <f t="shared" si="57"/>
        <v>54.795000000000002</v>
      </c>
      <c r="LV39" s="70">
        <f t="shared" si="58"/>
        <v>0</v>
      </c>
      <c r="LW39" s="130"/>
      <c r="LX39" s="70"/>
      <c r="LY39" s="70"/>
      <c r="LZ39" s="70"/>
      <c r="MA39" s="70">
        <f t="shared" si="59"/>
        <v>0</v>
      </c>
      <c r="MB39" s="70">
        <f t="shared" si="60"/>
        <v>0</v>
      </c>
      <c r="MC39" s="106"/>
      <c r="MD39" s="70"/>
      <c r="ME39" s="316"/>
      <c r="MF39" s="287"/>
      <c r="MG39" s="71"/>
      <c r="MH39" s="70"/>
      <c r="MI39" s="71"/>
      <c r="MJ39" s="70"/>
      <c r="MK39" s="70">
        <f t="shared" si="61"/>
        <v>0</v>
      </c>
      <c r="ML39" s="70">
        <f t="shared" si="62"/>
        <v>0</v>
      </c>
      <c r="MM39" s="365">
        <v>1.962</v>
      </c>
      <c r="MN39" s="321"/>
      <c r="MO39" s="366">
        <v>1.3080000000000001</v>
      </c>
      <c r="MP39" s="321"/>
      <c r="MQ39" s="70">
        <f t="shared" si="63"/>
        <v>3.27</v>
      </c>
      <c r="MR39" s="70">
        <f t="shared" si="64"/>
        <v>0</v>
      </c>
      <c r="MS39" s="70"/>
      <c r="MT39" s="70"/>
      <c r="MU39" s="70">
        <f t="shared" si="65"/>
        <v>0</v>
      </c>
      <c r="MV39" s="70">
        <f t="shared" si="66"/>
        <v>0</v>
      </c>
      <c r="MW39" s="70"/>
      <c r="MX39" s="70"/>
      <c r="MY39" s="70">
        <f t="shared" si="67"/>
        <v>0</v>
      </c>
      <c r="MZ39" s="70">
        <f t="shared" si="68"/>
        <v>0</v>
      </c>
      <c r="NA39" s="317">
        <v>0</v>
      </c>
      <c r="NB39" s="349">
        <v>0</v>
      </c>
      <c r="NC39" s="70">
        <f t="shared" si="69"/>
        <v>0</v>
      </c>
      <c r="ND39" s="70">
        <f t="shared" si="70"/>
        <v>0</v>
      </c>
      <c r="NE39" s="172"/>
      <c r="NF39" s="172"/>
      <c r="NG39" s="172">
        <f t="shared" si="71"/>
        <v>0</v>
      </c>
      <c r="NH39" s="172">
        <f t="shared" si="72"/>
        <v>0</v>
      </c>
      <c r="NI39" s="172"/>
      <c r="NJ39" s="172"/>
      <c r="NK39" s="172">
        <f t="shared" si="73"/>
        <v>0</v>
      </c>
      <c r="NL39" s="172">
        <f t="shared" si="74"/>
        <v>0</v>
      </c>
      <c r="NM39" s="264"/>
      <c r="NN39" s="172"/>
      <c r="NO39" s="172">
        <f t="shared" si="75"/>
        <v>0</v>
      </c>
      <c r="NP39" s="172">
        <f t="shared" si="76"/>
        <v>0</v>
      </c>
      <c r="NQ39" s="314">
        <v>4.0999999999999996</v>
      </c>
      <c r="NR39" s="314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7"/>
        <v>4.0999999999999996</v>
      </c>
      <c r="OD39" s="70">
        <f t="shared" si="78"/>
        <v>0</v>
      </c>
      <c r="OE39" s="70">
        <v>3.2</v>
      </c>
      <c r="OF39" s="70"/>
      <c r="OG39" s="114">
        <v>0</v>
      </c>
      <c r="OH39" s="70"/>
      <c r="OI39" s="114">
        <v>7.0000000000000007E-2</v>
      </c>
      <c r="OJ39" s="70"/>
      <c r="OK39" s="70">
        <v>0</v>
      </c>
      <c r="OL39" s="70"/>
      <c r="OM39" s="70">
        <f t="shared" si="79"/>
        <v>3.27</v>
      </c>
      <c r="ON39" s="70">
        <f t="shared" si="80"/>
        <v>0</v>
      </c>
      <c r="OO39" s="320">
        <v>1.26</v>
      </c>
      <c r="OP39" s="172"/>
      <c r="OQ39" s="321">
        <v>0.35</v>
      </c>
      <c r="OR39" s="172"/>
      <c r="OS39" s="321">
        <v>0.39</v>
      </c>
      <c r="OT39" s="172"/>
      <c r="OU39" s="172">
        <f t="shared" si="81"/>
        <v>1.6099999999999999</v>
      </c>
      <c r="OV39" s="172">
        <f t="shared" si="82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>
        <v>20.62</v>
      </c>
      <c r="N40" s="67">
        <v>4.1240000000000006</v>
      </c>
      <c r="O40" s="71">
        <v>0</v>
      </c>
      <c r="P40" s="67">
        <v>0</v>
      </c>
      <c r="Q40" s="114">
        <v>5.15</v>
      </c>
      <c r="R40" s="74">
        <v>1.03</v>
      </c>
      <c r="S40" s="263"/>
      <c r="T40" s="263"/>
      <c r="U40" s="74"/>
      <c r="V40" s="74"/>
      <c r="W40" s="74">
        <f t="shared" si="14"/>
        <v>25.770000000000003</v>
      </c>
      <c r="X40" s="74">
        <f t="shared" si="15"/>
        <v>5.1540000000000008</v>
      </c>
      <c r="Y40" s="74"/>
      <c r="Z40" s="74"/>
      <c r="AA40" s="71"/>
      <c r="AB40" s="67"/>
      <c r="AC40" s="74">
        <f t="shared" si="16"/>
        <v>0</v>
      </c>
      <c r="AD40" s="74">
        <f t="shared" si="17"/>
        <v>0</v>
      </c>
      <c r="AE40" s="67"/>
      <c r="AF40" s="67"/>
      <c r="AG40" s="67"/>
      <c r="AH40" s="67"/>
      <c r="AI40" s="114"/>
      <c r="AJ40" s="114"/>
      <c r="AK40" s="307"/>
      <c r="AL40" s="275"/>
      <c r="AM40" s="276"/>
      <c r="AN40" s="276"/>
      <c r="AO40" s="277"/>
      <c r="AP40" s="277"/>
      <c r="AQ40" s="277"/>
      <c r="AR40" s="277"/>
      <c r="AS40" s="277"/>
      <c r="AT40" s="277"/>
      <c r="AU40" s="70">
        <f t="shared" si="18"/>
        <v>0</v>
      </c>
      <c r="AV40" s="70">
        <f t="shared" si="2"/>
        <v>0</v>
      </c>
      <c r="AW40" s="74"/>
      <c r="AX40" s="74"/>
      <c r="AY40" s="278"/>
      <c r="AZ40" s="74"/>
      <c r="BA40" s="74"/>
      <c r="BB40" s="74"/>
      <c r="BC40" s="74">
        <f t="shared" si="3"/>
        <v>0</v>
      </c>
      <c r="BD40" s="74">
        <f t="shared" si="4"/>
        <v>0</v>
      </c>
      <c r="BE40" s="74">
        <v>10</v>
      </c>
      <c r="BF40" s="74">
        <v>1.4239999999999999</v>
      </c>
      <c r="BG40" s="279">
        <v>8</v>
      </c>
      <c r="BH40" s="280">
        <v>1.1392</v>
      </c>
      <c r="BI40" s="279">
        <v>0</v>
      </c>
      <c r="BJ40" s="280">
        <v>0</v>
      </c>
      <c r="BK40" s="264">
        <v>2</v>
      </c>
      <c r="BL40" s="74">
        <v>0.2848</v>
      </c>
      <c r="BM40" s="74"/>
      <c r="BN40" s="74"/>
      <c r="BO40" s="74"/>
      <c r="BP40" s="74"/>
      <c r="BQ40" s="74">
        <v>10</v>
      </c>
      <c r="BR40" s="74">
        <v>1.4239999999999999</v>
      </c>
      <c r="BS40" s="263">
        <f t="shared" si="19"/>
        <v>30</v>
      </c>
      <c r="BT40" s="74">
        <f t="shared" si="20"/>
        <v>4.2720000000000002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305">
        <v>30.9</v>
      </c>
      <c r="CJ40" s="262">
        <v>10</v>
      </c>
      <c r="CK40" s="269"/>
      <c r="CL40" s="269"/>
      <c r="CM40" s="305">
        <v>10.3</v>
      </c>
      <c r="CN40" s="269">
        <v>3</v>
      </c>
      <c r="CO40" s="74">
        <f t="shared" si="21"/>
        <v>41.2</v>
      </c>
      <c r="CP40" s="74">
        <f t="shared" si="22"/>
        <v>13</v>
      </c>
      <c r="CQ40" s="308">
        <v>247.40625</v>
      </c>
      <c r="CR40" s="308"/>
      <c r="CS40" s="308"/>
      <c r="CT40" s="274"/>
      <c r="CU40" s="309">
        <v>18.556701030927837</v>
      </c>
      <c r="CV40" s="172"/>
      <c r="CW40" s="310">
        <v>63.814432989690722</v>
      </c>
      <c r="CX40" s="274"/>
      <c r="CY40" s="274"/>
      <c r="CZ40" s="274"/>
      <c r="DA40" s="281">
        <f t="shared" si="23"/>
        <v>329.77738402061857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11">
        <v>41.1</v>
      </c>
      <c r="DL40" s="311">
        <v>13.7</v>
      </c>
      <c r="DM40" s="263">
        <f t="shared" si="27"/>
        <v>41.1</v>
      </c>
      <c r="DN40" s="263">
        <f t="shared" si="28"/>
        <v>13.7</v>
      </c>
      <c r="DO40" s="311">
        <v>39.869999999999997</v>
      </c>
      <c r="DP40" s="311">
        <v>13.29</v>
      </c>
      <c r="DQ40" s="265"/>
      <c r="DR40" s="265"/>
      <c r="DS40" s="74"/>
      <c r="DT40" s="74"/>
      <c r="DU40" s="266"/>
      <c r="DV40" s="282"/>
      <c r="DW40" s="282"/>
      <c r="DX40" s="282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46">
        <v>41.23</v>
      </c>
      <c r="EH40" s="347"/>
      <c r="EI40" s="87">
        <v>265.70103092783506</v>
      </c>
      <c r="EJ40" s="87"/>
      <c r="EK40" s="263">
        <v>116.90721649484537</v>
      </c>
      <c r="EL40" s="266"/>
      <c r="EM40" s="267"/>
      <c r="EN40" s="267"/>
      <c r="EO40" s="267"/>
      <c r="EP40" s="267"/>
      <c r="EQ40" s="74">
        <f t="shared" si="30"/>
        <v>423.83824742268047</v>
      </c>
      <c r="ER40" s="74">
        <f t="shared" si="31"/>
        <v>0</v>
      </c>
      <c r="ES40" s="172"/>
      <c r="ET40" s="172"/>
      <c r="EU40" s="283"/>
      <c r="EV40" s="283"/>
      <c r="EW40" s="70">
        <f t="shared" si="32"/>
        <v>0</v>
      </c>
      <c r="EX40" s="70">
        <f t="shared" si="33"/>
        <v>0</v>
      </c>
      <c r="EY40" s="74"/>
      <c r="EZ40" s="74"/>
      <c r="FA40" s="312">
        <v>29</v>
      </c>
      <c r="FB40" s="268"/>
      <c r="FC40" s="106">
        <v>30</v>
      </c>
      <c r="FD40" s="264"/>
      <c r="FE40" s="74"/>
      <c r="FF40" s="74"/>
      <c r="FG40" s="284"/>
      <c r="FH40" s="285"/>
      <c r="FI40" s="74"/>
      <c r="FJ40" s="74"/>
      <c r="FK40" s="74"/>
      <c r="FL40" s="74"/>
      <c r="FM40" s="264"/>
      <c r="FN40" s="264"/>
      <c r="FO40" s="70"/>
      <c r="FP40" s="74"/>
      <c r="FQ40" s="286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/>
      <c r="GJ40" s="67"/>
      <c r="GK40" s="269"/>
      <c r="GL40" s="269"/>
      <c r="GM40" s="86"/>
      <c r="GN40" s="86"/>
      <c r="GO40" s="269"/>
      <c r="GP40" s="313"/>
      <c r="GQ40" s="313"/>
      <c r="GR40" s="313"/>
      <c r="GS40" s="86"/>
      <c r="GT40" s="86"/>
      <c r="GU40" s="86"/>
      <c r="GV40" s="86"/>
      <c r="GW40" s="86"/>
      <c r="GX40" s="86"/>
      <c r="GY40" s="86"/>
      <c r="GZ40" s="86"/>
      <c r="HA40" s="67"/>
      <c r="HB40" s="67"/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82"/>
      <c r="HO40" s="74">
        <f t="shared" si="38"/>
        <v>0</v>
      </c>
      <c r="HP40" s="74">
        <f t="shared" si="39"/>
        <v>0</v>
      </c>
      <c r="HQ40" s="305">
        <v>400</v>
      </c>
      <c r="HR40" s="67"/>
      <c r="HS40" s="305">
        <v>400</v>
      </c>
      <c r="HT40" s="74"/>
      <c r="HU40" s="74">
        <f t="shared" si="40"/>
        <v>400</v>
      </c>
      <c r="HV40" s="74">
        <f t="shared" si="41"/>
        <v>0</v>
      </c>
      <c r="HW40" s="74"/>
      <c r="HX40" s="74"/>
      <c r="HY40" s="314"/>
      <c r="HZ40" s="314"/>
      <c r="IA40" s="89"/>
      <c r="IB40" s="87"/>
      <c r="IC40" s="172">
        <v>12.5</v>
      </c>
      <c r="ID40" s="269">
        <v>3.125</v>
      </c>
      <c r="IE40" s="184"/>
      <c r="IF40" s="184"/>
      <c r="IG40" s="74">
        <f t="shared" si="42"/>
        <v>12.5</v>
      </c>
      <c r="IH40" s="74">
        <f t="shared" si="43"/>
        <v>3.125</v>
      </c>
      <c r="II40" s="74"/>
      <c r="IJ40" s="74"/>
      <c r="IK40" s="74"/>
      <c r="IL40" s="74"/>
      <c r="IM40" s="70"/>
      <c r="IN40" s="282"/>
      <c r="IO40" s="74"/>
      <c r="IP40" s="74"/>
      <c r="IQ40" s="74"/>
      <c r="IR40" s="74"/>
      <c r="IS40" s="74"/>
      <c r="IT40" s="74"/>
      <c r="IU40" s="74">
        <f t="shared" si="8"/>
        <v>0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/>
      <c r="JC40" s="67">
        <v>0</v>
      </c>
      <c r="JD40" s="67"/>
      <c r="JE40" s="293">
        <v>5.15</v>
      </c>
      <c r="JF40" s="293"/>
      <c r="JG40" s="74">
        <f t="shared" si="44"/>
        <v>15.46</v>
      </c>
      <c r="JH40" s="74">
        <f t="shared" si="45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24"/>
      <c r="JN40" s="269"/>
      <c r="JO40" s="305">
        <v>0</v>
      </c>
      <c r="JP40" s="269">
        <v>0</v>
      </c>
      <c r="JQ40" s="305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3"/>
        <v>50.796300000000002</v>
      </c>
      <c r="JX40" s="74">
        <f t="shared" si="84"/>
        <v>10</v>
      </c>
      <c r="JY40" s="74"/>
      <c r="JZ40" s="74"/>
      <c r="KA40" s="67"/>
      <c r="KB40" s="67"/>
      <c r="KC40" s="74">
        <f t="shared" si="46"/>
        <v>0</v>
      </c>
      <c r="KD40" s="74">
        <f t="shared" si="47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8"/>
        <v>0</v>
      </c>
      <c r="KP40" s="70">
        <f t="shared" si="48"/>
        <v>0</v>
      </c>
      <c r="KQ40" s="263"/>
      <c r="KR40" s="70"/>
      <c r="KS40" s="70"/>
      <c r="KT40" s="70"/>
      <c r="KU40" s="114">
        <f t="shared" si="49"/>
        <v>0</v>
      </c>
      <c r="KV40" s="114">
        <f t="shared" si="50"/>
        <v>0</v>
      </c>
      <c r="KW40" s="70"/>
      <c r="KX40" s="70"/>
      <c r="KY40" s="70">
        <f t="shared" si="51"/>
        <v>0</v>
      </c>
      <c r="KZ40" s="70">
        <f t="shared" si="52"/>
        <v>0</v>
      </c>
      <c r="LA40" s="70"/>
      <c r="LB40" s="70"/>
      <c r="LC40" s="70"/>
      <c r="LD40" s="70"/>
      <c r="LE40" s="70">
        <f t="shared" si="53"/>
        <v>0</v>
      </c>
      <c r="LF40" s="70">
        <f t="shared" si="54"/>
        <v>0</v>
      </c>
      <c r="LG40" s="70"/>
      <c r="LH40" s="70"/>
      <c r="LI40" s="70">
        <f t="shared" si="55"/>
        <v>0</v>
      </c>
      <c r="LJ40" s="70">
        <f t="shared" si="56"/>
        <v>0</v>
      </c>
      <c r="LK40" s="67">
        <v>24.2</v>
      </c>
      <c r="LL40" s="269">
        <v>0</v>
      </c>
      <c r="LM40" s="75">
        <v>24.02</v>
      </c>
      <c r="LN40" s="315">
        <v>0</v>
      </c>
      <c r="LO40" s="75">
        <v>6.5750000000000002</v>
      </c>
      <c r="LP40" s="319">
        <v>0</v>
      </c>
      <c r="LQ40" s="130"/>
      <c r="LR40" s="271"/>
      <c r="LS40" s="271"/>
      <c r="LT40" s="271"/>
      <c r="LU40" s="70">
        <f t="shared" si="57"/>
        <v>54.795000000000002</v>
      </c>
      <c r="LV40" s="70">
        <f t="shared" si="58"/>
        <v>0</v>
      </c>
      <c r="LW40" s="130"/>
      <c r="LX40" s="70"/>
      <c r="LY40" s="70"/>
      <c r="LZ40" s="70"/>
      <c r="MA40" s="70">
        <f t="shared" si="59"/>
        <v>0</v>
      </c>
      <c r="MB40" s="70">
        <f t="shared" si="60"/>
        <v>0</v>
      </c>
      <c r="MC40" s="106"/>
      <c r="MD40" s="70"/>
      <c r="ME40" s="316"/>
      <c r="MF40" s="287"/>
      <c r="MG40" s="71"/>
      <c r="MH40" s="70"/>
      <c r="MI40" s="71"/>
      <c r="MJ40" s="70"/>
      <c r="MK40" s="70">
        <f t="shared" si="61"/>
        <v>0</v>
      </c>
      <c r="ML40" s="70">
        <f t="shared" si="62"/>
        <v>0</v>
      </c>
      <c r="MM40" s="365">
        <v>2.4</v>
      </c>
      <c r="MN40" s="321"/>
      <c r="MO40" s="366">
        <v>1.6</v>
      </c>
      <c r="MP40" s="321"/>
      <c r="MQ40" s="70">
        <f t="shared" si="63"/>
        <v>4</v>
      </c>
      <c r="MR40" s="70">
        <f t="shared" si="64"/>
        <v>0</v>
      </c>
      <c r="MS40" s="70"/>
      <c r="MT40" s="70"/>
      <c r="MU40" s="70">
        <f t="shared" si="65"/>
        <v>0</v>
      </c>
      <c r="MV40" s="70">
        <f t="shared" si="66"/>
        <v>0</v>
      </c>
      <c r="MW40" s="70"/>
      <c r="MX40" s="70"/>
      <c r="MY40" s="70">
        <f t="shared" si="67"/>
        <v>0</v>
      </c>
      <c r="MZ40" s="70">
        <f t="shared" si="68"/>
        <v>0</v>
      </c>
      <c r="NA40" s="317">
        <v>0</v>
      </c>
      <c r="NB40" s="349">
        <v>0</v>
      </c>
      <c r="NC40" s="70">
        <f t="shared" si="69"/>
        <v>0</v>
      </c>
      <c r="ND40" s="70">
        <f t="shared" si="70"/>
        <v>0</v>
      </c>
      <c r="NE40" s="172"/>
      <c r="NF40" s="172"/>
      <c r="NG40" s="172">
        <f t="shared" si="71"/>
        <v>0</v>
      </c>
      <c r="NH40" s="172">
        <f t="shared" si="72"/>
        <v>0</v>
      </c>
      <c r="NI40" s="172"/>
      <c r="NJ40" s="172"/>
      <c r="NK40" s="172">
        <f t="shared" si="73"/>
        <v>0</v>
      </c>
      <c r="NL40" s="172">
        <f t="shared" si="74"/>
        <v>0</v>
      </c>
      <c r="NM40" s="264"/>
      <c r="NN40" s="172"/>
      <c r="NO40" s="172">
        <f t="shared" si="75"/>
        <v>0</v>
      </c>
      <c r="NP40" s="172">
        <f t="shared" si="76"/>
        <v>0</v>
      </c>
      <c r="NQ40" s="314">
        <v>4.43</v>
      </c>
      <c r="NR40" s="314"/>
      <c r="NS40" s="70">
        <v>0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7"/>
        <v>4.43</v>
      </c>
      <c r="OD40" s="70">
        <f t="shared" si="78"/>
        <v>0</v>
      </c>
      <c r="OE40" s="70">
        <v>6.7</v>
      </c>
      <c r="OF40" s="70"/>
      <c r="OG40" s="114">
        <v>0</v>
      </c>
      <c r="OH40" s="70"/>
      <c r="OI40" s="114">
        <v>0</v>
      </c>
      <c r="OJ40" s="70"/>
      <c r="OK40" s="70">
        <v>0</v>
      </c>
      <c r="OL40" s="70"/>
      <c r="OM40" s="70">
        <f t="shared" si="79"/>
        <v>6.7</v>
      </c>
      <c r="ON40" s="70">
        <f t="shared" si="80"/>
        <v>0</v>
      </c>
      <c r="OO40" s="320">
        <v>1.7</v>
      </c>
      <c r="OP40" s="172"/>
      <c r="OQ40" s="321">
        <v>0.48</v>
      </c>
      <c r="OR40" s="172"/>
      <c r="OS40" s="321">
        <v>0.52</v>
      </c>
      <c r="OT40" s="172"/>
      <c r="OU40" s="172">
        <f t="shared" si="81"/>
        <v>2.1799999999999997</v>
      </c>
      <c r="OV40" s="172">
        <f t="shared" si="82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>
        <v>20.62</v>
      </c>
      <c r="N41" s="67">
        <v>4.1240000000000006</v>
      </c>
      <c r="O41" s="71">
        <v>0</v>
      </c>
      <c r="P41" s="67">
        <v>0</v>
      </c>
      <c r="Q41" s="114">
        <v>5.15</v>
      </c>
      <c r="R41" s="74">
        <v>1.03</v>
      </c>
      <c r="S41" s="263"/>
      <c r="T41" s="263"/>
      <c r="U41" s="74"/>
      <c r="V41" s="74"/>
      <c r="W41" s="74">
        <f t="shared" si="14"/>
        <v>25.770000000000003</v>
      </c>
      <c r="X41" s="74">
        <f t="shared" si="15"/>
        <v>5.1540000000000008</v>
      </c>
      <c r="Y41" s="74"/>
      <c r="Z41" s="74"/>
      <c r="AA41" s="71"/>
      <c r="AB41" s="67"/>
      <c r="AC41" s="74">
        <f t="shared" si="16"/>
        <v>0</v>
      </c>
      <c r="AD41" s="74">
        <f t="shared" si="17"/>
        <v>0</v>
      </c>
      <c r="AE41" s="67"/>
      <c r="AF41" s="67"/>
      <c r="AG41" s="67"/>
      <c r="AH41" s="67"/>
      <c r="AI41" s="114"/>
      <c r="AJ41" s="114"/>
      <c r="AK41" s="307"/>
      <c r="AL41" s="275"/>
      <c r="AM41" s="276"/>
      <c r="AN41" s="276"/>
      <c r="AO41" s="277"/>
      <c r="AP41" s="277"/>
      <c r="AQ41" s="277"/>
      <c r="AR41" s="277"/>
      <c r="AS41" s="277"/>
      <c r="AT41" s="277"/>
      <c r="AU41" s="70">
        <f t="shared" si="18"/>
        <v>0</v>
      </c>
      <c r="AV41" s="70">
        <f t="shared" si="2"/>
        <v>0</v>
      </c>
      <c r="AW41" s="74"/>
      <c r="AX41" s="74"/>
      <c r="AY41" s="278"/>
      <c r="AZ41" s="74"/>
      <c r="BA41" s="74"/>
      <c r="BB41" s="74"/>
      <c r="BC41" s="74">
        <f t="shared" si="3"/>
        <v>0</v>
      </c>
      <c r="BD41" s="74">
        <f t="shared" si="4"/>
        <v>0</v>
      </c>
      <c r="BE41" s="74">
        <v>10</v>
      </c>
      <c r="BF41" s="74">
        <v>1.4239999999999999</v>
      </c>
      <c r="BG41" s="279">
        <v>8</v>
      </c>
      <c r="BH41" s="280">
        <v>1.1392</v>
      </c>
      <c r="BI41" s="279">
        <v>0</v>
      </c>
      <c r="BJ41" s="280">
        <v>0</v>
      </c>
      <c r="BK41" s="264">
        <v>2</v>
      </c>
      <c r="BL41" s="74">
        <v>0.2848</v>
      </c>
      <c r="BM41" s="74"/>
      <c r="BN41" s="74"/>
      <c r="BO41" s="74"/>
      <c r="BP41" s="74"/>
      <c r="BQ41" s="74">
        <v>10</v>
      </c>
      <c r="BR41" s="74">
        <v>1.4239999999999999</v>
      </c>
      <c r="BS41" s="263">
        <f t="shared" si="19"/>
        <v>30</v>
      </c>
      <c r="BT41" s="74">
        <f t="shared" si="20"/>
        <v>4.2720000000000002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305">
        <v>30.9</v>
      </c>
      <c r="CJ41" s="262">
        <v>10</v>
      </c>
      <c r="CK41" s="269"/>
      <c r="CL41" s="269"/>
      <c r="CM41" s="305">
        <v>10.3</v>
      </c>
      <c r="CN41" s="269">
        <v>3</v>
      </c>
      <c r="CO41" s="74">
        <f t="shared" si="21"/>
        <v>41.2</v>
      </c>
      <c r="CP41" s="74">
        <f t="shared" si="22"/>
        <v>13</v>
      </c>
      <c r="CQ41" s="308">
        <v>247.40625</v>
      </c>
      <c r="CR41" s="308"/>
      <c r="CS41" s="308"/>
      <c r="CT41" s="274"/>
      <c r="CU41" s="309">
        <v>18.556701030927837</v>
      </c>
      <c r="CV41" s="172"/>
      <c r="CW41" s="310">
        <v>63.814432989690722</v>
      </c>
      <c r="CX41" s="274"/>
      <c r="CY41" s="274"/>
      <c r="CZ41" s="274"/>
      <c r="DA41" s="281">
        <f t="shared" si="23"/>
        <v>329.77738402061857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11">
        <v>41.1</v>
      </c>
      <c r="DL41" s="311">
        <v>13.7</v>
      </c>
      <c r="DM41" s="263">
        <f t="shared" si="27"/>
        <v>41.1</v>
      </c>
      <c r="DN41" s="263">
        <f t="shared" si="28"/>
        <v>13.7</v>
      </c>
      <c r="DO41" s="311">
        <v>39.869999999999997</v>
      </c>
      <c r="DP41" s="311">
        <v>13.29</v>
      </c>
      <c r="DQ41" s="265"/>
      <c r="DR41" s="265"/>
      <c r="DS41" s="74"/>
      <c r="DT41" s="74"/>
      <c r="DU41" s="266"/>
      <c r="DV41" s="282"/>
      <c r="DW41" s="282"/>
      <c r="DX41" s="282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46">
        <v>41.23</v>
      </c>
      <c r="EH41" s="347"/>
      <c r="EI41" s="87">
        <v>265.70103092783506</v>
      </c>
      <c r="EJ41" s="87"/>
      <c r="EK41" s="263">
        <v>116.90721649484537</v>
      </c>
      <c r="EL41" s="266"/>
      <c r="EM41" s="267"/>
      <c r="EN41" s="267"/>
      <c r="EO41" s="267"/>
      <c r="EP41" s="267"/>
      <c r="EQ41" s="74">
        <f t="shared" si="30"/>
        <v>423.83824742268047</v>
      </c>
      <c r="ER41" s="74">
        <f t="shared" si="31"/>
        <v>0</v>
      </c>
      <c r="ES41" s="172"/>
      <c r="ET41" s="172"/>
      <c r="EU41" s="283"/>
      <c r="EV41" s="283"/>
      <c r="EW41" s="70">
        <f t="shared" si="32"/>
        <v>0</v>
      </c>
      <c r="EX41" s="70">
        <f t="shared" si="33"/>
        <v>0</v>
      </c>
      <c r="EY41" s="74"/>
      <c r="EZ41" s="74"/>
      <c r="FA41" s="312">
        <v>29</v>
      </c>
      <c r="FB41" s="268"/>
      <c r="FC41" s="106">
        <v>30</v>
      </c>
      <c r="FD41" s="264"/>
      <c r="FE41" s="74"/>
      <c r="FF41" s="74"/>
      <c r="FG41" s="284"/>
      <c r="FH41" s="285"/>
      <c r="FI41" s="74"/>
      <c r="FJ41" s="74"/>
      <c r="FK41" s="74"/>
      <c r="FL41" s="74"/>
      <c r="FM41" s="264"/>
      <c r="FN41" s="264"/>
      <c r="FO41" s="70"/>
      <c r="FP41" s="74"/>
      <c r="FQ41" s="286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/>
      <c r="GJ41" s="67"/>
      <c r="GK41" s="269"/>
      <c r="GL41" s="269"/>
      <c r="GM41" s="86"/>
      <c r="GN41" s="86"/>
      <c r="GO41" s="269"/>
      <c r="GP41" s="313"/>
      <c r="GQ41" s="313"/>
      <c r="GR41" s="313"/>
      <c r="GS41" s="86"/>
      <c r="GT41" s="86"/>
      <c r="GU41" s="86"/>
      <c r="GV41" s="86"/>
      <c r="GW41" s="86"/>
      <c r="GX41" s="86"/>
      <c r="GY41" s="86"/>
      <c r="GZ41" s="86"/>
      <c r="HA41" s="67"/>
      <c r="HB41" s="67"/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82"/>
      <c r="HO41" s="74">
        <f t="shared" si="38"/>
        <v>0</v>
      </c>
      <c r="HP41" s="74">
        <f t="shared" si="39"/>
        <v>0</v>
      </c>
      <c r="HQ41" s="305">
        <v>400</v>
      </c>
      <c r="HR41" s="67"/>
      <c r="HS41" s="305">
        <v>400</v>
      </c>
      <c r="HT41" s="74"/>
      <c r="HU41" s="74">
        <f t="shared" si="40"/>
        <v>400</v>
      </c>
      <c r="HV41" s="74">
        <f t="shared" si="41"/>
        <v>0</v>
      </c>
      <c r="HW41" s="74"/>
      <c r="HX41" s="74"/>
      <c r="HY41" s="314"/>
      <c r="HZ41" s="314"/>
      <c r="IA41" s="89"/>
      <c r="IB41" s="87"/>
      <c r="IC41" s="172">
        <v>12.5</v>
      </c>
      <c r="ID41" s="269">
        <v>3.125</v>
      </c>
      <c r="IE41" s="184"/>
      <c r="IF41" s="184"/>
      <c r="IG41" s="74">
        <f t="shared" si="42"/>
        <v>12.5</v>
      </c>
      <c r="IH41" s="74">
        <f t="shared" si="43"/>
        <v>3.125</v>
      </c>
      <c r="II41" s="74"/>
      <c r="IJ41" s="74"/>
      <c r="IK41" s="74"/>
      <c r="IL41" s="74"/>
      <c r="IM41" s="70"/>
      <c r="IN41" s="282"/>
      <c r="IO41" s="74"/>
      <c r="IP41" s="74"/>
      <c r="IQ41" s="74"/>
      <c r="IR41" s="74"/>
      <c r="IS41" s="74"/>
      <c r="IT41" s="74"/>
      <c r="IU41" s="74">
        <f t="shared" si="8"/>
        <v>0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/>
      <c r="JC41" s="67">
        <v>0</v>
      </c>
      <c r="JD41" s="67"/>
      <c r="JE41" s="293">
        <v>5.15</v>
      </c>
      <c r="JF41" s="293"/>
      <c r="JG41" s="74">
        <f t="shared" si="44"/>
        <v>15.46</v>
      </c>
      <c r="JH41" s="74">
        <f t="shared" si="45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24"/>
      <c r="JN41" s="269"/>
      <c r="JO41" s="305">
        <v>0</v>
      </c>
      <c r="JP41" s="269">
        <v>0</v>
      </c>
      <c r="JQ41" s="305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3"/>
        <v>50.796300000000002</v>
      </c>
      <c r="JX41" s="74">
        <f t="shared" si="84"/>
        <v>10</v>
      </c>
      <c r="JY41" s="74"/>
      <c r="JZ41" s="74"/>
      <c r="KA41" s="67"/>
      <c r="KB41" s="67"/>
      <c r="KC41" s="74">
        <f t="shared" si="46"/>
        <v>0</v>
      </c>
      <c r="KD41" s="74">
        <f t="shared" si="47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8"/>
        <v>0</v>
      </c>
      <c r="KP41" s="70">
        <f t="shared" si="48"/>
        <v>0</v>
      </c>
      <c r="KQ41" s="263"/>
      <c r="KR41" s="70"/>
      <c r="KS41" s="70"/>
      <c r="KT41" s="70"/>
      <c r="KU41" s="114">
        <f t="shared" si="49"/>
        <v>0</v>
      </c>
      <c r="KV41" s="114">
        <f t="shared" si="50"/>
        <v>0</v>
      </c>
      <c r="KW41" s="70"/>
      <c r="KX41" s="70"/>
      <c r="KY41" s="70">
        <f t="shared" si="51"/>
        <v>0</v>
      </c>
      <c r="KZ41" s="70">
        <f t="shared" si="52"/>
        <v>0</v>
      </c>
      <c r="LA41" s="70"/>
      <c r="LB41" s="70"/>
      <c r="LC41" s="70"/>
      <c r="LD41" s="70"/>
      <c r="LE41" s="70">
        <f t="shared" si="53"/>
        <v>0</v>
      </c>
      <c r="LF41" s="70">
        <f t="shared" si="54"/>
        <v>0</v>
      </c>
      <c r="LG41" s="70"/>
      <c r="LH41" s="70"/>
      <c r="LI41" s="70">
        <f t="shared" si="55"/>
        <v>0</v>
      </c>
      <c r="LJ41" s="70">
        <f t="shared" si="56"/>
        <v>0</v>
      </c>
      <c r="LK41" s="67">
        <v>24.2</v>
      </c>
      <c r="LL41" s="269">
        <v>0</v>
      </c>
      <c r="LM41" s="75">
        <v>24.02</v>
      </c>
      <c r="LN41" s="315">
        <v>0</v>
      </c>
      <c r="LO41" s="75">
        <v>6.5750000000000002</v>
      </c>
      <c r="LP41" s="319">
        <v>0</v>
      </c>
      <c r="LQ41" s="130"/>
      <c r="LR41" s="271"/>
      <c r="LS41" s="271"/>
      <c r="LT41" s="271"/>
      <c r="LU41" s="70">
        <f t="shared" si="57"/>
        <v>54.795000000000002</v>
      </c>
      <c r="LV41" s="70">
        <f t="shared" si="58"/>
        <v>0</v>
      </c>
      <c r="LW41" s="130"/>
      <c r="LX41" s="70"/>
      <c r="LY41" s="70"/>
      <c r="LZ41" s="70"/>
      <c r="MA41" s="70">
        <f t="shared" si="59"/>
        <v>0</v>
      </c>
      <c r="MB41" s="70">
        <f t="shared" si="60"/>
        <v>0</v>
      </c>
      <c r="MC41" s="106"/>
      <c r="MD41" s="70"/>
      <c r="ME41" s="316"/>
      <c r="MF41" s="287"/>
      <c r="MG41" s="71"/>
      <c r="MH41" s="70"/>
      <c r="MI41" s="71"/>
      <c r="MJ41" s="70"/>
      <c r="MK41" s="70">
        <f t="shared" si="61"/>
        <v>0</v>
      </c>
      <c r="ML41" s="70">
        <f t="shared" si="62"/>
        <v>0</v>
      </c>
      <c r="MM41" s="365">
        <v>2.8380000000000001</v>
      </c>
      <c r="MN41" s="321"/>
      <c r="MO41" s="366">
        <v>1.8920000000000003</v>
      </c>
      <c r="MP41" s="321"/>
      <c r="MQ41" s="70">
        <f t="shared" si="63"/>
        <v>4.7300000000000004</v>
      </c>
      <c r="MR41" s="70">
        <f t="shared" si="64"/>
        <v>0</v>
      </c>
      <c r="MS41" s="70"/>
      <c r="MT41" s="70"/>
      <c r="MU41" s="70">
        <f t="shared" si="65"/>
        <v>0</v>
      </c>
      <c r="MV41" s="70">
        <f t="shared" si="66"/>
        <v>0</v>
      </c>
      <c r="MW41" s="70"/>
      <c r="MX41" s="70"/>
      <c r="MY41" s="70">
        <f t="shared" si="67"/>
        <v>0</v>
      </c>
      <c r="MZ41" s="70">
        <f t="shared" si="68"/>
        <v>0</v>
      </c>
      <c r="NA41" s="317">
        <v>0</v>
      </c>
      <c r="NB41" s="349">
        <v>0</v>
      </c>
      <c r="NC41" s="70">
        <f t="shared" si="69"/>
        <v>0</v>
      </c>
      <c r="ND41" s="70">
        <f t="shared" si="70"/>
        <v>0</v>
      </c>
      <c r="NE41" s="172"/>
      <c r="NF41" s="172"/>
      <c r="NG41" s="172">
        <f t="shared" si="71"/>
        <v>0</v>
      </c>
      <c r="NH41" s="172">
        <f t="shared" si="72"/>
        <v>0</v>
      </c>
      <c r="NI41" s="172"/>
      <c r="NJ41" s="172"/>
      <c r="NK41" s="172">
        <f t="shared" si="73"/>
        <v>0</v>
      </c>
      <c r="NL41" s="172">
        <f t="shared" si="74"/>
        <v>0</v>
      </c>
      <c r="NM41" s="264"/>
      <c r="NN41" s="172"/>
      <c r="NO41" s="172">
        <f t="shared" si="75"/>
        <v>0</v>
      </c>
      <c r="NP41" s="172">
        <f t="shared" si="76"/>
        <v>0</v>
      </c>
      <c r="NQ41" s="314">
        <v>6.17</v>
      </c>
      <c r="NR41" s="314"/>
      <c r="NS41" s="70">
        <v>0</v>
      </c>
      <c r="NT41" s="70"/>
      <c r="NU41" s="70">
        <v>0</v>
      </c>
      <c r="NV41" s="70"/>
      <c r="NW41" s="70">
        <v>0</v>
      </c>
      <c r="NX41" s="70"/>
      <c r="NY41" s="70">
        <v>0</v>
      </c>
      <c r="NZ41" s="70"/>
      <c r="OA41" s="70">
        <v>0</v>
      </c>
      <c r="OB41" s="70"/>
      <c r="OC41" s="70">
        <f t="shared" si="77"/>
        <v>6.17</v>
      </c>
      <c r="OD41" s="70">
        <f t="shared" si="78"/>
        <v>0</v>
      </c>
      <c r="OE41" s="70">
        <v>8.8000000000000007</v>
      </c>
      <c r="OF41" s="70"/>
      <c r="OG41" s="114">
        <v>0</v>
      </c>
      <c r="OH41" s="70"/>
      <c r="OI41" s="114">
        <v>0.09</v>
      </c>
      <c r="OJ41" s="70"/>
      <c r="OK41" s="70">
        <v>0</v>
      </c>
      <c r="OL41" s="70"/>
      <c r="OM41" s="70">
        <f t="shared" si="79"/>
        <v>8.89</v>
      </c>
      <c r="ON41" s="70">
        <f t="shared" si="80"/>
        <v>0</v>
      </c>
      <c r="OO41" s="320">
        <v>2.02</v>
      </c>
      <c r="OP41" s="172"/>
      <c r="OQ41" s="321">
        <v>0.56999999999999995</v>
      </c>
      <c r="OR41" s="172"/>
      <c r="OS41" s="321">
        <v>0.62</v>
      </c>
      <c r="OT41" s="172"/>
      <c r="OU41" s="172">
        <f t="shared" si="81"/>
        <v>2.59</v>
      </c>
      <c r="OV41" s="172">
        <f t="shared" si="82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>
        <v>20.62</v>
      </c>
      <c r="N42" s="67">
        <v>4.1240000000000006</v>
      </c>
      <c r="O42" s="71">
        <v>0</v>
      </c>
      <c r="P42" s="67">
        <v>0</v>
      </c>
      <c r="Q42" s="114">
        <v>5.15</v>
      </c>
      <c r="R42" s="74">
        <v>1.03</v>
      </c>
      <c r="S42" s="263"/>
      <c r="T42" s="263"/>
      <c r="U42" s="74"/>
      <c r="V42" s="74"/>
      <c r="W42" s="74">
        <f t="shared" si="14"/>
        <v>25.770000000000003</v>
      </c>
      <c r="X42" s="74">
        <f t="shared" si="15"/>
        <v>5.1540000000000008</v>
      </c>
      <c r="Y42" s="74"/>
      <c r="Z42" s="74"/>
      <c r="AA42" s="71"/>
      <c r="AB42" s="67"/>
      <c r="AC42" s="74">
        <f t="shared" si="16"/>
        <v>0</v>
      </c>
      <c r="AD42" s="74">
        <f t="shared" si="17"/>
        <v>0</v>
      </c>
      <c r="AE42" s="67"/>
      <c r="AF42" s="67"/>
      <c r="AG42" s="67"/>
      <c r="AH42" s="67"/>
      <c r="AI42" s="114"/>
      <c r="AJ42" s="114"/>
      <c r="AK42" s="307"/>
      <c r="AL42" s="275"/>
      <c r="AM42" s="276"/>
      <c r="AN42" s="276"/>
      <c r="AO42" s="277"/>
      <c r="AP42" s="277"/>
      <c r="AQ42" s="277"/>
      <c r="AR42" s="277"/>
      <c r="AS42" s="277"/>
      <c r="AT42" s="277"/>
      <c r="AU42" s="70">
        <f t="shared" si="18"/>
        <v>0</v>
      </c>
      <c r="AV42" s="70">
        <f t="shared" si="2"/>
        <v>0</v>
      </c>
      <c r="AW42" s="74"/>
      <c r="AX42" s="74"/>
      <c r="AY42" s="278"/>
      <c r="AZ42" s="74"/>
      <c r="BA42" s="74"/>
      <c r="BB42" s="74"/>
      <c r="BC42" s="74">
        <f t="shared" si="3"/>
        <v>0</v>
      </c>
      <c r="BD42" s="74">
        <f t="shared" si="4"/>
        <v>0</v>
      </c>
      <c r="BE42" s="74">
        <v>10</v>
      </c>
      <c r="BF42" s="74">
        <v>1.4239999999999999</v>
      </c>
      <c r="BG42" s="279">
        <v>8</v>
      </c>
      <c r="BH42" s="280">
        <v>1.1392</v>
      </c>
      <c r="BI42" s="279">
        <v>0</v>
      </c>
      <c r="BJ42" s="280">
        <v>0</v>
      </c>
      <c r="BK42" s="264">
        <v>2</v>
      </c>
      <c r="BL42" s="74">
        <v>0.2848</v>
      </c>
      <c r="BM42" s="74"/>
      <c r="BN42" s="74"/>
      <c r="BO42" s="74"/>
      <c r="BP42" s="74"/>
      <c r="BQ42" s="74">
        <v>10</v>
      </c>
      <c r="BR42" s="74">
        <v>1.4239999999999999</v>
      </c>
      <c r="BS42" s="263">
        <f t="shared" si="19"/>
        <v>30</v>
      </c>
      <c r="BT42" s="74">
        <f t="shared" si="20"/>
        <v>4.2720000000000002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305">
        <v>30.9</v>
      </c>
      <c r="CJ42" s="262">
        <v>10</v>
      </c>
      <c r="CK42" s="269"/>
      <c r="CL42" s="269"/>
      <c r="CM42" s="305">
        <v>10.3</v>
      </c>
      <c r="CN42" s="269">
        <v>3</v>
      </c>
      <c r="CO42" s="74">
        <f t="shared" si="21"/>
        <v>41.2</v>
      </c>
      <c r="CP42" s="74">
        <f t="shared" si="22"/>
        <v>13</v>
      </c>
      <c r="CQ42" s="308">
        <v>247.40625</v>
      </c>
      <c r="CR42" s="308"/>
      <c r="CS42" s="308"/>
      <c r="CT42" s="274"/>
      <c r="CU42" s="309">
        <v>18.556701030927837</v>
      </c>
      <c r="CV42" s="172"/>
      <c r="CW42" s="310">
        <v>63.814432989690722</v>
      </c>
      <c r="CX42" s="274"/>
      <c r="CY42" s="274"/>
      <c r="CZ42" s="274"/>
      <c r="DA42" s="281">
        <f t="shared" si="23"/>
        <v>329.77738402061857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11">
        <v>41.1</v>
      </c>
      <c r="DL42" s="311">
        <v>13.7</v>
      </c>
      <c r="DM42" s="263">
        <f t="shared" si="27"/>
        <v>41.1</v>
      </c>
      <c r="DN42" s="263">
        <f t="shared" si="28"/>
        <v>13.7</v>
      </c>
      <c r="DO42" s="311">
        <v>39.869999999999997</v>
      </c>
      <c r="DP42" s="311">
        <v>13.29</v>
      </c>
      <c r="DQ42" s="265"/>
      <c r="DR42" s="265"/>
      <c r="DS42" s="74"/>
      <c r="DT42" s="74"/>
      <c r="DU42" s="266"/>
      <c r="DV42" s="282"/>
      <c r="DW42" s="282"/>
      <c r="DX42" s="282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46">
        <v>41.23</v>
      </c>
      <c r="EH42" s="347"/>
      <c r="EI42" s="87">
        <v>265.70103092783506</v>
      </c>
      <c r="EJ42" s="87"/>
      <c r="EK42" s="263">
        <v>116.90721649484537</v>
      </c>
      <c r="EL42" s="266"/>
      <c r="EM42" s="267"/>
      <c r="EN42" s="267"/>
      <c r="EO42" s="267"/>
      <c r="EP42" s="267"/>
      <c r="EQ42" s="74">
        <f t="shared" si="30"/>
        <v>423.83824742268047</v>
      </c>
      <c r="ER42" s="74">
        <f t="shared" si="31"/>
        <v>0</v>
      </c>
      <c r="ES42" s="172"/>
      <c r="ET42" s="172"/>
      <c r="EU42" s="283"/>
      <c r="EV42" s="283"/>
      <c r="EW42" s="70">
        <f t="shared" si="32"/>
        <v>0</v>
      </c>
      <c r="EX42" s="70">
        <f t="shared" si="33"/>
        <v>0</v>
      </c>
      <c r="EY42" s="74"/>
      <c r="EZ42" s="74"/>
      <c r="FA42" s="312">
        <v>29</v>
      </c>
      <c r="FB42" s="268"/>
      <c r="FC42" s="106">
        <v>30</v>
      </c>
      <c r="FD42" s="264"/>
      <c r="FE42" s="74"/>
      <c r="FF42" s="74"/>
      <c r="FG42" s="284"/>
      <c r="FH42" s="285"/>
      <c r="FI42" s="74"/>
      <c r="FJ42" s="74"/>
      <c r="FK42" s="74"/>
      <c r="FL42" s="74"/>
      <c r="FM42" s="264"/>
      <c r="FN42" s="264"/>
      <c r="FO42" s="70"/>
      <c r="FP42" s="74"/>
      <c r="FQ42" s="286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/>
      <c r="GJ42" s="67"/>
      <c r="GK42" s="269"/>
      <c r="GL42" s="269"/>
      <c r="GM42" s="86"/>
      <c r="GN42" s="86"/>
      <c r="GO42" s="269"/>
      <c r="GP42" s="313"/>
      <c r="GQ42" s="313"/>
      <c r="GR42" s="313"/>
      <c r="GS42" s="86"/>
      <c r="GT42" s="86"/>
      <c r="GU42" s="86"/>
      <c r="GV42" s="86"/>
      <c r="GW42" s="86"/>
      <c r="GX42" s="86"/>
      <c r="GY42" s="86"/>
      <c r="GZ42" s="86"/>
      <c r="HA42" s="67"/>
      <c r="HB42" s="67"/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82"/>
      <c r="HO42" s="74">
        <f t="shared" si="38"/>
        <v>0</v>
      </c>
      <c r="HP42" s="74">
        <f t="shared" si="39"/>
        <v>0</v>
      </c>
      <c r="HQ42" s="305">
        <v>400</v>
      </c>
      <c r="HR42" s="67"/>
      <c r="HS42" s="305">
        <v>400</v>
      </c>
      <c r="HT42" s="74"/>
      <c r="HU42" s="74">
        <f t="shared" si="40"/>
        <v>400</v>
      </c>
      <c r="HV42" s="74">
        <f t="shared" si="41"/>
        <v>0</v>
      </c>
      <c r="HW42" s="74"/>
      <c r="HX42" s="74"/>
      <c r="HY42" s="314"/>
      <c r="HZ42" s="314"/>
      <c r="IA42" s="89"/>
      <c r="IB42" s="87"/>
      <c r="IC42" s="172">
        <v>12.5</v>
      </c>
      <c r="ID42" s="269">
        <v>3.125</v>
      </c>
      <c r="IE42" s="184"/>
      <c r="IF42" s="184"/>
      <c r="IG42" s="74">
        <f t="shared" si="42"/>
        <v>12.5</v>
      </c>
      <c r="IH42" s="74">
        <f t="shared" si="43"/>
        <v>3.125</v>
      </c>
      <c r="II42" s="74"/>
      <c r="IJ42" s="74"/>
      <c r="IK42" s="74"/>
      <c r="IL42" s="74"/>
      <c r="IM42" s="70"/>
      <c r="IN42" s="282"/>
      <c r="IO42" s="74"/>
      <c r="IP42" s="74"/>
      <c r="IQ42" s="74"/>
      <c r="IR42" s="74"/>
      <c r="IS42" s="74"/>
      <c r="IT42" s="74"/>
      <c r="IU42" s="74">
        <f t="shared" si="8"/>
        <v>0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/>
      <c r="JC42" s="67">
        <v>0</v>
      </c>
      <c r="JD42" s="67"/>
      <c r="JE42" s="293">
        <v>5.15</v>
      </c>
      <c r="JF42" s="293"/>
      <c r="JG42" s="74">
        <f t="shared" si="44"/>
        <v>15.46</v>
      </c>
      <c r="JH42" s="74">
        <f t="shared" si="45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24"/>
      <c r="JN42" s="269"/>
      <c r="JO42" s="305">
        <v>0</v>
      </c>
      <c r="JP42" s="269">
        <v>0</v>
      </c>
      <c r="JQ42" s="305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3"/>
        <v>50.796300000000002</v>
      </c>
      <c r="JX42" s="74">
        <f t="shared" si="84"/>
        <v>10</v>
      </c>
      <c r="JY42" s="74"/>
      <c r="JZ42" s="74"/>
      <c r="KA42" s="67"/>
      <c r="KB42" s="67"/>
      <c r="KC42" s="74">
        <f t="shared" si="46"/>
        <v>0</v>
      </c>
      <c r="KD42" s="74">
        <f t="shared" si="47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8"/>
        <v>0</v>
      </c>
      <c r="KP42" s="70">
        <f t="shared" si="48"/>
        <v>0</v>
      </c>
      <c r="KQ42" s="263"/>
      <c r="KR42" s="70"/>
      <c r="KS42" s="70"/>
      <c r="KT42" s="70"/>
      <c r="KU42" s="114">
        <f t="shared" si="49"/>
        <v>0</v>
      </c>
      <c r="KV42" s="114">
        <f t="shared" si="50"/>
        <v>0</v>
      </c>
      <c r="KW42" s="70"/>
      <c r="KX42" s="70"/>
      <c r="KY42" s="70">
        <f t="shared" si="51"/>
        <v>0</v>
      </c>
      <c r="KZ42" s="70">
        <f t="shared" si="52"/>
        <v>0</v>
      </c>
      <c r="LA42" s="70"/>
      <c r="LB42" s="70"/>
      <c r="LC42" s="70"/>
      <c r="LD42" s="70"/>
      <c r="LE42" s="70">
        <f t="shared" si="53"/>
        <v>0</v>
      </c>
      <c r="LF42" s="70">
        <f t="shared" si="54"/>
        <v>0</v>
      </c>
      <c r="LG42" s="70"/>
      <c r="LH42" s="70"/>
      <c r="LI42" s="70">
        <f t="shared" si="55"/>
        <v>0</v>
      </c>
      <c r="LJ42" s="70">
        <f t="shared" si="56"/>
        <v>0</v>
      </c>
      <c r="LK42" s="67">
        <v>24.2</v>
      </c>
      <c r="LL42" s="269">
        <v>0</v>
      </c>
      <c r="LM42" s="75">
        <v>24.02</v>
      </c>
      <c r="LN42" s="315">
        <v>0</v>
      </c>
      <c r="LO42" s="75">
        <v>6.5750000000000002</v>
      </c>
      <c r="LP42" s="319">
        <v>0</v>
      </c>
      <c r="LQ42" s="130"/>
      <c r="LR42" s="271"/>
      <c r="LS42" s="271"/>
      <c r="LT42" s="271"/>
      <c r="LU42" s="70">
        <f t="shared" si="57"/>
        <v>54.795000000000002</v>
      </c>
      <c r="LV42" s="70">
        <f t="shared" si="58"/>
        <v>0</v>
      </c>
      <c r="LW42" s="130"/>
      <c r="LX42" s="70"/>
      <c r="LY42" s="70"/>
      <c r="LZ42" s="70"/>
      <c r="MA42" s="70">
        <f t="shared" si="59"/>
        <v>0</v>
      </c>
      <c r="MB42" s="70">
        <f t="shared" si="60"/>
        <v>0</v>
      </c>
      <c r="MC42" s="106"/>
      <c r="MD42" s="70"/>
      <c r="ME42" s="316"/>
      <c r="MF42" s="287"/>
      <c r="MG42" s="71"/>
      <c r="MH42" s="70"/>
      <c r="MI42" s="71"/>
      <c r="MJ42" s="70"/>
      <c r="MK42" s="70">
        <f t="shared" si="61"/>
        <v>0</v>
      </c>
      <c r="ML42" s="70">
        <f t="shared" si="62"/>
        <v>0</v>
      </c>
      <c r="MM42" s="365">
        <v>3.2759999999999998</v>
      </c>
      <c r="MN42" s="321"/>
      <c r="MO42" s="366">
        <v>2.1840000000000002</v>
      </c>
      <c r="MP42" s="321"/>
      <c r="MQ42" s="70">
        <f t="shared" si="63"/>
        <v>5.46</v>
      </c>
      <c r="MR42" s="70">
        <f t="shared" si="64"/>
        <v>0</v>
      </c>
      <c r="MS42" s="70"/>
      <c r="MT42" s="70"/>
      <c r="MU42" s="70">
        <f t="shared" si="65"/>
        <v>0</v>
      </c>
      <c r="MV42" s="70">
        <f t="shared" si="66"/>
        <v>0</v>
      </c>
      <c r="MW42" s="70"/>
      <c r="MX42" s="70"/>
      <c r="MY42" s="70">
        <f t="shared" si="67"/>
        <v>0</v>
      </c>
      <c r="MZ42" s="70">
        <f t="shared" si="68"/>
        <v>0</v>
      </c>
      <c r="NA42" s="317">
        <v>0</v>
      </c>
      <c r="NB42" s="349">
        <v>0</v>
      </c>
      <c r="NC42" s="70">
        <f t="shared" si="69"/>
        <v>0</v>
      </c>
      <c r="ND42" s="70">
        <f t="shared" si="70"/>
        <v>0</v>
      </c>
      <c r="NE42" s="172"/>
      <c r="NF42" s="172"/>
      <c r="NG42" s="172">
        <f t="shared" si="71"/>
        <v>0</v>
      </c>
      <c r="NH42" s="172">
        <f t="shared" si="72"/>
        <v>0</v>
      </c>
      <c r="NI42" s="172"/>
      <c r="NJ42" s="172"/>
      <c r="NK42" s="172">
        <f t="shared" si="73"/>
        <v>0</v>
      </c>
      <c r="NL42" s="172">
        <f t="shared" si="74"/>
        <v>0</v>
      </c>
      <c r="NM42" s="264"/>
      <c r="NN42" s="172"/>
      <c r="NO42" s="172">
        <f t="shared" si="75"/>
        <v>0</v>
      </c>
      <c r="NP42" s="172">
        <f t="shared" si="76"/>
        <v>0</v>
      </c>
      <c r="NQ42" s="314">
        <v>8</v>
      </c>
      <c r="NR42" s="314"/>
      <c r="NS42" s="70">
        <v>0.05</v>
      </c>
      <c r="NT42" s="70"/>
      <c r="NU42" s="70">
        <v>0</v>
      </c>
      <c r="NV42" s="70"/>
      <c r="NW42" s="70">
        <v>0</v>
      </c>
      <c r="NX42" s="70"/>
      <c r="NY42" s="70">
        <v>0</v>
      </c>
      <c r="NZ42" s="70"/>
      <c r="OA42" s="70">
        <v>0</v>
      </c>
      <c r="OB42" s="70"/>
      <c r="OC42" s="70">
        <f t="shared" si="77"/>
        <v>8.0500000000000007</v>
      </c>
      <c r="OD42" s="70">
        <f t="shared" si="78"/>
        <v>0</v>
      </c>
      <c r="OE42" s="70">
        <v>10</v>
      </c>
      <c r="OF42" s="70"/>
      <c r="OG42" s="114">
        <v>0</v>
      </c>
      <c r="OH42" s="70"/>
      <c r="OI42" s="114">
        <v>1.04</v>
      </c>
      <c r="OJ42" s="70"/>
      <c r="OK42" s="70">
        <v>0</v>
      </c>
      <c r="OL42" s="70"/>
      <c r="OM42" s="70">
        <f t="shared" si="79"/>
        <v>11.04</v>
      </c>
      <c r="ON42" s="70">
        <f t="shared" si="80"/>
        <v>0</v>
      </c>
      <c r="OO42" s="320">
        <v>2.54</v>
      </c>
      <c r="OP42" s="172"/>
      <c r="OQ42" s="321">
        <v>0.72</v>
      </c>
      <c r="OR42" s="172"/>
      <c r="OS42" s="321">
        <v>0.78</v>
      </c>
      <c r="OT42" s="172"/>
      <c r="OU42" s="172">
        <f t="shared" si="81"/>
        <v>3.26</v>
      </c>
      <c r="OV42" s="172">
        <f t="shared" si="82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5">C43+E43+G43</f>
        <v>0</v>
      </c>
      <c r="J43" s="74">
        <f t="shared" ref="J43:J74" si="86">D43+F43+H43</f>
        <v>0</v>
      </c>
      <c r="K43" s="263"/>
      <c r="L43" s="263"/>
      <c r="M43" s="67">
        <v>20.62</v>
      </c>
      <c r="N43" s="67">
        <v>4.1240000000000006</v>
      </c>
      <c r="O43" s="71">
        <v>0</v>
      </c>
      <c r="P43" s="67">
        <v>0</v>
      </c>
      <c r="Q43" s="114">
        <v>5.15</v>
      </c>
      <c r="R43" s="74">
        <v>1.03</v>
      </c>
      <c r="S43" s="263"/>
      <c r="T43" s="263"/>
      <c r="U43" s="74"/>
      <c r="V43" s="74"/>
      <c r="W43" s="74">
        <f t="shared" si="14"/>
        <v>25.770000000000003</v>
      </c>
      <c r="X43" s="74">
        <f t="shared" si="15"/>
        <v>5.1540000000000008</v>
      </c>
      <c r="Y43" s="74"/>
      <c r="Z43" s="74"/>
      <c r="AA43" s="71"/>
      <c r="AB43" s="67"/>
      <c r="AC43" s="74">
        <f t="shared" si="16"/>
        <v>0</v>
      </c>
      <c r="AD43" s="74">
        <f t="shared" si="17"/>
        <v>0</v>
      </c>
      <c r="AE43" s="67"/>
      <c r="AF43" s="67"/>
      <c r="AG43" s="67"/>
      <c r="AH43" s="67"/>
      <c r="AI43" s="114"/>
      <c r="AJ43" s="114"/>
      <c r="AK43" s="307"/>
      <c r="AL43" s="275"/>
      <c r="AM43" s="276"/>
      <c r="AN43" s="276"/>
      <c r="AO43" s="277"/>
      <c r="AP43" s="277"/>
      <c r="AQ43" s="277"/>
      <c r="AR43" s="277"/>
      <c r="AS43" s="277"/>
      <c r="AT43" s="277"/>
      <c r="AU43" s="70">
        <f t="shared" ref="AU43:AU74" si="87">AE43+AG43+AI43+AK43+AM43+AO43+AQ43+AS43</f>
        <v>0</v>
      </c>
      <c r="AV43" s="70">
        <f t="shared" ref="AV43:AV74" si="88">AF43+AH43+AJ43+AL43+AN43+AP43+AR43+AT43</f>
        <v>0</v>
      </c>
      <c r="AW43" s="74"/>
      <c r="AX43" s="74"/>
      <c r="AY43" s="278"/>
      <c r="AZ43" s="74"/>
      <c r="BA43" s="74"/>
      <c r="BB43" s="74"/>
      <c r="BC43" s="74">
        <f t="shared" ref="BC43:BC74" si="89">AW43+AY43+BA43</f>
        <v>0</v>
      </c>
      <c r="BD43" s="74">
        <f t="shared" ref="BD43:BD74" si="90">AX43+AZ43+BB43</f>
        <v>0</v>
      </c>
      <c r="BE43" s="74">
        <v>10</v>
      </c>
      <c r="BF43" s="74">
        <v>1.4239999999999999</v>
      </c>
      <c r="BG43" s="279">
        <v>8</v>
      </c>
      <c r="BH43" s="280">
        <v>1.1392</v>
      </c>
      <c r="BI43" s="279">
        <v>0</v>
      </c>
      <c r="BJ43" s="280">
        <v>0</v>
      </c>
      <c r="BK43" s="264">
        <v>2</v>
      </c>
      <c r="BL43" s="74">
        <v>0.2848</v>
      </c>
      <c r="BM43" s="74"/>
      <c r="BN43" s="74"/>
      <c r="BO43" s="74"/>
      <c r="BP43" s="74"/>
      <c r="BQ43" s="74">
        <v>10</v>
      </c>
      <c r="BR43" s="74">
        <v>1.4239999999999999</v>
      </c>
      <c r="BS43" s="263">
        <f t="shared" si="19"/>
        <v>30</v>
      </c>
      <c r="BT43" s="74">
        <f t="shared" si="20"/>
        <v>4.2720000000000002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1">BW43+BY43+CA43</f>
        <v>0</v>
      </c>
      <c r="CD43" s="70">
        <f t="shared" si="91"/>
        <v>0</v>
      </c>
      <c r="CE43" s="70"/>
      <c r="CF43" s="70"/>
      <c r="CG43" s="106"/>
      <c r="CH43" s="262"/>
      <c r="CI43" s="305">
        <v>30.9</v>
      </c>
      <c r="CJ43" s="262">
        <v>10</v>
      </c>
      <c r="CK43" s="269"/>
      <c r="CL43" s="269"/>
      <c r="CM43" s="305">
        <v>10.3</v>
      </c>
      <c r="CN43" s="269">
        <v>3</v>
      </c>
      <c r="CO43" s="74">
        <f t="shared" si="21"/>
        <v>41.2</v>
      </c>
      <c r="CP43" s="74">
        <f t="shared" si="22"/>
        <v>13</v>
      </c>
      <c r="CQ43" s="308">
        <v>247.40625</v>
      </c>
      <c r="CR43" s="308"/>
      <c r="CS43" s="308"/>
      <c r="CT43" s="274"/>
      <c r="CU43" s="309">
        <v>18.556701030927837</v>
      </c>
      <c r="CV43" s="172"/>
      <c r="CW43" s="310">
        <v>63.814432989690722</v>
      </c>
      <c r="CX43" s="274"/>
      <c r="CY43" s="274"/>
      <c r="CZ43" s="274"/>
      <c r="DA43" s="281">
        <f t="shared" si="23"/>
        <v>329.77738402061857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11">
        <v>41.1</v>
      </c>
      <c r="DL43" s="311">
        <v>13.7</v>
      </c>
      <c r="DM43" s="263">
        <f t="shared" si="27"/>
        <v>41.1</v>
      </c>
      <c r="DN43" s="263">
        <f t="shared" si="28"/>
        <v>13.7</v>
      </c>
      <c r="DO43" s="311">
        <v>39.869999999999997</v>
      </c>
      <c r="DP43" s="311">
        <v>13.29</v>
      </c>
      <c r="DQ43" s="265"/>
      <c r="DR43" s="265"/>
      <c r="DS43" s="74"/>
      <c r="DT43" s="74"/>
      <c r="DU43" s="266"/>
      <c r="DV43" s="282"/>
      <c r="DW43" s="282"/>
      <c r="DX43" s="282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46">
        <v>41.23</v>
      </c>
      <c r="EH43" s="347"/>
      <c r="EI43" s="87">
        <v>265.70103092783506</v>
      </c>
      <c r="EJ43" s="87"/>
      <c r="EK43" s="263">
        <v>116.90721649484537</v>
      </c>
      <c r="EL43" s="266"/>
      <c r="EM43" s="267"/>
      <c r="EN43" s="267"/>
      <c r="EO43" s="267"/>
      <c r="EP43" s="267"/>
      <c r="EQ43" s="74">
        <f t="shared" si="30"/>
        <v>423.83824742268047</v>
      </c>
      <c r="ER43" s="74">
        <f t="shared" si="31"/>
        <v>0</v>
      </c>
      <c r="ES43" s="172"/>
      <c r="ET43" s="172"/>
      <c r="EU43" s="283"/>
      <c r="EV43" s="283"/>
      <c r="EW43" s="70">
        <f t="shared" si="32"/>
        <v>0</v>
      </c>
      <c r="EX43" s="70">
        <f t="shared" si="33"/>
        <v>0</v>
      </c>
      <c r="EY43" s="74"/>
      <c r="EZ43" s="74"/>
      <c r="FA43" s="312">
        <v>29</v>
      </c>
      <c r="FB43" s="268"/>
      <c r="FC43" s="106">
        <v>0</v>
      </c>
      <c r="FD43" s="264"/>
      <c r="FE43" s="74"/>
      <c r="FF43" s="74"/>
      <c r="FG43" s="284"/>
      <c r="FH43" s="285"/>
      <c r="FI43" s="74"/>
      <c r="FJ43" s="74"/>
      <c r="FK43" s="74"/>
      <c r="FL43" s="74"/>
      <c r="FM43" s="264"/>
      <c r="FN43" s="264"/>
      <c r="FO43" s="70"/>
      <c r="FP43" s="74"/>
      <c r="FQ43" s="286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/>
      <c r="GJ43" s="67"/>
      <c r="GK43" s="269"/>
      <c r="GL43" s="269"/>
      <c r="GM43" s="86"/>
      <c r="GN43" s="86"/>
      <c r="GO43" s="269"/>
      <c r="GP43" s="313"/>
      <c r="GQ43" s="313"/>
      <c r="GR43" s="313"/>
      <c r="GS43" s="86"/>
      <c r="GT43" s="86"/>
      <c r="GU43" s="86"/>
      <c r="GV43" s="86"/>
      <c r="GW43" s="86"/>
      <c r="GX43" s="86"/>
      <c r="GY43" s="86"/>
      <c r="GZ43" s="86"/>
      <c r="HA43" s="67"/>
      <c r="HB43" s="67"/>
      <c r="HC43" s="70"/>
      <c r="HD43" s="70"/>
      <c r="HE43" s="70"/>
      <c r="HF43" s="70"/>
      <c r="HG43" s="70"/>
      <c r="HH43" s="70"/>
      <c r="HI43" s="70">
        <f t="shared" ref="HI43:HI74" si="92">HC43+HE43+HG43</f>
        <v>0</v>
      </c>
      <c r="HJ43" s="70">
        <f t="shared" ref="HJ43:HJ74" si="93">HD43+HF43+HH43</f>
        <v>0</v>
      </c>
      <c r="HK43" s="74"/>
      <c r="HL43" s="74"/>
      <c r="HM43" s="74"/>
      <c r="HN43" s="282"/>
      <c r="HO43" s="74">
        <f t="shared" si="38"/>
        <v>0</v>
      </c>
      <c r="HP43" s="74">
        <f t="shared" si="39"/>
        <v>0</v>
      </c>
      <c r="HQ43" s="305">
        <v>400</v>
      </c>
      <c r="HR43" s="67"/>
      <c r="HS43" s="305">
        <v>400</v>
      </c>
      <c r="HT43" s="74"/>
      <c r="HU43" s="74">
        <f t="shared" si="40"/>
        <v>400</v>
      </c>
      <c r="HV43" s="74">
        <f t="shared" si="41"/>
        <v>0</v>
      </c>
      <c r="HW43" s="74"/>
      <c r="HX43" s="74"/>
      <c r="HY43" s="314"/>
      <c r="HZ43" s="314"/>
      <c r="IA43" s="89"/>
      <c r="IB43" s="87"/>
      <c r="IC43" s="172">
        <v>12.5</v>
      </c>
      <c r="ID43" s="269">
        <v>3.125</v>
      </c>
      <c r="IE43" s="184"/>
      <c r="IF43" s="184"/>
      <c r="IG43" s="74">
        <f t="shared" si="42"/>
        <v>12.5</v>
      </c>
      <c r="IH43" s="74">
        <f t="shared" si="43"/>
        <v>3.125</v>
      </c>
      <c r="II43" s="74"/>
      <c r="IJ43" s="74"/>
      <c r="IK43" s="74"/>
      <c r="IL43" s="74"/>
      <c r="IM43" s="70"/>
      <c r="IN43" s="282"/>
      <c r="IO43" s="74"/>
      <c r="IP43" s="74"/>
      <c r="IQ43" s="74"/>
      <c r="IR43" s="74"/>
      <c r="IS43" s="74"/>
      <c r="IT43" s="74"/>
      <c r="IU43" s="74">
        <f t="shared" ref="IU43:IU74" si="94">II43+IK43+IM43+IO43+IQ43+IS43</f>
        <v>0</v>
      </c>
      <c r="IV43" s="74">
        <f t="shared" ref="IV43:IV74" si="95">IJ43+IL43+IN43+IP43+IT43+IT43</f>
        <v>0</v>
      </c>
      <c r="IW43" s="74"/>
      <c r="IX43" s="74"/>
      <c r="IY43" s="67"/>
      <c r="IZ43" s="67"/>
      <c r="JA43" s="67">
        <v>10.31</v>
      </c>
      <c r="JB43" s="67"/>
      <c r="JC43" s="67">
        <v>0</v>
      </c>
      <c r="JD43" s="67"/>
      <c r="JE43" s="293">
        <v>5.15</v>
      </c>
      <c r="JF43" s="293"/>
      <c r="JG43" s="74">
        <f t="shared" si="44"/>
        <v>15.46</v>
      </c>
      <c r="JH43" s="74">
        <f t="shared" si="45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24"/>
      <c r="JN43" s="269"/>
      <c r="JO43" s="305">
        <v>0</v>
      </c>
      <c r="JP43" s="269">
        <v>0</v>
      </c>
      <c r="JQ43" s="305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3"/>
        <v>6.3967999999999998</v>
      </c>
      <c r="JX43" s="74">
        <f t="shared" si="84"/>
        <v>1</v>
      </c>
      <c r="JY43" s="74"/>
      <c r="JZ43" s="74"/>
      <c r="KA43" s="67"/>
      <c r="KB43" s="67"/>
      <c r="KC43" s="74">
        <f t="shared" si="46"/>
        <v>0</v>
      </c>
      <c r="KD43" s="74">
        <f t="shared" si="47"/>
        <v>0</v>
      </c>
      <c r="KE43" s="70"/>
      <c r="KF43" s="70"/>
      <c r="KG43" s="70"/>
      <c r="KH43" s="70"/>
      <c r="KI43" s="70">
        <f t="shared" ref="KI43:KI74" si="96">KE43+KG43</f>
        <v>0</v>
      </c>
      <c r="KJ43" s="70">
        <f t="shared" ref="KJ43:KJ74" si="97">KF43+KH43</f>
        <v>0</v>
      </c>
      <c r="KK43" s="70"/>
      <c r="KL43" s="70"/>
      <c r="KM43" s="70"/>
      <c r="KN43" s="70"/>
      <c r="KO43" s="70">
        <f t="shared" si="48"/>
        <v>0</v>
      </c>
      <c r="KP43" s="70">
        <f t="shared" si="48"/>
        <v>0</v>
      </c>
      <c r="KQ43" s="263"/>
      <c r="KR43" s="70"/>
      <c r="KS43" s="70"/>
      <c r="KT43" s="70"/>
      <c r="KU43" s="114">
        <f t="shared" si="49"/>
        <v>0</v>
      </c>
      <c r="KV43" s="114">
        <f t="shared" si="50"/>
        <v>0</v>
      </c>
      <c r="KW43" s="70"/>
      <c r="KX43" s="70"/>
      <c r="KY43" s="70">
        <f t="shared" si="51"/>
        <v>0</v>
      </c>
      <c r="KZ43" s="70">
        <f t="shared" si="52"/>
        <v>0</v>
      </c>
      <c r="LA43" s="70"/>
      <c r="LB43" s="70"/>
      <c r="LC43" s="70"/>
      <c r="LD43" s="70"/>
      <c r="LE43" s="70">
        <f t="shared" si="53"/>
        <v>0</v>
      </c>
      <c r="LF43" s="70">
        <f t="shared" si="54"/>
        <v>0</v>
      </c>
      <c r="LG43" s="70"/>
      <c r="LH43" s="70"/>
      <c r="LI43" s="70">
        <f t="shared" si="55"/>
        <v>0</v>
      </c>
      <c r="LJ43" s="70">
        <f t="shared" si="56"/>
        <v>0</v>
      </c>
      <c r="LK43" s="67">
        <v>24.2</v>
      </c>
      <c r="LL43" s="269">
        <v>0</v>
      </c>
      <c r="LM43" s="75">
        <v>24.02</v>
      </c>
      <c r="LN43" s="315">
        <v>0</v>
      </c>
      <c r="LO43" s="75">
        <v>6.5750000000000002</v>
      </c>
      <c r="LP43" s="319">
        <v>0</v>
      </c>
      <c r="LQ43" s="130"/>
      <c r="LR43" s="271"/>
      <c r="LS43" s="271"/>
      <c r="LT43" s="271"/>
      <c r="LU43" s="70">
        <f t="shared" si="57"/>
        <v>54.795000000000002</v>
      </c>
      <c r="LV43" s="70">
        <f t="shared" si="58"/>
        <v>0</v>
      </c>
      <c r="LW43" s="130"/>
      <c r="LX43" s="70"/>
      <c r="LY43" s="70"/>
      <c r="LZ43" s="70"/>
      <c r="MA43" s="70">
        <f t="shared" si="59"/>
        <v>0</v>
      </c>
      <c r="MB43" s="70">
        <f t="shared" si="60"/>
        <v>0</v>
      </c>
      <c r="MC43" s="106"/>
      <c r="MD43" s="70"/>
      <c r="ME43" s="316"/>
      <c r="MF43" s="287"/>
      <c r="MG43" s="71"/>
      <c r="MH43" s="70"/>
      <c r="MI43" s="71"/>
      <c r="MJ43" s="70"/>
      <c r="MK43" s="70">
        <f t="shared" si="61"/>
        <v>0</v>
      </c>
      <c r="ML43" s="70">
        <f t="shared" si="62"/>
        <v>0</v>
      </c>
      <c r="MM43" s="365">
        <v>3.6959999999999997</v>
      </c>
      <c r="MN43" s="321"/>
      <c r="MO43" s="366">
        <v>2.4640000000000004</v>
      </c>
      <c r="MP43" s="321"/>
      <c r="MQ43" s="70">
        <f t="shared" si="63"/>
        <v>6.16</v>
      </c>
      <c r="MR43" s="70">
        <f t="shared" si="64"/>
        <v>0</v>
      </c>
      <c r="MS43" s="70"/>
      <c r="MT43" s="70"/>
      <c r="MU43" s="70">
        <f t="shared" si="65"/>
        <v>0</v>
      </c>
      <c r="MV43" s="70">
        <f t="shared" si="66"/>
        <v>0</v>
      </c>
      <c r="MW43" s="70"/>
      <c r="MX43" s="70"/>
      <c r="MY43" s="70">
        <f t="shared" si="67"/>
        <v>0</v>
      </c>
      <c r="MZ43" s="70">
        <f t="shared" si="68"/>
        <v>0</v>
      </c>
      <c r="NA43" s="317">
        <v>0</v>
      </c>
      <c r="NB43" s="349">
        <v>0</v>
      </c>
      <c r="NC43" s="70">
        <f t="shared" si="69"/>
        <v>0</v>
      </c>
      <c r="ND43" s="70">
        <f t="shared" si="70"/>
        <v>0</v>
      </c>
      <c r="NE43" s="172"/>
      <c r="NF43" s="172"/>
      <c r="NG43" s="172">
        <f t="shared" si="71"/>
        <v>0</v>
      </c>
      <c r="NH43" s="172">
        <f t="shared" si="72"/>
        <v>0</v>
      </c>
      <c r="NI43" s="172"/>
      <c r="NJ43" s="172"/>
      <c r="NK43" s="172">
        <f t="shared" si="73"/>
        <v>0</v>
      </c>
      <c r="NL43" s="172">
        <f t="shared" si="74"/>
        <v>0</v>
      </c>
      <c r="NM43" s="264"/>
      <c r="NN43" s="172"/>
      <c r="NO43" s="172">
        <f t="shared" si="75"/>
        <v>0</v>
      </c>
      <c r="NP43" s="172">
        <f t="shared" si="76"/>
        <v>0</v>
      </c>
      <c r="NQ43" s="314">
        <v>8</v>
      </c>
      <c r="NR43" s="314"/>
      <c r="NS43" s="70">
        <v>1.33</v>
      </c>
      <c r="NT43" s="70"/>
      <c r="NU43" s="70">
        <v>0</v>
      </c>
      <c r="NV43" s="70"/>
      <c r="NW43" s="70">
        <v>0</v>
      </c>
      <c r="NX43" s="70"/>
      <c r="NY43" s="70">
        <v>0</v>
      </c>
      <c r="NZ43" s="70"/>
      <c r="OA43" s="70">
        <v>0</v>
      </c>
      <c r="OB43" s="70"/>
      <c r="OC43" s="70">
        <f t="shared" si="77"/>
        <v>9.33</v>
      </c>
      <c r="OD43" s="70">
        <f t="shared" si="78"/>
        <v>0</v>
      </c>
      <c r="OE43" s="70">
        <v>10</v>
      </c>
      <c r="OF43" s="70"/>
      <c r="OG43" s="114">
        <v>0.96</v>
      </c>
      <c r="OH43" s="70"/>
      <c r="OI43" s="114">
        <v>2</v>
      </c>
      <c r="OJ43" s="70"/>
      <c r="OK43" s="70">
        <v>0</v>
      </c>
      <c r="OL43" s="70"/>
      <c r="OM43" s="70">
        <f t="shared" si="79"/>
        <v>12.96</v>
      </c>
      <c r="ON43" s="70">
        <f t="shared" si="80"/>
        <v>0</v>
      </c>
      <c r="OO43" s="320">
        <v>3.08</v>
      </c>
      <c r="OP43" s="172"/>
      <c r="OQ43" s="321">
        <v>0.87</v>
      </c>
      <c r="OR43" s="172"/>
      <c r="OS43" s="321">
        <v>0.95</v>
      </c>
      <c r="OT43" s="172"/>
      <c r="OU43" s="172">
        <f t="shared" si="81"/>
        <v>3.95</v>
      </c>
      <c r="OV43" s="172">
        <f t="shared" si="82"/>
        <v>0</v>
      </c>
      <c r="OW43" s="172"/>
      <c r="OX43" s="172"/>
      <c r="OY43" s="172">
        <f t="shared" ref="OY43:OY74" si="98">OW43</f>
        <v>0</v>
      </c>
      <c r="OZ43" s="172">
        <f t="shared" ref="OZ43:OZ74" si="99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5"/>
        <v>0</v>
      </c>
      <c r="J44" s="74">
        <f t="shared" si="86"/>
        <v>0</v>
      </c>
      <c r="K44" s="263"/>
      <c r="L44" s="263"/>
      <c r="M44" s="67">
        <v>20.62</v>
      </c>
      <c r="N44" s="67">
        <v>4.1240000000000006</v>
      </c>
      <c r="O44" s="71">
        <v>0</v>
      </c>
      <c r="P44" s="67">
        <v>0</v>
      </c>
      <c r="Q44" s="114">
        <v>5.15</v>
      </c>
      <c r="R44" s="74">
        <v>1.03</v>
      </c>
      <c r="S44" s="263"/>
      <c r="T44" s="263"/>
      <c r="U44" s="74"/>
      <c r="V44" s="74"/>
      <c r="W44" s="74">
        <f t="shared" si="14"/>
        <v>25.770000000000003</v>
      </c>
      <c r="X44" s="74">
        <f t="shared" si="15"/>
        <v>5.1540000000000008</v>
      </c>
      <c r="Y44" s="74"/>
      <c r="Z44" s="74"/>
      <c r="AA44" s="71"/>
      <c r="AB44" s="67"/>
      <c r="AC44" s="74">
        <f t="shared" si="16"/>
        <v>0</v>
      </c>
      <c r="AD44" s="74">
        <f t="shared" si="17"/>
        <v>0</v>
      </c>
      <c r="AE44" s="67"/>
      <c r="AF44" s="67"/>
      <c r="AG44" s="67"/>
      <c r="AH44" s="67"/>
      <c r="AI44" s="114"/>
      <c r="AJ44" s="114"/>
      <c r="AK44" s="307"/>
      <c r="AL44" s="275"/>
      <c r="AM44" s="276"/>
      <c r="AN44" s="276"/>
      <c r="AO44" s="277"/>
      <c r="AP44" s="277"/>
      <c r="AQ44" s="277"/>
      <c r="AR44" s="277"/>
      <c r="AS44" s="277"/>
      <c r="AT44" s="277"/>
      <c r="AU44" s="70">
        <f t="shared" si="87"/>
        <v>0</v>
      </c>
      <c r="AV44" s="70">
        <f t="shared" si="88"/>
        <v>0</v>
      </c>
      <c r="AW44" s="74"/>
      <c r="AX44" s="74"/>
      <c r="AY44" s="278"/>
      <c r="AZ44" s="74"/>
      <c r="BA44" s="74"/>
      <c r="BB44" s="74"/>
      <c r="BC44" s="74">
        <f t="shared" si="89"/>
        <v>0</v>
      </c>
      <c r="BD44" s="74">
        <f t="shared" si="90"/>
        <v>0</v>
      </c>
      <c r="BE44" s="74">
        <v>10</v>
      </c>
      <c r="BF44" s="74">
        <v>1.4239999999999999</v>
      </c>
      <c r="BG44" s="279">
        <v>8</v>
      </c>
      <c r="BH44" s="280">
        <v>1.1392</v>
      </c>
      <c r="BI44" s="279">
        <v>0</v>
      </c>
      <c r="BJ44" s="280">
        <v>0</v>
      </c>
      <c r="BK44" s="264">
        <v>2</v>
      </c>
      <c r="BL44" s="74">
        <v>0.2848</v>
      </c>
      <c r="BM44" s="74"/>
      <c r="BN44" s="74"/>
      <c r="BO44" s="74"/>
      <c r="BP44" s="74"/>
      <c r="BQ44" s="74">
        <v>10</v>
      </c>
      <c r="BR44" s="74">
        <v>1.4239999999999999</v>
      </c>
      <c r="BS44" s="263">
        <f t="shared" si="19"/>
        <v>30</v>
      </c>
      <c r="BT44" s="74">
        <f t="shared" si="20"/>
        <v>4.2720000000000002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1"/>
        <v>0</v>
      </c>
      <c r="CD44" s="70">
        <f t="shared" si="91"/>
        <v>0</v>
      </c>
      <c r="CE44" s="70"/>
      <c r="CF44" s="70"/>
      <c r="CG44" s="106"/>
      <c r="CH44" s="262"/>
      <c r="CI44" s="305">
        <v>30.9</v>
      </c>
      <c r="CJ44" s="262">
        <v>10</v>
      </c>
      <c r="CK44" s="269"/>
      <c r="CL44" s="269"/>
      <c r="CM44" s="305">
        <v>10.3</v>
      </c>
      <c r="CN44" s="269">
        <v>3</v>
      </c>
      <c r="CO44" s="74">
        <f t="shared" si="21"/>
        <v>41.2</v>
      </c>
      <c r="CP44" s="74">
        <f t="shared" si="22"/>
        <v>13</v>
      </c>
      <c r="CQ44" s="308">
        <v>247.40625</v>
      </c>
      <c r="CR44" s="308"/>
      <c r="CS44" s="308"/>
      <c r="CT44" s="274"/>
      <c r="CU44" s="309">
        <v>18.556701030927837</v>
      </c>
      <c r="CV44" s="172"/>
      <c r="CW44" s="310">
        <v>63.814432989690722</v>
      </c>
      <c r="CX44" s="274"/>
      <c r="CY44" s="274"/>
      <c r="CZ44" s="274"/>
      <c r="DA44" s="281">
        <f t="shared" ref="DA44:DA75" si="100">CQ44+CS44+CU44+CW44+CY44</f>
        <v>329.77738402061857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11">
        <v>41.1</v>
      </c>
      <c r="DL44" s="311">
        <v>13.7</v>
      </c>
      <c r="DM44" s="263">
        <f t="shared" si="27"/>
        <v>41.1</v>
      </c>
      <c r="DN44" s="263">
        <f t="shared" si="28"/>
        <v>13.7</v>
      </c>
      <c r="DO44" s="311">
        <v>39.869999999999997</v>
      </c>
      <c r="DP44" s="311">
        <v>13.29</v>
      </c>
      <c r="DQ44" s="265"/>
      <c r="DR44" s="265"/>
      <c r="DS44" s="74"/>
      <c r="DT44" s="74"/>
      <c r="DU44" s="266"/>
      <c r="DV44" s="282"/>
      <c r="DW44" s="282"/>
      <c r="DX44" s="282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46">
        <v>41.23</v>
      </c>
      <c r="EH44" s="347"/>
      <c r="EI44" s="87">
        <v>265.70103092783506</v>
      </c>
      <c r="EJ44" s="87"/>
      <c r="EK44" s="263">
        <v>116.90721649484537</v>
      </c>
      <c r="EL44" s="266"/>
      <c r="EM44" s="267"/>
      <c r="EN44" s="267"/>
      <c r="EO44" s="267"/>
      <c r="EP44" s="267"/>
      <c r="EQ44" s="74">
        <f t="shared" si="30"/>
        <v>423.83824742268047</v>
      </c>
      <c r="ER44" s="74">
        <f t="shared" ref="ER44:ER75" si="101">EF44+EH44+EJ44+EL44</f>
        <v>0</v>
      </c>
      <c r="ES44" s="172"/>
      <c r="ET44" s="172"/>
      <c r="EU44" s="283"/>
      <c r="EV44" s="283"/>
      <c r="EW44" s="70">
        <f t="shared" si="32"/>
        <v>0</v>
      </c>
      <c r="EX44" s="70">
        <f t="shared" si="33"/>
        <v>0</v>
      </c>
      <c r="EY44" s="74"/>
      <c r="EZ44" s="74"/>
      <c r="FA44" s="312">
        <v>29</v>
      </c>
      <c r="FB44" s="268"/>
      <c r="FC44" s="106">
        <v>0</v>
      </c>
      <c r="FD44" s="264"/>
      <c r="FE44" s="74"/>
      <c r="FF44" s="74"/>
      <c r="FG44" s="284"/>
      <c r="FH44" s="285"/>
      <c r="FI44" s="74"/>
      <c r="FJ44" s="74"/>
      <c r="FK44" s="74"/>
      <c r="FL44" s="74"/>
      <c r="FM44" s="264"/>
      <c r="FN44" s="264"/>
      <c r="FO44" s="70"/>
      <c r="FP44" s="74"/>
      <c r="FQ44" s="286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/>
      <c r="GJ44" s="67"/>
      <c r="GK44" s="269"/>
      <c r="GL44" s="269"/>
      <c r="GM44" s="86"/>
      <c r="GN44" s="86"/>
      <c r="GO44" s="269"/>
      <c r="GP44" s="313"/>
      <c r="GQ44" s="313"/>
      <c r="GR44" s="313"/>
      <c r="GS44" s="86"/>
      <c r="GT44" s="86"/>
      <c r="GU44" s="86"/>
      <c r="GV44" s="86"/>
      <c r="GW44" s="86"/>
      <c r="GX44" s="86"/>
      <c r="GY44" s="86"/>
      <c r="GZ44" s="86"/>
      <c r="HA44" s="67"/>
      <c r="HB44" s="67"/>
      <c r="HC44" s="70"/>
      <c r="HD44" s="70"/>
      <c r="HE44" s="70"/>
      <c r="HF44" s="70"/>
      <c r="HG44" s="70"/>
      <c r="HH44" s="70"/>
      <c r="HI44" s="70">
        <f t="shared" si="92"/>
        <v>0</v>
      </c>
      <c r="HJ44" s="70">
        <f t="shared" si="93"/>
        <v>0</v>
      </c>
      <c r="HK44" s="74"/>
      <c r="HL44" s="74"/>
      <c r="HM44" s="74"/>
      <c r="HN44" s="282"/>
      <c r="HO44" s="74">
        <f t="shared" si="38"/>
        <v>0</v>
      </c>
      <c r="HP44" s="74">
        <f t="shared" si="39"/>
        <v>0</v>
      </c>
      <c r="HQ44" s="305">
        <v>400</v>
      </c>
      <c r="HR44" s="67"/>
      <c r="HS44" s="305">
        <v>400</v>
      </c>
      <c r="HT44" s="74"/>
      <c r="HU44" s="74">
        <f t="shared" si="40"/>
        <v>400</v>
      </c>
      <c r="HV44" s="74">
        <f t="shared" si="41"/>
        <v>0</v>
      </c>
      <c r="HW44" s="74"/>
      <c r="HX44" s="74"/>
      <c r="HY44" s="314"/>
      <c r="HZ44" s="314"/>
      <c r="IA44" s="89"/>
      <c r="IB44" s="87"/>
      <c r="IC44" s="172">
        <v>12.5</v>
      </c>
      <c r="ID44" s="269">
        <v>3.125</v>
      </c>
      <c r="IE44" s="184"/>
      <c r="IF44" s="184"/>
      <c r="IG44" s="74">
        <f t="shared" si="42"/>
        <v>12.5</v>
      </c>
      <c r="IH44" s="74">
        <f t="shared" si="43"/>
        <v>3.125</v>
      </c>
      <c r="II44" s="74"/>
      <c r="IJ44" s="74"/>
      <c r="IK44" s="74"/>
      <c r="IL44" s="74"/>
      <c r="IM44" s="70"/>
      <c r="IN44" s="282"/>
      <c r="IO44" s="74"/>
      <c r="IP44" s="74"/>
      <c r="IQ44" s="74"/>
      <c r="IR44" s="74"/>
      <c r="IS44" s="74"/>
      <c r="IT44" s="74"/>
      <c r="IU44" s="74">
        <f t="shared" si="94"/>
        <v>0</v>
      </c>
      <c r="IV44" s="74">
        <f t="shared" si="95"/>
        <v>0</v>
      </c>
      <c r="IW44" s="74"/>
      <c r="IX44" s="74"/>
      <c r="IY44" s="67"/>
      <c r="IZ44" s="67"/>
      <c r="JA44" s="67">
        <v>10.31</v>
      </c>
      <c r="JB44" s="67"/>
      <c r="JC44" s="67">
        <v>0</v>
      </c>
      <c r="JD44" s="67"/>
      <c r="JE44" s="293">
        <v>5.15</v>
      </c>
      <c r="JF44" s="293"/>
      <c r="JG44" s="74">
        <f t="shared" si="44"/>
        <v>15.46</v>
      </c>
      <c r="JH44" s="74">
        <f t="shared" si="45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24"/>
      <c r="JN44" s="269"/>
      <c r="JO44" s="305">
        <v>0</v>
      </c>
      <c r="JP44" s="269">
        <v>0</v>
      </c>
      <c r="JQ44" s="305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3"/>
        <v>6.3967999999999998</v>
      </c>
      <c r="JX44" s="74">
        <f t="shared" si="84"/>
        <v>1</v>
      </c>
      <c r="JY44" s="74"/>
      <c r="JZ44" s="74"/>
      <c r="KA44" s="67"/>
      <c r="KB44" s="67"/>
      <c r="KC44" s="74">
        <f t="shared" si="46"/>
        <v>0</v>
      </c>
      <c r="KD44" s="74">
        <f t="shared" si="47"/>
        <v>0</v>
      </c>
      <c r="KE44" s="70"/>
      <c r="KF44" s="70"/>
      <c r="KG44" s="70"/>
      <c r="KH44" s="70"/>
      <c r="KI44" s="70">
        <f t="shared" si="96"/>
        <v>0</v>
      </c>
      <c r="KJ44" s="70">
        <f t="shared" si="97"/>
        <v>0</v>
      </c>
      <c r="KK44" s="70"/>
      <c r="KL44" s="70"/>
      <c r="KM44" s="70"/>
      <c r="KN44" s="70"/>
      <c r="KO44" s="70">
        <f t="shared" si="48"/>
        <v>0</v>
      </c>
      <c r="KP44" s="70">
        <f t="shared" si="48"/>
        <v>0</v>
      </c>
      <c r="KQ44" s="263"/>
      <c r="KR44" s="70"/>
      <c r="KS44" s="70"/>
      <c r="KT44" s="70"/>
      <c r="KU44" s="114">
        <f t="shared" si="49"/>
        <v>0</v>
      </c>
      <c r="KV44" s="114">
        <f t="shared" si="50"/>
        <v>0</v>
      </c>
      <c r="KW44" s="70"/>
      <c r="KX44" s="70"/>
      <c r="KY44" s="70">
        <f t="shared" si="51"/>
        <v>0</v>
      </c>
      <c r="KZ44" s="70">
        <f t="shared" si="52"/>
        <v>0</v>
      </c>
      <c r="LA44" s="70"/>
      <c r="LB44" s="70"/>
      <c r="LC44" s="70"/>
      <c r="LD44" s="70"/>
      <c r="LE44" s="70">
        <f t="shared" si="53"/>
        <v>0</v>
      </c>
      <c r="LF44" s="70">
        <f t="shared" si="54"/>
        <v>0</v>
      </c>
      <c r="LG44" s="70"/>
      <c r="LH44" s="70"/>
      <c r="LI44" s="70">
        <f t="shared" si="55"/>
        <v>0</v>
      </c>
      <c r="LJ44" s="70">
        <f t="shared" si="56"/>
        <v>0</v>
      </c>
      <c r="LK44" s="67">
        <v>24.2</v>
      </c>
      <c r="LL44" s="269">
        <v>0</v>
      </c>
      <c r="LM44" s="75">
        <v>24.02</v>
      </c>
      <c r="LN44" s="315">
        <v>0</v>
      </c>
      <c r="LO44" s="75">
        <v>6.5750000000000002</v>
      </c>
      <c r="LP44" s="319">
        <v>0</v>
      </c>
      <c r="LQ44" s="130"/>
      <c r="LR44" s="271"/>
      <c r="LS44" s="271"/>
      <c r="LT44" s="271"/>
      <c r="LU44" s="70">
        <f t="shared" ref="LU44:LU75" si="102">LO44+LM44+LK44+LQ44</f>
        <v>54.795000000000002</v>
      </c>
      <c r="LV44" s="70">
        <f t="shared" si="58"/>
        <v>0</v>
      </c>
      <c r="LW44" s="130"/>
      <c r="LX44" s="70"/>
      <c r="LY44" s="70"/>
      <c r="LZ44" s="70"/>
      <c r="MA44" s="70">
        <f t="shared" si="59"/>
        <v>0</v>
      </c>
      <c r="MB44" s="70">
        <f t="shared" si="60"/>
        <v>0</v>
      </c>
      <c r="MC44" s="106"/>
      <c r="MD44" s="70"/>
      <c r="ME44" s="316"/>
      <c r="MF44" s="287"/>
      <c r="MG44" s="71"/>
      <c r="MH44" s="70"/>
      <c r="MI44" s="71"/>
      <c r="MJ44" s="70"/>
      <c r="MK44" s="70">
        <f t="shared" si="61"/>
        <v>0</v>
      </c>
      <c r="ML44" s="70">
        <f t="shared" si="62"/>
        <v>0</v>
      </c>
      <c r="MM44" s="365">
        <v>4.1099999999999994</v>
      </c>
      <c r="MN44" s="321"/>
      <c r="MO44" s="366">
        <v>2.74</v>
      </c>
      <c r="MP44" s="321"/>
      <c r="MQ44" s="70">
        <f t="shared" si="63"/>
        <v>6.85</v>
      </c>
      <c r="MR44" s="70">
        <f t="shared" si="64"/>
        <v>0</v>
      </c>
      <c r="MS44" s="70"/>
      <c r="MT44" s="70"/>
      <c r="MU44" s="70">
        <f t="shared" si="65"/>
        <v>0</v>
      </c>
      <c r="MV44" s="70">
        <f t="shared" si="66"/>
        <v>0</v>
      </c>
      <c r="MW44" s="70"/>
      <c r="MX44" s="70"/>
      <c r="MY44" s="70">
        <f t="shared" si="67"/>
        <v>0</v>
      </c>
      <c r="MZ44" s="70">
        <f t="shared" si="68"/>
        <v>0</v>
      </c>
      <c r="NA44" s="317">
        <v>0</v>
      </c>
      <c r="NB44" s="349">
        <v>0</v>
      </c>
      <c r="NC44" s="70">
        <f t="shared" si="69"/>
        <v>0</v>
      </c>
      <c r="ND44" s="70">
        <f t="shared" si="70"/>
        <v>0</v>
      </c>
      <c r="NE44" s="172"/>
      <c r="NF44" s="172"/>
      <c r="NG44" s="172">
        <f t="shared" si="71"/>
        <v>0</v>
      </c>
      <c r="NH44" s="172">
        <f t="shared" si="72"/>
        <v>0</v>
      </c>
      <c r="NI44" s="172"/>
      <c r="NJ44" s="172"/>
      <c r="NK44" s="172">
        <f t="shared" si="73"/>
        <v>0</v>
      </c>
      <c r="NL44" s="172">
        <f t="shared" si="74"/>
        <v>0</v>
      </c>
      <c r="NM44" s="264"/>
      <c r="NN44" s="172"/>
      <c r="NO44" s="172">
        <f t="shared" si="75"/>
        <v>0</v>
      </c>
      <c r="NP44" s="172">
        <f t="shared" si="76"/>
        <v>0</v>
      </c>
      <c r="NQ44" s="314">
        <v>8</v>
      </c>
      <c r="NR44" s="314"/>
      <c r="NS44" s="70">
        <v>1.33</v>
      </c>
      <c r="NT44" s="70"/>
      <c r="NU44" s="70">
        <v>1</v>
      </c>
      <c r="NV44" s="70"/>
      <c r="NW44" s="70">
        <v>0.75</v>
      </c>
      <c r="NX44" s="70"/>
      <c r="NY44" s="70">
        <v>0.38</v>
      </c>
      <c r="NZ44" s="70"/>
      <c r="OA44" s="70">
        <v>0</v>
      </c>
      <c r="OB44" s="70"/>
      <c r="OC44" s="70">
        <f t="shared" si="77"/>
        <v>11.46</v>
      </c>
      <c r="OD44" s="70">
        <f t="shared" si="78"/>
        <v>0</v>
      </c>
      <c r="OE44" s="70">
        <v>10</v>
      </c>
      <c r="OF44" s="70"/>
      <c r="OG44" s="114">
        <v>3.02</v>
      </c>
      <c r="OH44" s="70"/>
      <c r="OI44" s="114">
        <v>2</v>
      </c>
      <c r="OJ44" s="70"/>
      <c r="OK44" s="70">
        <v>0</v>
      </c>
      <c r="OL44" s="70"/>
      <c r="OM44" s="70">
        <f t="shared" si="79"/>
        <v>15.02</v>
      </c>
      <c r="ON44" s="70">
        <f t="shared" si="80"/>
        <v>0</v>
      </c>
      <c r="OO44" s="320">
        <v>3.55</v>
      </c>
      <c r="OP44" s="172"/>
      <c r="OQ44" s="321">
        <v>1</v>
      </c>
      <c r="OR44" s="172"/>
      <c r="OS44" s="321">
        <v>1.0900000000000001</v>
      </c>
      <c r="OT44" s="172"/>
      <c r="OU44" s="172">
        <f t="shared" ref="OU44:OU75" si="103">OO44+OQ44</f>
        <v>4.55</v>
      </c>
      <c r="OV44" s="172">
        <f t="shared" si="82"/>
        <v>0</v>
      </c>
      <c r="OW44" s="172"/>
      <c r="OX44" s="172"/>
      <c r="OY44" s="172">
        <f t="shared" si="98"/>
        <v>0</v>
      </c>
      <c r="OZ44" s="172">
        <f t="shared" si="99"/>
        <v>0</v>
      </c>
    </row>
    <row r="45" spans="1:416" s="90" customFormat="1" ht="12.75" customHeight="1">
      <c r="A45" s="119"/>
      <c r="B45" s="119">
        <v>35</v>
      </c>
      <c r="C45" s="128"/>
      <c r="D45" s="128"/>
      <c r="E45" s="70"/>
      <c r="F45" s="70"/>
      <c r="G45" s="70"/>
      <c r="H45" s="70"/>
      <c r="I45" s="74">
        <f t="shared" si="85"/>
        <v>0</v>
      </c>
      <c r="J45" s="74">
        <f t="shared" si="86"/>
        <v>0</v>
      </c>
      <c r="K45" s="263"/>
      <c r="L45" s="263"/>
      <c r="M45" s="67">
        <v>20.62</v>
      </c>
      <c r="N45" s="67">
        <v>4.1240000000000006</v>
      </c>
      <c r="O45" s="71">
        <v>0</v>
      </c>
      <c r="P45" s="67">
        <v>0</v>
      </c>
      <c r="Q45" s="114">
        <v>5.15</v>
      </c>
      <c r="R45" s="74">
        <v>1.03</v>
      </c>
      <c r="S45" s="263"/>
      <c r="T45" s="263"/>
      <c r="U45" s="74"/>
      <c r="V45" s="74"/>
      <c r="W45" s="74">
        <f t="shared" si="14"/>
        <v>25.770000000000003</v>
      </c>
      <c r="X45" s="74">
        <f t="shared" si="15"/>
        <v>5.1540000000000008</v>
      </c>
      <c r="Y45" s="74"/>
      <c r="Z45" s="74"/>
      <c r="AA45" s="71"/>
      <c r="AB45" s="67"/>
      <c r="AC45" s="74">
        <f t="shared" si="16"/>
        <v>0</v>
      </c>
      <c r="AD45" s="74">
        <f t="shared" si="17"/>
        <v>0</v>
      </c>
      <c r="AE45" s="67"/>
      <c r="AF45" s="67"/>
      <c r="AG45" s="67"/>
      <c r="AH45" s="67"/>
      <c r="AI45" s="114"/>
      <c r="AJ45" s="114"/>
      <c r="AK45" s="307"/>
      <c r="AL45" s="275"/>
      <c r="AM45" s="276"/>
      <c r="AN45" s="276"/>
      <c r="AO45" s="277"/>
      <c r="AP45" s="277"/>
      <c r="AQ45" s="277"/>
      <c r="AR45" s="277"/>
      <c r="AS45" s="277"/>
      <c r="AT45" s="277"/>
      <c r="AU45" s="70">
        <f t="shared" si="87"/>
        <v>0</v>
      </c>
      <c r="AV45" s="70">
        <f t="shared" si="88"/>
        <v>0</v>
      </c>
      <c r="AW45" s="74"/>
      <c r="AX45" s="74"/>
      <c r="AY45" s="278"/>
      <c r="AZ45" s="74"/>
      <c r="BA45" s="74"/>
      <c r="BB45" s="74"/>
      <c r="BC45" s="74">
        <f t="shared" si="89"/>
        <v>0</v>
      </c>
      <c r="BD45" s="74">
        <f t="shared" si="90"/>
        <v>0</v>
      </c>
      <c r="BE45" s="74">
        <v>10</v>
      </c>
      <c r="BF45" s="74">
        <v>1.4239999999999999</v>
      </c>
      <c r="BG45" s="279">
        <v>8</v>
      </c>
      <c r="BH45" s="280">
        <v>1.1392</v>
      </c>
      <c r="BI45" s="279">
        <v>0</v>
      </c>
      <c r="BJ45" s="280">
        <v>0</v>
      </c>
      <c r="BK45" s="264">
        <v>2</v>
      </c>
      <c r="BL45" s="74">
        <v>0.2848</v>
      </c>
      <c r="BM45" s="74"/>
      <c r="BN45" s="74"/>
      <c r="BO45" s="74"/>
      <c r="BP45" s="74"/>
      <c r="BQ45" s="74">
        <v>10</v>
      </c>
      <c r="BR45" s="74">
        <v>1.4239999999999999</v>
      </c>
      <c r="BS45" s="263">
        <f t="shared" si="19"/>
        <v>30</v>
      </c>
      <c r="BT45" s="74">
        <f t="shared" si="20"/>
        <v>4.2720000000000002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1"/>
        <v>0</v>
      </c>
      <c r="CD45" s="70">
        <f t="shared" si="91"/>
        <v>0</v>
      </c>
      <c r="CE45" s="70"/>
      <c r="CF45" s="70"/>
      <c r="CG45" s="106"/>
      <c r="CH45" s="262"/>
      <c r="CI45" s="305">
        <v>30.9</v>
      </c>
      <c r="CJ45" s="262">
        <v>10</v>
      </c>
      <c r="CK45" s="269"/>
      <c r="CL45" s="269"/>
      <c r="CM45" s="305">
        <v>10.3</v>
      </c>
      <c r="CN45" s="269">
        <v>3</v>
      </c>
      <c r="CO45" s="74">
        <f t="shared" si="21"/>
        <v>41.2</v>
      </c>
      <c r="CP45" s="74">
        <f t="shared" si="22"/>
        <v>13</v>
      </c>
      <c r="CQ45" s="308">
        <v>247.40625</v>
      </c>
      <c r="CR45" s="308"/>
      <c r="CS45" s="308"/>
      <c r="CT45" s="274"/>
      <c r="CU45" s="309">
        <v>18.556701030927837</v>
      </c>
      <c r="CV45" s="172"/>
      <c r="CW45" s="310">
        <v>63.814432989690722</v>
      </c>
      <c r="CX45" s="274"/>
      <c r="CY45" s="274"/>
      <c r="CZ45" s="274"/>
      <c r="DA45" s="281">
        <f t="shared" si="100"/>
        <v>329.77738402061857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11">
        <v>41.1</v>
      </c>
      <c r="DL45" s="311">
        <v>13.7</v>
      </c>
      <c r="DM45" s="263">
        <f t="shared" si="27"/>
        <v>41.1</v>
      </c>
      <c r="DN45" s="263">
        <f t="shared" si="28"/>
        <v>13.7</v>
      </c>
      <c r="DO45" s="311">
        <v>39.869999999999997</v>
      </c>
      <c r="DP45" s="311">
        <v>13.29</v>
      </c>
      <c r="DQ45" s="265"/>
      <c r="DR45" s="265"/>
      <c r="DS45" s="74"/>
      <c r="DT45" s="74"/>
      <c r="DU45" s="266"/>
      <c r="DV45" s="282"/>
      <c r="DW45" s="282"/>
      <c r="DX45" s="282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46">
        <v>41.23</v>
      </c>
      <c r="EH45" s="347"/>
      <c r="EI45" s="87">
        <v>265.70103092783506</v>
      </c>
      <c r="EJ45" s="87"/>
      <c r="EK45" s="263">
        <v>116.90721649484537</v>
      </c>
      <c r="EL45" s="266"/>
      <c r="EM45" s="267"/>
      <c r="EN45" s="267"/>
      <c r="EO45" s="267"/>
      <c r="EP45" s="267"/>
      <c r="EQ45" s="74">
        <f t="shared" si="30"/>
        <v>423.83824742268047</v>
      </c>
      <c r="ER45" s="74">
        <f t="shared" si="101"/>
        <v>0</v>
      </c>
      <c r="ES45" s="172"/>
      <c r="ET45" s="172"/>
      <c r="EU45" s="283"/>
      <c r="EV45" s="283"/>
      <c r="EW45" s="70">
        <f t="shared" si="32"/>
        <v>0</v>
      </c>
      <c r="EX45" s="70">
        <f t="shared" si="33"/>
        <v>0</v>
      </c>
      <c r="EY45" s="74"/>
      <c r="EZ45" s="74"/>
      <c r="FA45" s="312">
        <v>29</v>
      </c>
      <c r="FB45" s="268"/>
      <c r="FC45" s="106">
        <v>0</v>
      </c>
      <c r="FD45" s="264"/>
      <c r="FE45" s="74"/>
      <c r="FF45" s="74"/>
      <c r="FG45" s="284"/>
      <c r="FH45" s="285"/>
      <c r="FI45" s="74"/>
      <c r="FJ45" s="74"/>
      <c r="FK45" s="74"/>
      <c r="FL45" s="74"/>
      <c r="FM45" s="264"/>
      <c r="FN45" s="264"/>
      <c r="FO45" s="70"/>
      <c r="FP45" s="74"/>
      <c r="FQ45" s="286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/>
      <c r="GJ45" s="67"/>
      <c r="GK45" s="269"/>
      <c r="GL45" s="269"/>
      <c r="GM45" s="86"/>
      <c r="GN45" s="86"/>
      <c r="GO45" s="269"/>
      <c r="GP45" s="313"/>
      <c r="GQ45" s="313"/>
      <c r="GR45" s="313"/>
      <c r="GS45" s="86"/>
      <c r="GT45" s="86"/>
      <c r="GU45" s="86"/>
      <c r="GV45" s="86"/>
      <c r="GW45" s="86"/>
      <c r="GX45" s="86"/>
      <c r="GY45" s="86"/>
      <c r="GZ45" s="86"/>
      <c r="HA45" s="67"/>
      <c r="HB45" s="67"/>
      <c r="HC45" s="70"/>
      <c r="HD45" s="70"/>
      <c r="HE45" s="70"/>
      <c r="HF45" s="70"/>
      <c r="HG45" s="70"/>
      <c r="HH45" s="70"/>
      <c r="HI45" s="70">
        <f t="shared" si="92"/>
        <v>0</v>
      </c>
      <c r="HJ45" s="70">
        <f t="shared" si="93"/>
        <v>0</v>
      </c>
      <c r="HK45" s="74"/>
      <c r="HL45" s="74"/>
      <c r="HM45" s="74"/>
      <c r="HN45" s="282"/>
      <c r="HO45" s="74">
        <f t="shared" si="38"/>
        <v>0</v>
      </c>
      <c r="HP45" s="74">
        <f t="shared" si="39"/>
        <v>0</v>
      </c>
      <c r="HQ45" s="305">
        <v>400</v>
      </c>
      <c r="HR45" s="67"/>
      <c r="HS45" s="305">
        <v>400</v>
      </c>
      <c r="HT45" s="74"/>
      <c r="HU45" s="74">
        <f t="shared" si="40"/>
        <v>400</v>
      </c>
      <c r="HV45" s="74">
        <f t="shared" si="41"/>
        <v>0</v>
      </c>
      <c r="HW45" s="74"/>
      <c r="HX45" s="74"/>
      <c r="HY45" s="292"/>
      <c r="HZ45" s="292"/>
      <c r="IA45" s="89"/>
      <c r="IB45" s="87"/>
      <c r="IC45" s="318">
        <v>12.5</v>
      </c>
      <c r="ID45" s="269">
        <v>3.125</v>
      </c>
      <c r="IE45" s="184"/>
      <c r="IF45" s="184"/>
      <c r="IG45" s="74">
        <f t="shared" si="42"/>
        <v>12.5</v>
      </c>
      <c r="IH45" s="74">
        <f t="shared" si="43"/>
        <v>3.125</v>
      </c>
      <c r="II45" s="74"/>
      <c r="IJ45" s="74"/>
      <c r="IK45" s="74"/>
      <c r="IL45" s="74"/>
      <c r="IM45" s="70"/>
      <c r="IN45" s="282"/>
      <c r="IO45" s="74"/>
      <c r="IP45" s="74"/>
      <c r="IQ45" s="74"/>
      <c r="IR45" s="74"/>
      <c r="IS45" s="74"/>
      <c r="IT45" s="74"/>
      <c r="IU45" s="74">
        <f t="shared" si="94"/>
        <v>0</v>
      </c>
      <c r="IV45" s="74">
        <f t="shared" si="95"/>
        <v>0</v>
      </c>
      <c r="IW45" s="74"/>
      <c r="IX45" s="74"/>
      <c r="IY45" s="67"/>
      <c r="IZ45" s="67"/>
      <c r="JA45" s="67">
        <v>10.31</v>
      </c>
      <c r="JB45" s="67"/>
      <c r="JC45" s="67">
        <v>0</v>
      </c>
      <c r="JD45" s="67"/>
      <c r="JE45" s="293">
        <v>5.15</v>
      </c>
      <c r="JF45" s="293"/>
      <c r="JG45" s="74">
        <f t="shared" si="44"/>
        <v>15.46</v>
      </c>
      <c r="JH45" s="74">
        <f t="shared" si="45"/>
        <v>0</v>
      </c>
      <c r="JI45" s="269">
        <v>0</v>
      </c>
      <c r="JJ45" s="269">
        <v>0</v>
      </c>
      <c r="JK45" s="269">
        <v>6.3967999999999998</v>
      </c>
      <c r="JL45" s="269">
        <v>1</v>
      </c>
      <c r="JM45" s="324"/>
      <c r="JN45" s="269"/>
      <c r="JO45" s="305">
        <v>0</v>
      </c>
      <c r="JP45" s="269">
        <v>0</v>
      </c>
      <c r="JQ45" s="305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3"/>
        <v>6.3967999999999998</v>
      </c>
      <c r="JX45" s="74">
        <f t="shared" si="84"/>
        <v>1</v>
      </c>
      <c r="JY45" s="74"/>
      <c r="JZ45" s="74"/>
      <c r="KA45" s="67"/>
      <c r="KB45" s="67"/>
      <c r="KC45" s="74">
        <f t="shared" si="46"/>
        <v>0</v>
      </c>
      <c r="KD45" s="74">
        <f t="shared" si="47"/>
        <v>0</v>
      </c>
      <c r="KE45" s="70"/>
      <c r="KF45" s="70"/>
      <c r="KG45" s="70"/>
      <c r="KH45" s="70"/>
      <c r="KI45" s="70">
        <f t="shared" si="96"/>
        <v>0</v>
      </c>
      <c r="KJ45" s="70">
        <f t="shared" si="97"/>
        <v>0</v>
      </c>
      <c r="KK45" s="70"/>
      <c r="KL45" s="70"/>
      <c r="KM45" s="70"/>
      <c r="KN45" s="70"/>
      <c r="KO45" s="70">
        <f t="shared" si="48"/>
        <v>0</v>
      </c>
      <c r="KP45" s="70">
        <f t="shared" si="48"/>
        <v>0</v>
      </c>
      <c r="KQ45" s="263"/>
      <c r="KR45" s="70"/>
      <c r="KS45" s="70"/>
      <c r="KT45" s="70"/>
      <c r="KU45" s="114">
        <f t="shared" si="49"/>
        <v>0</v>
      </c>
      <c r="KV45" s="114">
        <f t="shared" si="50"/>
        <v>0</v>
      </c>
      <c r="KW45" s="70"/>
      <c r="KX45" s="70"/>
      <c r="KY45" s="70">
        <f t="shared" si="51"/>
        <v>0</v>
      </c>
      <c r="KZ45" s="70">
        <f t="shared" si="52"/>
        <v>0</v>
      </c>
      <c r="LA45" s="70"/>
      <c r="LB45" s="70"/>
      <c r="LC45" s="70"/>
      <c r="LD45" s="70"/>
      <c r="LE45" s="70">
        <f t="shared" si="53"/>
        <v>0</v>
      </c>
      <c r="LF45" s="70">
        <f t="shared" si="54"/>
        <v>0</v>
      </c>
      <c r="LG45" s="70"/>
      <c r="LH45" s="70"/>
      <c r="LI45" s="70">
        <f t="shared" si="55"/>
        <v>0</v>
      </c>
      <c r="LJ45" s="70">
        <f t="shared" si="56"/>
        <v>0</v>
      </c>
      <c r="LK45" s="67">
        <v>24.2</v>
      </c>
      <c r="LL45" s="269">
        <v>0</v>
      </c>
      <c r="LM45" s="75">
        <v>24.02</v>
      </c>
      <c r="LN45" s="315">
        <v>0</v>
      </c>
      <c r="LO45" s="75">
        <v>6.5750000000000002</v>
      </c>
      <c r="LP45" s="319">
        <v>0</v>
      </c>
      <c r="LQ45" s="130"/>
      <c r="LR45" s="271"/>
      <c r="LS45" s="271"/>
      <c r="LT45" s="271"/>
      <c r="LU45" s="70">
        <f t="shared" si="102"/>
        <v>54.795000000000002</v>
      </c>
      <c r="LV45" s="70">
        <f t="shared" si="58"/>
        <v>0</v>
      </c>
      <c r="LW45" s="130"/>
      <c r="LX45" s="70"/>
      <c r="LY45" s="70"/>
      <c r="LZ45" s="70"/>
      <c r="MA45" s="70">
        <f t="shared" si="59"/>
        <v>0</v>
      </c>
      <c r="MB45" s="70">
        <f t="shared" si="60"/>
        <v>0</v>
      </c>
      <c r="MC45" s="106"/>
      <c r="MD45" s="70"/>
      <c r="ME45" s="316"/>
      <c r="MF45" s="287"/>
      <c r="MG45" s="71"/>
      <c r="MH45" s="70"/>
      <c r="MI45" s="71"/>
      <c r="MJ45" s="70"/>
      <c r="MK45" s="70">
        <f t="shared" si="61"/>
        <v>0</v>
      </c>
      <c r="ML45" s="70">
        <f t="shared" si="62"/>
        <v>0</v>
      </c>
      <c r="MM45" s="365">
        <v>4.5059999999999993</v>
      </c>
      <c r="MN45" s="321"/>
      <c r="MO45" s="366">
        <v>3.004</v>
      </c>
      <c r="MP45" s="321"/>
      <c r="MQ45" s="70">
        <f t="shared" si="63"/>
        <v>7.51</v>
      </c>
      <c r="MR45" s="70">
        <f t="shared" si="64"/>
        <v>0</v>
      </c>
      <c r="MS45" s="70"/>
      <c r="MT45" s="70"/>
      <c r="MU45" s="70">
        <f t="shared" si="65"/>
        <v>0</v>
      </c>
      <c r="MV45" s="70">
        <f t="shared" si="66"/>
        <v>0</v>
      </c>
      <c r="MW45" s="70"/>
      <c r="MX45" s="70"/>
      <c r="MY45" s="70">
        <f t="shared" si="67"/>
        <v>0</v>
      </c>
      <c r="MZ45" s="70">
        <f t="shared" si="68"/>
        <v>0</v>
      </c>
      <c r="NA45" s="317">
        <v>0</v>
      </c>
      <c r="NB45" s="349">
        <v>0</v>
      </c>
      <c r="NC45" s="70">
        <f t="shared" si="69"/>
        <v>0</v>
      </c>
      <c r="ND45" s="70">
        <f t="shared" si="70"/>
        <v>0</v>
      </c>
      <c r="NE45" s="172"/>
      <c r="NF45" s="172"/>
      <c r="NG45" s="172">
        <f t="shared" si="71"/>
        <v>0</v>
      </c>
      <c r="NH45" s="172">
        <f t="shared" si="72"/>
        <v>0</v>
      </c>
      <c r="NI45" s="172"/>
      <c r="NJ45" s="172"/>
      <c r="NK45" s="172">
        <f t="shared" si="73"/>
        <v>0</v>
      </c>
      <c r="NL45" s="172">
        <f t="shared" si="74"/>
        <v>0</v>
      </c>
      <c r="NM45" s="264"/>
      <c r="NN45" s="172"/>
      <c r="NO45" s="172">
        <f t="shared" si="75"/>
        <v>0</v>
      </c>
      <c r="NP45" s="172">
        <f t="shared" si="76"/>
        <v>0</v>
      </c>
      <c r="NQ45" s="314">
        <v>8</v>
      </c>
      <c r="NR45" s="314"/>
      <c r="NS45" s="70">
        <v>1.33</v>
      </c>
      <c r="NT45" s="70"/>
      <c r="NU45" s="70">
        <v>1</v>
      </c>
      <c r="NV45" s="70"/>
      <c r="NW45" s="70">
        <v>2.35</v>
      </c>
      <c r="NX45" s="70"/>
      <c r="NY45" s="70">
        <v>1.17</v>
      </c>
      <c r="NZ45" s="70"/>
      <c r="OA45" s="70">
        <v>0</v>
      </c>
      <c r="OB45" s="70"/>
      <c r="OC45" s="70">
        <f t="shared" si="77"/>
        <v>13.85</v>
      </c>
      <c r="OD45" s="70">
        <f t="shared" si="78"/>
        <v>0</v>
      </c>
      <c r="OE45" s="70">
        <v>10</v>
      </c>
      <c r="OF45" s="70"/>
      <c r="OG45" s="114">
        <v>4.25</v>
      </c>
      <c r="OH45" s="70"/>
      <c r="OI45" s="114">
        <v>2</v>
      </c>
      <c r="OJ45" s="70"/>
      <c r="OK45" s="70">
        <v>0</v>
      </c>
      <c r="OL45" s="70"/>
      <c r="OM45" s="70">
        <f t="shared" si="79"/>
        <v>16.25</v>
      </c>
      <c r="ON45" s="70">
        <f t="shared" si="80"/>
        <v>0</v>
      </c>
      <c r="OO45" s="320">
        <v>3.55</v>
      </c>
      <c r="OP45" s="172"/>
      <c r="OQ45" s="321">
        <v>1</v>
      </c>
      <c r="OR45" s="172"/>
      <c r="OS45" s="321">
        <v>1.0900000000000001</v>
      </c>
      <c r="OT45" s="172"/>
      <c r="OU45" s="172">
        <f t="shared" si="103"/>
        <v>4.55</v>
      </c>
      <c r="OV45" s="172">
        <f t="shared" si="82"/>
        <v>0</v>
      </c>
      <c r="OW45" s="172"/>
      <c r="OX45" s="172"/>
      <c r="OY45" s="172">
        <f t="shared" si="98"/>
        <v>0</v>
      </c>
      <c r="OZ45" s="172">
        <f t="shared" si="99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5"/>
        <v>0</v>
      </c>
      <c r="J46" s="74">
        <f t="shared" si="86"/>
        <v>0</v>
      </c>
      <c r="K46" s="263"/>
      <c r="L46" s="263"/>
      <c r="M46" s="67">
        <v>20.62</v>
      </c>
      <c r="N46" s="67">
        <v>4.1240000000000006</v>
      </c>
      <c r="O46" s="71">
        <v>0</v>
      </c>
      <c r="P46" s="67">
        <v>0</v>
      </c>
      <c r="Q46" s="114">
        <v>5.15</v>
      </c>
      <c r="R46" s="74">
        <v>1.03</v>
      </c>
      <c r="S46" s="263"/>
      <c r="T46" s="263"/>
      <c r="U46" s="74"/>
      <c r="V46" s="74"/>
      <c r="W46" s="74">
        <f t="shared" si="14"/>
        <v>25.770000000000003</v>
      </c>
      <c r="X46" s="74">
        <f t="shared" si="15"/>
        <v>5.1540000000000008</v>
      </c>
      <c r="Y46" s="74"/>
      <c r="Z46" s="74"/>
      <c r="AA46" s="71"/>
      <c r="AB46" s="67"/>
      <c r="AC46" s="74">
        <f t="shared" si="16"/>
        <v>0</v>
      </c>
      <c r="AD46" s="74">
        <f t="shared" si="17"/>
        <v>0</v>
      </c>
      <c r="AE46" s="67"/>
      <c r="AF46" s="67"/>
      <c r="AG46" s="67"/>
      <c r="AH46" s="67"/>
      <c r="AI46" s="114"/>
      <c r="AJ46" s="114"/>
      <c r="AK46" s="307"/>
      <c r="AL46" s="275"/>
      <c r="AM46" s="276"/>
      <c r="AN46" s="276"/>
      <c r="AO46" s="277"/>
      <c r="AP46" s="277"/>
      <c r="AQ46" s="277"/>
      <c r="AR46" s="277"/>
      <c r="AS46" s="277"/>
      <c r="AT46" s="277"/>
      <c r="AU46" s="70">
        <f t="shared" si="87"/>
        <v>0</v>
      </c>
      <c r="AV46" s="70">
        <f t="shared" si="88"/>
        <v>0</v>
      </c>
      <c r="AW46" s="74"/>
      <c r="AX46" s="74"/>
      <c r="AY46" s="278"/>
      <c r="AZ46" s="74"/>
      <c r="BA46" s="74"/>
      <c r="BB46" s="74"/>
      <c r="BC46" s="74">
        <f t="shared" si="89"/>
        <v>0</v>
      </c>
      <c r="BD46" s="74">
        <f t="shared" si="90"/>
        <v>0</v>
      </c>
      <c r="BE46" s="74">
        <v>10</v>
      </c>
      <c r="BF46" s="74">
        <v>1.4239999999999999</v>
      </c>
      <c r="BG46" s="279">
        <v>8</v>
      </c>
      <c r="BH46" s="280">
        <v>1.1392</v>
      </c>
      <c r="BI46" s="279">
        <v>0</v>
      </c>
      <c r="BJ46" s="280">
        <v>0</v>
      </c>
      <c r="BK46" s="264">
        <v>2</v>
      </c>
      <c r="BL46" s="74">
        <v>0.2848</v>
      </c>
      <c r="BM46" s="74"/>
      <c r="BN46" s="74"/>
      <c r="BO46" s="74"/>
      <c r="BP46" s="74"/>
      <c r="BQ46" s="74">
        <v>10</v>
      </c>
      <c r="BR46" s="74">
        <v>1.4239999999999999</v>
      </c>
      <c r="BS46" s="263">
        <f t="shared" si="19"/>
        <v>30</v>
      </c>
      <c r="BT46" s="74">
        <f t="shared" si="20"/>
        <v>4.2720000000000002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1"/>
        <v>0</v>
      </c>
      <c r="CD46" s="70">
        <f t="shared" si="91"/>
        <v>0</v>
      </c>
      <c r="CE46" s="70"/>
      <c r="CF46" s="70"/>
      <c r="CG46" s="106"/>
      <c r="CH46" s="262"/>
      <c r="CI46" s="305">
        <v>30.9</v>
      </c>
      <c r="CJ46" s="262">
        <v>10</v>
      </c>
      <c r="CK46" s="269"/>
      <c r="CL46" s="269"/>
      <c r="CM46" s="305">
        <v>10.3</v>
      </c>
      <c r="CN46" s="269">
        <v>3</v>
      </c>
      <c r="CO46" s="74">
        <f t="shared" si="21"/>
        <v>41.2</v>
      </c>
      <c r="CP46" s="74">
        <f t="shared" si="22"/>
        <v>13</v>
      </c>
      <c r="CQ46" s="308">
        <v>247.40625</v>
      </c>
      <c r="CR46" s="308"/>
      <c r="CS46" s="308"/>
      <c r="CT46" s="274"/>
      <c r="CU46" s="309">
        <v>18.556701030927837</v>
      </c>
      <c r="CV46" s="172"/>
      <c r="CW46" s="310">
        <v>63.814432989690722</v>
      </c>
      <c r="CX46" s="274"/>
      <c r="CY46" s="274"/>
      <c r="CZ46" s="274"/>
      <c r="DA46" s="281">
        <f t="shared" si="100"/>
        <v>329.77738402061857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11">
        <v>41.1</v>
      </c>
      <c r="DL46" s="311">
        <v>13.7</v>
      </c>
      <c r="DM46" s="263">
        <f t="shared" si="27"/>
        <v>41.1</v>
      </c>
      <c r="DN46" s="263">
        <f t="shared" si="28"/>
        <v>13.7</v>
      </c>
      <c r="DO46" s="311">
        <v>39.869999999999997</v>
      </c>
      <c r="DP46" s="311">
        <v>13.29</v>
      </c>
      <c r="DQ46" s="265"/>
      <c r="DR46" s="265"/>
      <c r="DS46" s="74"/>
      <c r="DT46" s="74"/>
      <c r="DU46" s="266"/>
      <c r="DV46" s="282"/>
      <c r="DW46" s="282"/>
      <c r="DX46" s="282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46">
        <v>41.23</v>
      </c>
      <c r="EH46" s="347"/>
      <c r="EI46" s="87">
        <v>265.70103092783506</v>
      </c>
      <c r="EJ46" s="87"/>
      <c r="EK46" s="263">
        <v>116.90721649484537</v>
      </c>
      <c r="EL46" s="266"/>
      <c r="EM46" s="267"/>
      <c r="EN46" s="267"/>
      <c r="EO46" s="267"/>
      <c r="EP46" s="267"/>
      <c r="EQ46" s="74">
        <f t="shared" si="30"/>
        <v>423.83824742268047</v>
      </c>
      <c r="ER46" s="74">
        <f t="shared" si="101"/>
        <v>0</v>
      </c>
      <c r="ES46" s="172"/>
      <c r="ET46" s="172"/>
      <c r="EU46" s="283"/>
      <c r="EV46" s="283"/>
      <c r="EW46" s="70">
        <f t="shared" si="32"/>
        <v>0</v>
      </c>
      <c r="EX46" s="70">
        <f t="shared" si="33"/>
        <v>0</v>
      </c>
      <c r="EY46" s="74"/>
      <c r="EZ46" s="74"/>
      <c r="FA46" s="312">
        <v>29</v>
      </c>
      <c r="FB46" s="268"/>
      <c r="FC46" s="106">
        <v>0</v>
      </c>
      <c r="FD46" s="264"/>
      <c r="FE46" s="74"/>
      <c r="FF46" s="74"/>
      <c r="FG46" s="284"/>
      <c r="FH46" s="285"/>
      <c r="FI46" s="74"/>
      <c r="FJ46" s="74"/>
      <c r="FK46" s="74"/>
      <c r="FL46" s="74"/>
      <c r="FM46" s="264"/>
      <c r="FN46" s="264"/>
      <c r="FO46" s="70"/>
      <c r="FP46" s="74"/>
      <c r="FQ46" s="286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/>
      <c r="GJ46" s="67"/>
      <c r="GK46" s="269"/>
      <c r="GL46" s="269"/>
      <c r="GM46" s="86"/>
      <c r="GN46" s="86"/>
      <c r="GO46" s="269"/>
      <c r="GP46" s="313"/>
      <c r="GQ46" s="313"/>
      <c r="GR46" s="313"/>
      <c r="GS46" s="86"/>
      <c r="GT46" s="86"/>
      <c r="GU46" s="86"/>
      <c r="GV46" s="86"/>
      <c r="GW46" s="86"/>
      <c r="GX46" s="86"/>
      <c r="GY46" s="86"/>
      <c r="GZ46" s="86"/>
      <c r="HA46" s="67"/>
      <c r="HB46" s="67"/>
      <c r="HC46" s="70"/>
      <c r="HD46" s="70"/>
      <c r="HE46" s="70"/>
      <c r="HF46" s="70"/>
      <c r="HG46" s="70"/>
      <c r="HH46" s="70"/>
      <c r="HI46" s="70">
        <f t="shared" si="92"/>
        <v>0</v>
      </c>
      <c r="HJ46" s="70">
        <f t="shared" si="93"/>
        <v>0</v>
      </c>
      <c r="HK46" s="74"/>
      <c r="HL46" s="74"/>
      <c r="HM46" s="74"/>
      <c r="HN46" s="282"/>
      <c r="HO46" s="74">
        <f t="shared" si="38"/>
        <v>0</v>
      </c>
      <c r="HP46" s="74">
        <f t="shared" si="39"/>
        <v>0</v>
      </c>
      <c r="HQ46" s="305">
        <v>400</v>
      </c>
      <c r="HR46" s="67"/>
      <c r="HS46" s="305">
        <v>400</v>
      </c>
      <c r="HT46" s="74"/>
      <c r="HU46" s="74">
        <f t="shared" si="40"/>
        <v>400</v>
      </c>
      <c r="HV46" s="74">
        <f t="shared" si="41"/>
        <v>0</v>
      </c>
      <c r="HW46" s="74"/>
      <c r="HX46" s="74"/>
      <c r="HY46" s="314"/>
      <c r="HZ46" s="314"/>
      <c r="IA46" s="89"/>
      <c r="IB46" s="87"/>
      <c r="IC46" s="172">
        <v>12.5</v>
      </c>
      <c r="ID46" s="269">
        <v>3.125</v>
      </c>
      <c r="IE46" s="184"/>
      <c r="IF46" s="184"/>
      <c r="IG46" s="74">
        <f t="shared" si="42"/>
        <v>12.5</v>
      </c>
      <c r="IH46" s="74">
        <f t="shared" si="43"/>
        <v>3.125</v>
      </c>
      <c r="II46" s="74"/>
      <c r="IJ46" s="74"/>
      <c r="IK46" s="74"/>
      <c r="IL46" s="74"/>
      <c r="IM46" s="70"/>
      <c r="IN46" s="282"/>
      <c r="IO46" s="74"/>
      <c r="IP46" s="74"/>
      <c r="IQ46" s="74"/>
      <c r="IR46" s="74"/>
      <c r="IS46" s="74"/>
      <c r="IT46" s="74"/>
      <c r="IU46" s="74">
        <f t="shared" si="94"/>
        <v>0</v>
      </c>
      <c r="IV46" s="74">
        <f t="shared" si="95"/>
        <v>0</v>
      </c>
      <c r="IW46" s="74"/>
      <c r="IX46" s="74"/>
      <c r="IY46" s="67"/>
      <c r="IZ46" s="67"/>
      <c r="JA46" s="67">
        <v>10.31</v>
      </c>
      <c r="JB46" s="67"/>
      <c r="JC46" s="67">
        <v>0</v>
      </c>
      <c r="JD46" s="67"/>
      <c r="JE46" s="293">
        <v>5.15</v>
      </c>
      <c r="JF46" s="293"/>
      <c r="JG46" s="74">
        <f t="shared" si="44"/>
        <v>15.46</v>
      </c>
      <c r="JH46" s="74">
        <f t="shared" si="45"/>
        <v>0</v>
      </c>
      <c r="JI46" s="269">
        <v>0</v>
      </c>
      <c r="JJ46" s="269">
        <v>0</v>
      </c>
      <c r="JK46" s="269">
        <v>6.3967999999999998</v>
      </c>
      <c r="JL46" s="269">
        <v>1</v>
      </c>
      <c r="JM46" s="324"/>
      <c r="JN46" s="269"/>
      <c r="JO46" s="305">
        <v>0</v>
      </c>
      <c r="JP46" s="269">
        <v>0</v>
      </c>
      <c r="JQ46" s="305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3"/>
        <v>6.3967999999999998</v>
      </c>
      <c r="JX46" s="74">
        <f t="shared" si="84"/>
        <v>1</v>
      </c>
      <c r="JY46" s="74"/>
      <c r="JZ46" s="74"/>
      <c r="KA46" s="67"/>
      <c r="KB46" s="67"/>
      <c r="KC46" s="74">
        <f t="shared" si="46"/>
        <v>0</v>
      </c>
      <c r="KD46" s="74">
        <f t="shared" si="47"/>
        <v>0</v>
      </c>
      <c r="KE46" s="70"/>
      <c r="KF46" s="70"/>
      <c r="KG46" s="70"/>
      <c r="KH46" s="70"/>
      <c r="KI46" s="70">
        <f t="shared" si="96"/>
        <v>0</v>
      </c>
      <c r="KJ46" s="70">
        <f t="shared" si="97"/>
        <v>0</v>
      </c>
      <c r="KK46" s="70"/>
      <c r="KL46" s="70"/>
      <c r="KM46" s="70"/>
      <c r="KN46" s="70"/>
      <c r="KO46" s="70">
        <f t="shared" si="48"/>
        <v>0</v>
      </c>
      <c r="KP46" s="70">
        <f t="shared" si="48"/>
        <v>0</v>
      </c>
      <c r="KQ46" s="263"/>
      <c r="KR46" s="70"/>
      <c r="KS46" s="70"/>
      <c r="KT46" s="70"/>
      <c r="KU46" s="114">
        <f t="shared" si="49"/>
        <v>0</v>
      </c>
      <c r="KV46" s="114">
        <f t="shared" si="50"/>
        <v>0</v>
      </c>
      <c r="KW46" s="70"/>
      <c r="KX46" s="70"/>
      <c r="KY46" s="70">
        <f t="shared" si="51"/>
        <v>0</v>
      </c>
      <c r="KZ46" s="70">
        <f t="shared" si="52"/>
        <v>0</v>
      </c>
      <c r="LA46" s="70"/>
      <c r="LB46" s="70"/>
      <c r="LC46" s="70"/>
      <c r="LD46" s="70"/>
      <c r="LE46" s="70">
        <f t="shared" si="53"/>
        <v>0</v>
      </c>
      <c r="LF46" s="70">
        <f t="shared" si="54"/>
        <v>0</v>
      </c>
      <c r="LG46" s="70"/>
      <c r="LH46" s="70"/>
      <c r="LI46" s="70">
        <f t="shared" si="55"/>
        <v>0</v>
      </c>
      <c r="LJ46" s="70">
        <f t="shared" si="56"/>
        <v>0</v>
      </c>
      <c r="LK46" s="67">
        <v>24.2</v>
      </c>
      <c r="LL46" s="269">
        <v>0</v>
      </c>
      <c r="LM46" s="75">
        <v>24.02</v>
      </c>
      <c r="LN46" s="315">
        <v>0</v>
      </c>
      <c r="LO46" s="75">
        <v>6.5750000000000002</v>
      </c>
      <c r="LP46" s="319">
        <v>0</v>
      </c>
      <c r="LQ46" s="130"/>
      <c r="LR46" s="271"/>
      <c r="LS46" s="271"/>
      <c r="LT46" s="271"/>
      <c r="LU46" s="70">
        <f t="shared" si="102"/>
        <v>54.795000000000002</v>
      </c>
      <c r="LV46" s="70">
        <f t="shared" si="58"/>
        <v>0</v>
      </c>
      <c r="LW46" s="130"/>
      <c r="LX46" s="70"/>
      <c r="LY46" s="70"/>
      <c r="LZ46" s="70"/>
      <c r="MA46" s="70">
        <f t="shared" si="59"/>
        <v>0</v>
      </c>
      <c r="MB46" s="70">
        <f t="shared" si="60"/>
        <v>0</v>
      </c>
      <c r="MC46" s="106"/>
      <c r="MD46" s="70"/>
      <c r="ME46" s="316"/>
      <c r="MF46" s="287"/>
      <c r="MG46" s="71"/>
      <c r="MH46" s="70"/>
      <c r="MI46" s="71"/>
      <c r="MJ46" s="70"/>
      <c r="MK46" s="70">
        <f t="shared" si="61"/>
        <v>0</v>
      </c>
      <c r="ML46" s="70">
        <f t="shared" si="62"/>
        <v>0</v>
      </c>
      <c r="MM46" s="365">
        <v>4.9020000000000001</v>
      </c>
      <c r="MN46" s="321"/>
      <c r="MO46" s="366">
        <v>3.2680000000000002</v>
      </c>
      <c r="MP46" s="321"/>
      <c r="MQ46" s="70">
        <f t="shared" si="63"/>
        <v>8.17</v>
      </c>
      <c r="MR46" s="70">
        <f t="shared" si="64"/>
        <v>0</v>
      </c>
      <c r="MS46" s="70"/>
      <c r="MT46" s="70"/>
      <c r="MU46" s="70">
        <f t="shared" si="65"/>
        <v>0</v>
      </c>
      <c r="MV46" s="70">
        <f t="shared" si="66"/>
        <v>0</v>
      </c>
      <c r="MW46" s="70"/>
      <c r="MX46" s="70"/>
      <c r="MY46" s="70">
        <f t="shared" si="67"/>
        <v>0</v>
      </c>
      <c r="MZ46" s="70">
        <f t="shared" si="68"/>
        <v>0</v>
      </c>
      <c r="NA46" s="317">
        <v>0</v>
      </c>
      <c r="NB46" s="349">
        <v>0</v>
      </c>
      <c r="NC46" s="70">
        <f t="shared" si="69"/>
        <v>0</v>
      </c>
      <c r="ND46" s="70">
        <f t="shared" si="70"/>
        <v>0</v>
      </c>
      <c r="NE46" s="172"/>
      <c r="NF46" s="172"/>
      <c r="NG46" s="172">
        <f t="shared" si="71"/>
        <v>0</v>
      </c>
      <c r="NH46" s="172">
        <f t="shared" si="72"/>
        <v>0</v>
      </c>
      <c r="NI46" s="172"/>
      <c r="NJ46" s="172"/>
      <c r="NK46" s="172">
        <f t="shared" si="73"/>
        <v>0</v>
      </c>
      <c r="NL46" s="172">
        <f t="shared" si="74"/>
        <v>0</v>
      </c>
      <c r="NM46" s="264"/>
      <c r="NN46" s="172"/>
      <c r="NO46" s="172">
        <f t="shared" si="75"/>
        <v>0</v>
      </c>
      <c r="NP46" s="172">
        <f t="shared" si="76"/>
        <v>0</v>
      </c>
      <c r="NQ46" s="314">
        <v>8</v>
      </c>
      <c r="NR46" s="314"/>
      <c r="NS46" s="70">
        <v>1.33</v>
      </c>
      <c r="NT46" s="70"/>
      <c r="NU46" s="70">
        <v>1</v>
      </c>
      <c r="NV46" s="70"/>
      <c r="NW46" s="70">
        <v>2.4300000000000002</v>
      </c>
      <c r="NX46" s="70"/>
      <c r="NY46" s="70">
        <v>1.22</v>
      </c>
      <c r="NZ46" s="70"/>
      <c r="OA46" s="70">
        <v>0</v>
      </c>
      <c r="OB46" s="70"/>
      <c r="OC46" s="70">
        <f t="shared" si="77"/>
        <v>13.98</v>
      </c>
      <c r="OD46" s="70">
        <f t="shared" si="78"/>
        <v>0</v>
      </c>
      <c r="OE46" s="70">
        <v>10</v>
      </c>
      <c r="OF46" s="70"/>
      <c r="OG46" s="114">
        <v>4.66</v>
      </c>
      <c r="OH46" s="70"/>
      <c r="OI46" s="114">
        <v>2</v>
      </c>
      <c r="OJ46" s="70"/>
      <c r="OK46" s="70">
        <v>1</v>
      </c>
      <c r="OL46" s="70"/>
      <c r="OM46" s="70">
        <f t="shared" si="79"/>
        <v>17.66</v>
      </c>
      <c r="ON46" s="70">
        <f t="shared" si="80"/>
        <v>0</v>
      </c>
      <c r="OO46" s="320">
        <v>3.38</v>
      </c>
      <c r="OP46" s="172"/>
      <c r="OQ46" s="321">
        <v>0.95</v>
      </c>
      <c r="OR46" s="172"/>
      <c r="OS46" s="321">
        <v>1.04</v>
      </c>
      <c r="OT46" s="172"/>
      <c r="OU46" s="172">
        <f t="shared" si="103"/>
        <v>4.33</v>
      </c>
      <c r="OV46" s="172">
        <f t="shared" si="82"/>
        <v>0</v>
      </c>
      <c r="OW46" s="172"/>
      <c r="OX46" s="172"/>
      <c r="OY46" s="172">
        <f t="shared" si="98"/>
        <v>0</v>
      </c>
      <c r="OZ46" s="172">
        <f t="shared" si="99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5"/>
        <v>0</v>
      </c>
      <c r="J47" s="74">
        <f t="shared" si="86"/>
        <v>0</v>
      </c>
      <c r="K47" s="263"/>
      <c r="L47" s="263"/>
      <c r="M47" s="67">
        <v>20.62</v>
      </c>
      <c r="N47" s="67">
        <v>4.1240000000000006</v>
      </c>
      <c r="O47" s="71">
        <v>0</v>
      </c>
      <c r="P47" s="67">
        <v>0</v>
      </c>
      <c r="Q47" s="114">
        <v>5.15</v>
      </c>
      <c r="R47" s="74">
        <v>1.03</v>
      </c>
      <c r="S47" s="263"/>
      <c r="T47" s="263"/>
      <c r="U47" s="74"/>
      <c r="V47" s="74"/>
      <c r="W47" s="74">
        <f t="shared" si="14"/>
        <v>25.770000000000003</v>
      </c>
      <c r="X47" s="74">
        <f t="shared" si="15"/>
        <v>5.1540000000000008</v>
      </c>
      <c r="Y47" s="74"/>
      <c r="Z47" s="74"/>
      <c r="AA47" s="71"/>
      <c r="AB47" s="67"/>
      <c r="AC47" s="74">
        <f t="shared" si="16"/>
        <v>0</v>
      </c>
      <c r="AD47" s="74">
        <f t="shared" si="17"/>
        <v>0</v>
      </c>
      <c r="AE47" s="67"/>
      <c r="AF47" s="67"/>
      <c r="AG47" s="67"/>
      <c r="AH47" s="67"/>
      <c r="AI47" s="114"/>
      <c r="AJ47" s="114"/>
      <c r="AK47" s="307"/>
      <c r="AL47" s="275"/>
      <c r="AM47" s="276"/>
      <c r="AN47" s="276"/>
      <c r="AO47" s="277"/>
      <c r="AP47" s="277"/>
      <c r="AQ47" s="277"/>
      <c r="AR47" s="277"/>
      <c r="AS47" s="277"/>
      <c r="AT47" s="277"/>
      <c r="AU47" s="70">
        <f t="shared" si="87"/>
        <v>0</v>
      </c>
      <c r="AV47" s="70">
        <f t="shared" si="88"/>
        <v>0</v>
      </c>
      <c r="AW47" s="74"/>
      <c r="AX47" s="74"/>
      <c r="AY47" s="278"/>
      <c r="AZ47" s="74"/>
      <c r="BA47" s="74"/>
      <c r="BB47" s="74"/>
      <c r="BC47" s="74">
        <f t="shared" si="89"/>
        <v>0</v>
      </c>
      <c r="BD47" s="74">
        <f t="shared" si="90"/>
        <v>0</v>
      </c>
      <c r="BE47" s="74">
        <v>10</v>
      </c>
      <c r="BF47" s="74">
        <v>1.4239999999999999</v>
      </c>
      <c r="BG47" s="279">
        <v>8</v>
      </c>
      <c r="BH47" s="280">
        <v>1.1392</v>
      </c>
      <c r="BI47" s="279">
        <v>0</v>
      </c>
      <c r="BJ47" s="280">
        <v>0</v>
      </c>
      <c r="BK47" s="264">
        <v>2</v>
      </c>
      <c r="BL47" s="74">
        <v>0.2848</v>
      </c>
      <c r="BM47" s="74"/>
      <c r="BN47" s="74"/>
      <c r="BO47" s="74"/>
      <c r="BP47" s="74"/>
      <c r="BQ47" s="74">
        <v>10</v>
      </c>
      <c r="BR47" s="74">
        <v>1.4239999999999999</v>
      </c>
      <c r="BS47" s="263">
        <f t="shared" si="19"/>
        <v>30</v>
      </c>
      <c r="BT47" s="74">
        <f t="shared" si="20"/>
        <v>4.2720000000000002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1"/>
        <v>0</v>
      </c>
      <c r="CD47" s="70">
        <f t="shared" si="91"/>
        <v>0</v>
      </c>
      <c r="CE47" s="70"/>
      <c r="CF47" s="70"/>
      <c r="CG47" s="106"/>
      <c r="CH47" s="262"/>
      <c r="CI47" s="305">
        <v>30.9</v>
      </c>
      <c r="CJ47" s="262">
        <v>10</v>
      </c>
      <c r="CK47" s="269"/>
      <c r="CL47" s="269"/>
      <c r="CM47" s="305">
        <v>10.3</v>
      </c>
      <c r="CN47" s="269">
        <v>3</v>
      </c>
      <c r="CO47" s="74">
        <f t="shared" si="21"/>
        <v>41.2</v>
      </c>
      <c r="CP47" s="74">
        <f t="shared" si="22"/>
        <v>13</v>
      </c>
      <c r="CQ47" s="308">
        <v>247.40625</v>
      </c>
      <c r="CR47" s="308"/>
      <c r="CS47" s="308"/>
      <c r="CT47" s="274"/>
      <c r="CU47" s="309">
        <v>18.556701030927837</v>
      </c>
      <c r="CV47" s="172"/>
      <c r="CW47" s="310">
        <v>63.814432989690722</v>
      </c>
      <c r="CX47" s="274"/>
      <c r="CY47" s="274"/>
      <c r="CZ47" s="274"/>
      <c r="DA47" s="281">
        <f t="shared" si="100"/>
        <v>329.77738402061857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11">
        <v>41.1</v>
      </c>
      <c r="DL47" s="311">
        <v>13.7</v>
      </c>
      <c r="DM47" s="263">
        <f t="shared" si="27"/>
        <v>41.1</v>
      </c>
      <c r="DN47" s="263">
        <f t="shared" si="28"/>
        <v>13.7</v>
      </c>
      <c r="DO47" s="311">
        <v>39.869999999999997</v>
      </c>
      <c r="DP47" s="311">
        <v>13.29</v>
      </c>
      <c r="DQ47" s="265"/>
      <c r="DR47" s="265"/>
      <c r="DS47" s="74"/>
      <c r="DT47" s="74"/>
      <c r="DU47" s="266"/>
      <c r="DV47" s="282"/>
      <c r="DW47" s="282"/>
      <c r="DX47" s="282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46">
        <v>41.23</v>
      </c>
      <c r="EH47" s="347"/>
      <c r="EI47" s="87">
        <v>265.70103092783506</v>
      </c>
      <c r="EJ47" s="87"/>
      <c r="EK47" s="263">
        <v>116.90721649484537</v>
      </c>
      <c r="EL47" s="266"/>
      <c r="EM47" s="267"/>
      <c r="EN47" s="267"/>
      <c r="EO47" s="267"/>
      <c r="EP47" s="267"/>
      <c r="EQ47" s="74">
        <f t="shared" si="30"/>
        <v>423.83824742268047</v>
      </c>
      <c r="ER47" s="74">
        <f t="shared" si="101"/>
        <v>0</v>
      </c>
      <c r="ES47" s="172"/>
      <c r="ET47" s="172"/>
      <c r="EU47" s="283"/>
      <c r="EV47" s="283"/>
      <c r="EW47" s="70">
        <f t="shared" si="32"/>
        <v>0</v>
      </c>
      <c r="EX47" s="70">
        <f t="shared" si="33"/>
        <v>0</v>
      </c>
      <c r="EY47" s="74"/>
      <c r="EZ47" s="74"/>
      <c r="FA47" s="312">
        <v>29</v>
      </c>
      <c r="FB47" s="268"/>
      <c r="FC47" s="106">
        <v>0</v>
      </c>
      <c r="FD47" s="264"/>
      <c r="FE47" s="74"/>
      <c r="FF47" s="74"/>
      <c r="FG47" s="284"/>
      <c r="FH47" s="285"/>
      <c r="FI47" s="74"/>
      <c r="FJ47" s="74"/>
      <c r="FK47" s="74"/>
      <c r="FL47" s="74"/>
      <c r="FM47" s="264"/>
      <c r="FN47" s="264"/>
      <c r="FO47" s="70"/>
      <c r="FP47" s="74"/>
      <c r="FQ47" s="286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/>
      <c r="GJ47" s="67"/>
      <c r="GK47" s="269"/>
      <c r="GL47" s="269"/>
      <c r="GM47" s="86"/>
      <c r="GN47" s="86"/>
      <c r="GO47" s="269"/>
      <c r="GP47" s="313"/>
      <c r="GQ47" s="313"/>
      <c r="GR47" s="313"/>
      <c r="GS47" s="86"/>
      <c r="GT47" s="86"/>
      <c r="GU47" s="86"/>
      <c r="GV47" s="86"/>
      <c r="GW47" s="86"/>
      <c r="GX47" s="86"/>
      <c r="GY47" s="86"/>
      <c r="GZ47" s="86"/>
      <c r="HA47" s="67"/>
      <c r="HB47" s="67"/>
      <c r="HC47" s="70"/>
      <c r="HD47" s="70"/>
      <c r="HE47" s="70"/>
      <c r="HF47" s="70"/>
      <c r="HG47" s="70"/>
      <c r="HH47" s="70"/>
      <c r="HI47" s="70">
        <f t="shared" si="92"/>
        <v>0</v>
      </c>
      <c r="HJ47" s="70">
        <f t="shared" si="93"/>
        <v>0</v>
      </c>
      <c r="HK47" s="74"/>
      <c r="HL47" s="74"/>
      <c r="HM47" s="74"/>
      <c r="HN47" s="282"/>
      <c r="HO47" s="74">
        <f t="shared" si="38"/>
        <v>0</v>
      </c>
      <c r="HP47" s="74">
        <f t="shared" si="39"/>
        <v>0</v>
      </c>
      <c r="HQ47" s="305">
        <v>400</v>
      </c>
      <c r="HR47" s="67"/>
      <c r="HS47" s="305">
        <v>400</v>
      </c>
      <c r="HT47" s="74"/>
      <c r="HU47" s="74">
        <f t="shared" si="40"/>
        <v>400</v>
      </c>
      <c r="HV47" s="74">
        <f t="shared" si="41"/>
        <v>0</v>
      </c>
      <c r="HW47" s="74"/>
      <c r="HX47" s="74"/>
      <c r="HY47" s="292"/>
      <c r="HZ47" s="292"/>
      <c r="IA47" s="89"/>
      <c r="IB47" s="87"/>
      <c r="IC47" s="172">
        <v>12.5</v>
      </c>
      <c r="ID47" s="269">
        <v>3.125</v>
      </c>
      <c r="IE47" s="184"/>
      <c r="IF47" s="184"/>
      <c r="IG47" s="74">
        <f t="shared" si="42"/>
        <v>12.5</v>
      </c>
      <c r="IH47" s="74">
        <f t="shared" si="43"/>
        <v>3.125</v>
      </c>
      <c r="II47" s="74"/>
      <c r="IJ47" s="74"/>
      <c r="IK47" s="74"/>
      <c r="IL47" s="74"/>
      <c r="IM47" s="70"/>
      <c r="IN47" s="282"/>
      <c r="IO47" s="74"/>
      <c r="IP47" s="74"/>
      <c r="IQ47" s="74"/>
      <c r="IR47" s="74"/>
      <c r="IS47" s="74"/>
      <c r="IT47" s="74"/>
      <c r="IU47" s="74">
        <f t="shared" si="94"/>
        <v>0</v>
      </c>
      <c r="IV47" s="74">
        <f t="shared" si="95"/>
        <v>0</v>
      </c>
      <c r="IW47" s="74"/>
      <c r="IX47" s="74"/>
      <c r="IY47" s="67"/>
      <c r="IZ47" s="67"/>
      <c r="JA47" s="67">
        <v>10.31</v>
      </c>
      <c r="JB47" s="67"/>
      <c r="JC47" s="67">
        <v>0</v>
      </c>
      <c r="JD47" s="67"/>
      <c r="JE47" s="293">
        <v>5.15</v>
      </c>
      <c r="JF47" s="293"/>
      <c r="JG47" s="74">
        <f t="shared" si="44"/>
        <v>15.46</v>
      </c>
      <c r="JH47" s="74">
        <f t="shared" si="45"/>
        <v>0</v>
      </c>
      <c r="JI47" s="269">
        <v>0</v>
      </c>
      <c r="JJ47" s="269">
        <v>0</v>
      </c>
      <c r="JK47" s="269">
        <v>6.3967999999999998</v>
      </c>
      <c r="JL47" s="269">
        <v>1</v>
      </c>
      <c r="JM47" s="324"/>
      <c r="JN47" s="269"/>
      <c r="JO47" s="305">
        <v>0</v>
      </c>
      <c r="JP47" s="269">
        <v>0</v>
      </c>
      <c r="JQ47" s="305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3"/>
        <v>6.3967999999999998</v>
      </c>
      <c r="JX47" s="74">
        <f t="shared" si="84"/>
        <v>1</v>
      </c>
      <c r="JY47" s="74"/>
      <c r="JZ47" s="74"/>
      <c r="KA47" s="67"/>
      <c r="KB47" s="67"/>
      <c r="KC47" s="74">
        <f t="shared" si="46"/>
        <v>0</v>
      </c>
      <c r="KD47" s="74">
        <f t="shared" si="47"/>
        <v>0</v>
      </c>
      <c r="KE47" s="70"/>
      <c r="KF47" s="70"/>
      <c r="KG47" s="70"/>
      <c r="KH47" s="70"/>
      <c r="KI47" s="70">
        <f t="shared" si="96"/>
        <v>0</v>
      </c>
      <c r="KJ47" s="70">
        <f t="shared" si="97"/>
        <v>0</v>
      </c>
      <c r="KK47" s="70"/>
      <c r="KL47" s="70"/>
      <c r="KM47" s="70"/>
      <c r="KN47" s="70"/>
      <c r="KO47" s="70">
        <f t="shared" si="48"/>
        <v>0</v>
      </c>
      <c r="KP47" s="70">
        <f t="shared" si="48"/>
        <v>0</v>
      </c>
      <c r="KQ47" s="263"/>
      <c r="KR47" s="70"/>
      <c r="KS47" s="70"/>
      <c r="KT47" s="70"/>
      <c r="KU47" s="114">
        <f t="shared" si="49"/>
        <v>0</v>
      </c>
      <c r="KV47" s="114">
        <f t="shared" si="50"/>
        <v>0</v>
      </c>
      <c r="KW47" s="70"/>
      <c r="KX47" s="70"/>
      <c r="KY47" s="70">
        <f t="shared" si="51"/>
        <v>0</v>
      </c>
      <c r="KZ47" s="70">
        <f t="shared" si="52"/>
        <v>0</v>
      </c>
      <c r="LA47" s="70"/>
      <c r="LB47" s="70"/>
      <c r="LC47" s="70"/>
      <c r="LD47" s="70"/>
      <c r="LE47" s="70">
        <f t="shared" si="53"/>
        <v>0</v>
      </c>
      <c r="LF47" s="70">
        <f t="shared" si="54"/>
        <v>0</v>
      </c>
      <c r="LG47" s="70"/>
      <c r="LH47" s="70"/>
      <c r="LI47" s="70">
        <f t="shared" si="55"/>
        <v>0</v>
      </c>
      <c r="LJ47" s="70">
        <f t="shared" si="56"/>
        <v>0</v>
      </c>
      <c r="LK47" s="67">
        <v>24.2</v>
      </c>
      <c r="LL47" s="269">
        <v>0</v>
      </c>
      <c r="LM47" s="75">
        <v>24.02</v>
      </c>
      <c r="LN47" s="315">
        <v>0</v>
      </c>
      <c r="LO47" s="75">
        <v>6.5750000000000002</v>
      </c>
      <c r="LP47" s="319">
        <v>0</v>
      </c>
      <c r="LQ47" s="130"/>
      <c r="LR47" s="271"/>
      <c r="LS47" s="271"/>
      <c r="LT47" s="271"/>
      <c r="LU47" s="70">
        <f t="shared" si="102"/>
        <v>54.795000000000002</v>
      </c>
      <c r="LV47" s="70">
        <f t="shared" si="58"/>
        <v>0</v>
      </c>
      <c r="LW47" s="130"/>
      <c r="LX47" s="70"/>
      <c r="LY47" s="70"/>
      <c r="LZ47" s="70"/>
      <c r="MA47" s="70">
        <f t="shared" si="59"/>
        <v>0</v>
      </c>
      <c r="MB47" s="70">
        <f t="shared" si="60"/>
        <v>0</v>
      </c>
      <c r="MC47" s="106"/>
      <c r="MD47" s="70"/>
      <c r="ME47" s="316"/>
      <c r="MF47" s="287"/>
      <c r="MG47" s="71"/>
      <c r="MH47" s="70"/>
      <c r="MI47" s="71"/>
      <c r="MJ47" s="70"/>
      <c r="MK47" s="70">
        <f t="shared" si="61"/>
        <v>0</v>
      </c>
      <c r="ML47" s="70">
        <f t="shared" si="62"/>
        <v>0</v>
      </c>
      <c r="MM47" s="365">
        <v>5.2860000000000005</v>
      </c>
      <c r="MN47" s="321"/>
      <c r="MO47" s="366">
        <v>3.5240000000000005</v>
      </c>
      <c r="MP47" s="321"/>
      <c r="MQ47" s="70">
        <f t="shared" si="63"/>
        <v>8.81</v>
      </c>
      <c r="MR47" s="70">
        <f t="shared" si="64"/>
        <v>0</v>
      </c>
      <c r="MS47" s="70"/>
      <c r="MT47" s="70"/>
      <c r="MU47" s="70">
        <f t="shared" si="65"/>
        <v>0</v>
      </c>
      <c r="MV47" s="70">
        <f t="shared" si="66"/>
        <v>0</v>
      </c>
      <c r="MW47" s="70"/>
      <c r="MX47" s="70"/>
      <c r="MY47" s="70">
        <f t="shared" si="67"/>
        <v>0</v>
      </c>
      <c r="MZ47" s="70">
        <f t="shared" si="68"/>
        <v>0</v>
      </c>
      <c r="NA47" s="317">
        <v>0</v>
      </c>
      <c r="NB47" s="349">
        <v>0</v>
      </c>
      <c r="NC47" s="70">
        <f t="shared" si="69"/>
        <v>0</v>
      </c>
      <c r="ND47" s="70">
        <f t="shared" si="70"/>
        <v>0</v>
      </c>
      <c r="NE47" s="172"/>
      <c r="NF47" s="172"/>
      <c r="NG47" s="172">
        <f t="shared" si="71"/>
        <v>0</v>
      </c>
      <c r="NH47" s="172">
        <f t="shared" si="72"/>
        <v>0</v>
      </c>
      <c r="NI47" s="172"/>
      <c r="NJ47" s="172"/>
      <c r="NK47" s="172">
        <f t="shared" si="73"/>
        <v>0</v>
      </c>
      <c r="NL47" s="172">
        <f t="shared" si="74"/>
        <v>0</v>
      </c>
      <c r="NM47" s="264"/>
      <c r="NN47" s="172"/>
      <c r="NO47" s="172">
        <f t="shared" si="75"/>
        <v>0</v>
      </c>
      <c r="NP47" s="172">
        <f t="shared" si="76"/>
        <v>0</v>
      </c>
      <c r="NQ47" s="314">
        <v>8</v>
      </c>
      <c r="NR47" s="314"/>
      <c r="NS47" s="70">
        <v>1.33</v>
      </c>
      <c r="NT47" s="70"/>
      <c r="NU47" s="70">
        <v>1</v>
      </c>
      <c r="NV47" s="70"/>
      <c r="NW47" s="70">
        <v>3.96</v>
      </c>
      <c r="NX47" s="70"/>
      <c r="NY47" s="70">
        <v>1.98</v>
      </c>
      <c r="NZ47" s="70"/>
      <c r="OA47" s="70">
        <v>0</v>
      </c>
      <c r="OB47" s="70"/>
      <c r="OC47" s="70">
        <f t="shared" si="77"/>
        <v>16.27</v>
      </c>
      <c r="OD47" s="70">
        <f t="shared" si="78"/>
        <v>0</v>
      </c>
      <c r="OE47" s="70">
        <v>10</v>
      </c>
      <c r="OF47" s="70"/>
      <c r="OG47" s="114">
        <v>4.66</v>
      </c>
      <c r="OH47" s="70"/>
      <c r="OI47" s="114">
        <v>2</v>
      </c>
      <c r="OJ47" s="70"/>
      <c r="OK47" s="70">
        <v>1</v>
      </c>
      <c r="OL47" s="70"/>
      <c r="OM47" s="70">
        <f t="shared" si="79"/>
        <v>17.66</v>
      </c>
      <c r="ON47" s="70">
        <f t="shared" si="80"/>
        <v>0</v>
      </c>
      <c r="OO47" s="320">
        <v>3.4</v>
      </c>
      <c r="OP47" s="172"/>
      <c r="OQ47" s="321">
        <v>0.96</v>
      </c>
      <c r="OR47" s="172"/>
      <c r="OS47" s="321">
        <v>1.05</v>
      </c>
      <c r="OT47" s="172"/>
      <c r="OU47" s="172">
        <f t="shared" si="103"/>
        <v>4.3599999999999994</v>
      </c>
      <c r="OV47" s="172">
        <f t="shared" si="82"/>
        <v>0</v>
      </c>
      <c r="OW47" s="172"/>
      <c r="OX47" s="172"/>
      <c r="OY47" s="172">
        <f t="shared" si="98"/>
        <v>0</v>
      </c>
      <c r="OZ47" s="172">
        <f t="shared" si="99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5"/>
        <v>0</v>
      </c>
      <c r="J48" s="74">
        <f t="shared" si="86"/>
        <v>0</v>
      </c>
      <c r="K48" s="263"/>
      <c r="L48" s="263"/>
      <c r="M48" s="67">
        <v>20.62</v>
      </c>
      <c r="N48" s="67">
        <v>4.1240000000000006</v>
      </c>
      <c r="O48" s="71">
        <v>0</v>
      </c>
      <c r="P48" s="67">
        <v>0</v>
      </c>
      <c r="Q48" s="114">
        <v>5.15</v>
      </c>
      <c r="R48" s="74">
        <v>1.03</v>
      </c>
      <c r="S48" s="263"/>
      <c r="T48" s="263"/>
      <c r="U48" s="74"/>
      <c r="V48" s="74"/>
      <c r="W48" s="74">
        <f t="shared" si="14"/>
        <v>25.770000000000003</v>
      </c>
      <c r="X48" s="74">
        <f t="shared" si="15"/>
        <v>5.1540000000000008</v>
      </c>
      <c r="Y48" s="74"/>
      <c r="Z48" s="74"/>
      <c r="AA48" s="71"/>
      <c r="AB48" s="67"/>
      <c r="AC48" s="74">
        <f t="shared" si="16"/>
        <v>0</v>
      </c>
      <c r="AD48" s="74">
        <f t="shared" si="17"/>
        <v>0</v>
      </c>
      <c r="AE48" s="67"/>
      <c r="AF48" s="67"/>
      <c r="AG48" s="67"/>
      <c r="AH48" s="67"/>
      <c r="AI48" s="114"/>
      <c r="AJ48" s="114"/>
      <c r="AK48" s="307"/>
      <c r="AL48" s="275"/>
      <c r="AM48" s="276"/>
      <c r="AN48" s="276"/>
      <c r="AO48" s="277"/>
      <c r="AP48" s="277"/>
      <c r="AQ48" s="277"/>
      <c r="AR48" s="277"/>
      <c r="AS48" s="277"/>
      <c r="AT48" s="277"/>
      <c r="AU48" s="70">
        <f t="shared" si="87"/>
        <v>0</v>
      </c>
      <c r="AV48" s="70">
        <f t="shared" si="88"/>
        <v>0</v>
      </c>
      <c r="AW48" s="74"/>
      <c r="AX48" s="74"/>
      <c r="AY48" s="278"/>
      <c r="AZ48" s="74"/>
      <c r="BA48" s="74"/>
      <c r="BB48" s="74"/>
      <c r="BC48" s="74">
        <f t="shared" si="89"/>
        <v>0</v>
      </c>
      <c r="BD48" s="74">
        <f t="shared" si="90"/>
        <v>0</v>
      </c>
      <c r="BE48" s="74">
        <v>10</v>
      </c>
      <c r="BF48" s="74">
        <v>1.4239999999999999</v>
      </c>
      <c r="BG48" s="279">
        <v>8</v>
      </c>
      <c r="BH48" s="280">
        <v>1.1392</v>
      </c>
      <c r="BI48" s="279">
        <v>0</v>
      </c>
      <c r="BJ48" s="280">
        <v>0</v>
      </c>
      <c r="BK48" s="264">
        <v>2</v>
      </c>
      <c r="BL48" s="74">
        <v>0.2848</v>
      </c>
      <c r="BM48" s="74"/>
      <c r="BN48" s="74"/>
      <c r="BO48" s="74"/>
      <c r="BP48" s="74"/>
      <c r="BQ48" s="74">
        <v>10</v>
      </c>
      <c r="BR48" s="74">
        <v>1.4239999999999999</v>
      </c>
      <c r="BS48" s="263">
        <f t="shared" si="19"/>
        <v>30</v>
      </c>
      <c r="BT48" s="74">
        <f t="shared" si="20"/>
        <v>4.2720000000000002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1"/>
        <v>0</v>
      </c>
      <c r="CD48" s="70">
        <f t="shared" si="91"/>
        <v>0</v>
      </c>
      <c r="CE48" s="70"/>
      <c r="CF48" s="70"/>
      <c r="CG48" s="106"/>
      <c r="CH48" s="262"/>
      <c r="CI48" s="305">
        <v>30.9</v>
      </c>
      <c r="CJ48" s="262">
        <v>10</v>
      </c>
      <c r="CK48" s="269"/>
      <c r="CL48" s="269"/>
      <c r="CM48" s="305">
        <v>10.3</v>
      </c>
      <c r="CN48" s="269">
        <v>3</v>
      </c>
      <c r="CO48" s="74">
        <f t="shared" si="21"/>
        <v>41.2</v>
      </c>
      <c r="CP48" s="74">
        <f t="shared" si="22"/>
        <v>13</v>
      </c>
      <c r="CQ48" s="308">
        <v>247.40625</v>
      </c>
      <c r="CR48" s="308"/>
      <c r="CS48" s="308"/>
      <c r="CT48" s="274"/>
      <c r="CU48" s="309">
        <v>18.556701030927837</v>
      </c>
      <c r="CV48" s="172"/>
      <c r="CW48" s="310">
        <v>63.814432989690722</v>
      </c>
      <c r="CX48" s="274"/>
      <c r="CY48" s="274"/>
      <c r="CZ48" s="274"/>
      <c r="DA48" s="281">
        <f t="shared" si="100"/>
        <v>329.77738402061857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11">
        <v>41.1</v>
      </c>
      <c r="DL48" s="311">
        <v>13.7</v>
      </c>
      <c r="DM48" s="263">
        <f t="shared" si="27"/>
        <v>41.1</v>
      </c>
      <c r="DN48" s="263">
        <f t="shared" si="28"/>
        <v>13.7</v>
      </c>
      <c r="DO48" s="311">
        <v>39.869999999999997</v>
      </c>
      <c r="DP48" s="311">
        <v>13.29</v>
      </c>
      <c r="DQ48" s="265"/>
      <c r="DR48" s="265"/>
      <c r="DS48" s="74"/>
      <c r="DT48" s="74"/>
      <c r="DU48" s="266"/>
      <c r="DV48" s="282"/>
      <c r="DW48" s="282"/>
      <c r="DX48" s="282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46">
        <v>41.23</v>
      </c>
      <c r="EH48" s="347"/>
      <c r="EI48" s="87">
        <v>265.70103092783506</v>
      </c>
      <c r="EJ48" s="87"/>
      <c r="EK48" s="263">
        <v>116.90721649484537</v>
      </c>
      <c r="EL48" s="266"/>
      <c r="EM48" s="267"/>
      <c r="EN48" s="267"/>
      <c r="EO48" s="267"/>
      <c r="EP48" s="267"/>
      <c r="EQ48" s="74">
        <f t="shared" si="30"/>
        <v>423.83824742268047</v>
      </c>
      <c r="ER48" s="74">
        <f t="shared" si="101"/>
        <v>0</v>
      </c>
      <c r="ES48" s="172"/>
      <c r="ET48" s="172"/>
      <c r="EU48" s="283"/>
      <c r="EV48" s="283"/>
      <c r="EW48" s="70">
        <f t="shared" si="32"/>
        <v>0</v>
      </c>
      <c r="EX48" s="70">
        <f t="shared" si="33"/>
        <v>0</v>
      </c>
      <c r="EY48" s="74"/>
      <c r="EZ48" s="74"/>
      <c r="FA48" s="312">
        <v>29</v>
      </c>
      <c r="FB48" s="268"/>
      <c r="FC48" s="106">
        <v>0</v>
      </c>
      <c r="FD48" s="264"/>
      <c r="FE48" s="74"/>
      <c r="FF48" s="74"/>
      <c r="FG48" s="284"/>
      <c r="FH48" s="285"/>
      <c r="FI48" s="74"/>
      <c r="FJ48" s="74"/>
      <c r="FK48" s="74"/>
      <c r="FL48" s="74"/>
      <c r="FM48" s="264"/>
      <c r="FN48" s="264"/>
      <c r="FO48" s="70"/>
      <c r="FP48" s="74"/>
      <c r="FQ48" s="286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/>
      <c r="GJ48" s="67"/>
      <c r="GK48" s="269"/>
      <c r="GL48" s="269"/>
      <c r="GM48" s="86"/>
      <c r="GN48" s="86"/>
      <c r="GO48" s="269"/>
      <c r="GP48" s="313"/>
      <c r="GQ48" s="313"/>
      <c r="GR48" s="313"/>
      <c r="GS48" s="86"/>
      <c r="GT48" s="86"/>
      <c r="GU48" s="86"/>
      <c r="GV48" s="86"/>
      <c r="GW48" s="86"/>
      <c r="GX48" s="86"/>
      <c r="GY48" s="86"/>
      <c r="GZ48" s="86"/>
      <c r="HA48" s="67"/>
      <c r="HB48" s="67"/>
      <c r="HC48" s="70"/>
      <c r="HD48" s="70"/>
      <c r="HE48" s="70"/>
      <c r="HF48" s="70"/>
      <c r="HG48" s="70"/>
      <c r="HH48" s="70"/>
      <c r="HI48" s="70">
        <f t="shared" si="92"/>
        <v>0</v>
      </c>
      <c r="HJ48" s="70">
        <f t="shared" si="93"/>
        <v>0</v>
      </c>
      <c r="HK48" s="74"/>
      <c r="HL48" s="74"/>
      <c r="HM48" s="74"/>
      <c r="HN48" s="282"/>
      <c r="HO48" s="74">
        <f t="shared" si="38"/>
        <v>0</v>
      </c>
      <c r="HP48" s="74">
        <f t="shared" si="39"/>
        <v>0</v>
      </c>
      <c r="HQ48" s="305">
        <v>400</v>
      </c>
      <c r="HR48" s="67"/>
      <c r="HS48" s="305">
        <v>400</v>
      </c>
      <c r="HT48" s="74"/>
      <c r="HU48" s="74">
        <f t="shared" si="40"/>
        <v>400</v>
      </c>
      <c r="HV48" s="74">
        <f t="shared" si="41"/>
        <v>0</v>
      </c>
      <c r="HW48" s="74"/>
      <c r="HX48" s="74"/>
      <c r="HY48" s="314"/>
      <c r="HZ48" s="314"/>
      <c r="IA48" s="89"/>
      <c r="IB48" s="87"/>
      <c r="IC48" s="172">
        <v>12.5</v>
      </c>
      <c r="ID48" s="269">
        <v>3.125</v>
      </c>
      <c r="IE48" s="184"/>
      <c r="IF48" s="184"/>
      <c r="IG48" s="74">
        <f t="shared" si="42"/>
        <v>12.5</v>
      </c>
      <c r="IH48" s="74">
        <f t="shared" si="43"/>
        <v>3.125</v>
      </c>
      <c r="II48" s="74"/>
      <c r="IJ48" s="74"/>
      <c r="IK48" s="74"/>
      <c r="IL48" s="74"/>
      <c r="IM48" s="70"/>
      <c r="IN48" s="282"/>
      <c r="IO48" s="74"/>
      <c r="IP48" s="74"/>
      <c r="IQ48" s="74"/>
      <c r="IR48" s="74"/>
      <c r="IS48" s="74"/>
      <c r="IT48" s="74"/>
      <c r="IU48" s="74">
        <f t="shared" si="94"/>
        <v>0</v>
      </c>
      <c r="IV48" s="74">
        <f t="shared" si="95"/>
        <v>0</v>
      </c>
      <c r="IW48" s="74"/>
      <c r="IX48" s="74"/>
      <c r="IY48" s="67"/>
      <c r="IZ48" s="67"/>
      <c r="JA48" s="67">
        <v>10.31</v>
      </c>
      <c r="JB48" s="67"/>
      <c r="JC48" s="67">
        <v>0</v>
      </c>
      <c r="JD48" s="67"/>
      <c r="JE48" s="293">
        <v>5.15</v>
      </c>
      <c r="JF48" s="293"/>
      <c r="JG48" s="74">
        <f t="shared" si="44"/>
        <v>15.46</v>
      </c>
      <c r="JH48" s="74">
        <f t="shared" si="45"/>
        <v>0</v>
      </c>
      <c r="JI48" s="269">
        <v>0</v>
      </c>
      <c r="JJ48" s="269">
        <v>0</v>
      </c>
      <c r="JK48" s="269">
        <v>6.3967999999999998</v>
      </c>
      <c r="JL48" s="269">
        <v>1</v>
      </c>
      <c r="JM48" s="324"/>
      <c r="JN48" s="269"/>
      <c r="JO48" s="305">
        <v>0</v>
      </c>
      <c r="JP48" s="269">
        <v>0</v>
      </c>
      <c r="JQ48" s="305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3"/>
        <v>6.3967999999999998</v>
      </c>
      <c r="JX48" s="74">
        <f t="shared" si="84"/>
        <v>1</v>
      </c>
      <c r="JY48" s="74"/>
      <c r="JZ48" s="74"/>
      <c r="KA48" s="67"/>
      <c r="KB48" s="67"/>
      <c r="KC48" s="74">
        <f t="shared" si="46"/>
        <v>0</v>
      </c>
      <c r="KD48" s="74">
        <f t="shared" si="47"/>
        <v>0</v>
      </c>
      <c r="KE48" s="70"/>
      <c r="KF48" s="70"/>
      <c r="KG48" s="70"/>
      <c r="KH48" s="70"/>
      <c r="KI48" s="70">
        <f t="shared" si="96"/>
        <v>0</v>
      </c>
      <c r="KJ48" s="70">
        <f t="shared" si="97"/>
        <v>0</v>
      </c>
      <c r="KK48" s="70"/>
      <c r="KL48" s="70"/>
      <c r="KM48" s="70"/>
      <c r="KN48" s="70"/>
      <c r="KO48" s="70">
        <f t="shared" si="48"/>
        <v>0</v>
      </c>
      <c r="KP48" s="70">
        <f t="shared" si="48"/>
        <v>0</v>
      </c>
      <c r="KQ48" s="263"/>
      <c r="KR48" s="70"/>
      <c r="KS48" s="70"/>
      <c r="KT48" s="70"/>
      <c r="KU48" s="114">
        <f t="shared" si="49"/>
        <v>0</v>
      </c>
      <c r="KV48" s="114">
        <f t="shared" si="50"/>
        <v>0</v>
      </c>
      <c r="KW48" s="70"/>
      <c r="KX48" s="70"/>
      <c r="KY48" s="70">
        <f t="shared" si="51"/>
        <v>0</v>
      </c>
      <c r="KZ48" s="70">
        <f t="shared" si="52"/>
        <v>0</v>
      </c>
      <c r="LA48" s="70"/>
      <c r="LB48" s="70"/>
      <c r="LC48" s="70"/>
      <c r="LD48" s="70"/>
      <c r="LE48" s="70">
        <f t="shared" si="53"/>
        <v>0</v>
      </c>
      <c r="LF48" s="70">
        <f t="shared" si="54"/>
        <v>0</v>
      </c>
      <c r="LG48" s="70"/>
      <c r="LH48" s="70"/>
      <c r="LI48" s="70">
        <f t="shared" si="55"/>
        <v>0</v>
      </c>
      <c r="LJ48" s="70">
        <f t="shared" si="56"/>
        <v>0</v>
      </c>
      <c r="LK48" s="67">
        <v>24.2</v>
      </c>
      <c r="LL48" s="269">
        <v>0</v>
      </c>
      <c r="LM48" s="75">
        <v>24.02</v>
      </c>
      <c r="LN48" s="315">
        <v>0</v>
      </c>
      <c r="LO48" s="75">
        <v>6.5750000000000002</v>
      </c>
      <c r="LP48" s="319">
        <v>0</v>
      </c>
      <c r="LQ48" s="130"/>
      <c r="LR48" s="271"/>
      <c r="LS48" s="271"/>
      <c r="LT48" s="271"/>
      <c r="LU48" s="70">
        <f t="shared" si="102"/>
        <v>54.795000000000002</v>
      </c>
      <c r="LV48" s="70">
        <f t="shared" si="58"/>
        <v>0</v>
      </c>
      <c r="LW48" s="130"/>
      <c r="LX48" s="70"/>
      <c r="LY48" s="70"/>
      <c r="LZ48" s="70"/>
      <c r="MA48" s="70">
        <f t="shared" si="59"/>
        <v>0</v>
      </c>
      <c r="MB48" s="70">
        <f t="shared" si="60"/>
        <v>0</v>
      </c>
      <c r="MC48" s="106"/>
      <c r="MD48" s="70"/>
      <c r="ME48" s="316"/>
      <c r="MF48" s="287"/>
      <c r="MG48" s="71"/>
      <c r="MH48" s="70"/>
      <c r="MI48" s="71"/>
      <c r="MJ48" s="70"/>
      <c r="MK48" s="70">
        <f t="shared" si="61"/>
        <v>0</v>
      </c>
      <c r="ML48" s="70">
        <f t="shared" si="62"/>
        <v>0</v>
      </c>
      <c r="MM48" s="365">
        <v>5.6459999999999999</v>
      </c>
      <c r="MN48" s="321"/>
      <c r="MO48" s="366">
        <v>3.7640000000000002</v>
      </c>
      <c r="MP48" s="321"/>
      <c r="MQ48" s="70">
        <f t="shared" si="63"/>
        <v>9.41</v>
      </c>
      <c r="MR48" s="70">
        <f t="shared" si="64"/>
        <v>0</v>
      </c>
      <c r="MS48" s="70"/>
      <c r="MT48" s="70"/>
      <c r="MU48" s="70">
        <f t="shared" si="65"/>
        <v>0</v>
      </c>
      <c r="MV48" s="70">
        <f t="shared" si="66"/>
        <v>0</v>
      </c>
      <c r="MW48" s="70"/>
      <c r="MX48" s="70"/>
      <c r="MY48" s="70">
        <f t="shared" si="67"/>
        <v>0</v>
      </c>
      <c r="MZ48" s="70">
        <f t="shared" si="68"/>
        <v>0</v>
      </c>
      <c r="NA48" s="317">
        <v>0</v>
      </c>
      <c r="NB48" s="349">
        <v>0</v>
      </c>
      <c r="NC48" s="70">
        <f t="shared" si="69"/>
        <v>0</v>
      </c>
      <c r="ND48" s="70">
        <f t="shared" si="70"/>
        <v>0</v>
      </c>
      <c r="NE48" s="172"/>
      <c r="NF48" s="172"/>
      <c r="NG48" s="172">
        <f t="shared" si="71"/>
        <v>0</v>
      </c>
      <c r="NH48" s="172">
        <f t="shared" si="72"/>
        <v>0</v>
      </c>
      <c r="NI48" s="172"/>
      <c r="NJ48" s="172"/>
      <c r="NK48" s="172">
        <f t="shared" si="73"/>
        <v>0</v>
      </c>
      <c r="NL48" s="172">
        <f t="shared" si="74"/>
        <v>0</v>
      </c>
      <c r="NM48" s="264"/>
      <c r="NN48" s="172"/>
      <c r="NO48" s="172">
        <f t="shared" si="75"/>
        <v>0</v>
      </c>
      <c r="NP48" s="172">
        <f t="shared" si="76"/>
        <v>0</v>
      </c>
      <c r="NQ48" s="314">
        <v>8</v>
      </c>
      <c r="NR48" s="314"/>
      <c r="NS48" s="70">
        <v>1.33</v>
      </c>
      <c r="NT48" s="70"/>
      <c r="NU48" s="70">
        <v>1</v>
      </c>
      <c r="NV48" s="70"/>
      <c r="NW48" s="70">
        <v>3.76</v>
      </c>
      <c r="NX48" s="70"/>
      <c r="NY48" s="70">
        <v>1.88</v>
      </c>
      <c r="NZ48" s="70"/>
      <c r="OA48" s="70">
        <v>0</v>
      </c>
      <c r="OB48" s="70"/>
      <c r="OC48" s="70">
        <f t="shared" si="77"/>
        <v>15.969999999999999</v>
      </c>
      <c r="OD48" s="70">
        <f t="shared" si="78"/>
        <v>0</v>
      </c>
      <c r="OE48" s="70">
        <v>10</v>
      </c>
      <c r="OF48" s="70"/>
      <c r="OG48" s="114">
        <v>4.66</v>
      </c>
      <c r="OH48" s="70"/>
      <c r="OI48" s="114">
        <v>2</v>
      </c>
      <c r="OJ48" s="70"/>
      <c r="OK48" s="70">
        <v>1</v>
      </c>
      <c r="OL48" s="70"/>
      <c r="OM48" s="70">
        <f t="shared" si="79"/>
        <v>17.66</v>
      </c>
      <c r="ON48" s="70">
        <f t="shared" si="80"/>
        <v>0</v>
      </c>
      <c r="OO48" s="320">
        <v>3.22</v>
      </c>
      <c r="OP48" s="172"/>
      <c r="OQ48" s="321">
        <v>0.91</v>
      </c>
      <c r="OR48" s="172"/>
      <c r="OS48" s="321">
        <v>0.99</v>
      </c>
      <c r="OT48" s="172"/>
      <c r="OU48" s="172">
        <f t="shared" si="103"/>
        <v>4.13</v>
      </c>
      <c r="OV48" s="172">
        <f t="shared" si="82"/>
        <v>0</v>
      </c>
      <c r="OW48" s="172"/>
      <c r="OX48" s="172"/>
      <c r="OY48" s="172">
        <f t="shared" si="98"/>
        <v>0</v>
      </c>
      <c r="OZ48" s="172">
        <f t="shared" si="99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5"/>
        <v>0</v>
      </c>
      <c r="J49" s="74">
        <f t="shared" si="86"/>
        <v>0</v>
      </c>
      <c r="K49" s="263"/>
      <c r="L49" s="263"/>
      <c r="M49" s="67">
        <v>20.62</v>
      </c>
      <c r="N49" s="67">
        <v>4.1240000000000006</v>
      </c>
      <c r="O49" s="71">
        <v>0</v>
      </c>
      <c r="P49" s="67">
        <v>0</v>
      </c>
      <c r="Q49" s="114">
        <v>5.15</v>
      </c>
      <c r="R49" s="74">
        <v>1.03</v>
      </c>
      <c r="S49" s="263"/>
      <c r="T49" s="263"/>
      <c r="U49" s="74"/>
      <c r="V49" s="74"/>
      <c r="W49" s="74">
        <f t="shared" si="14"/>
        <v>25.770000000000003</v>
      </c>
      <c r="X49" s="74">
        <f t="shared" si="15"/>
        <v>5.1540000000000008</v>
      </c>
      <c r="Y49" s="74"/>
      <c r="Z49" s="74"/>
      <c r="AA49" s="71"/>
      <c r="AB49" s="67"/>
      <c r="AC49" s="74">
        <f t="shared" si="16"/>
        <v>0</v>
      </c>
      <c r="AD49" s="74">
        <f t="shared" si="17"/>
        <v>0</v>
      </c>
      <c r="AE49" s="67"/>
      <c r="AF49" s="67"/>
      <c r="AG49" s="67"/>
      <c r="AH49" s="67"/>
      <c r="AI49" s="114"/>
      <c r="AJ49" s="114"/>
      <c r="AK49" s="307"/>
      <c r="AL49" s="275"/>
      <c r="AM49" s="276"/>
      <c r="AN49" s="276"/>
      <c r="AO49" s="277"/>
      <c r="AP49" s="277"/>
      <c r="AQ49" s="277"/>
      <c r="AR49" s="277"/>
      <c r="AS49" s="277"/>
      <c r="AT49" s="277"/>
      <c r="AU49" s="70">
        <f t="shared" si="87"/>
        <v>0</v>
      </c>
      <c r="AV49" s="70">
        <f t="shared" si="88"/>
        <v>0</v>
      </c>
      <c r="AW49" s="74"/>
      <c r="AX49" s="74"/>
      <c r="AY49" s="278"/>
      <c r="AZ49" s="74"/>
      <c r="BA49" s="74"/>
      <c r="BB49" s="74"/>
      <c r="BC49" s="74">
        <f t="shared" si="89"/>
        <v>0</v>
      </c>
      <c r="BD49" s="74">
        <f t="shared" si="90"/>
        <v>0</v>
      </c>
      <c r="BE49" s="74">
        <v>10</v>
      </c>
      <c r="BF49" s="74">
        <v>1.4239999999999999</v>
      </c>
      <c r="BG49" s="279">
        <v>8</v>
      </c>
      <c r="BH49" s="280">
        <v>1.1392</v>
      </c>
      <c r="BI49" s="279">
        <v>0</v>
      </c>
      <c r="BJ49" s="280">
        <v>0</v>
      </c>
      <c r="BK49" s="264">
        <v>2</v>
      </c>
      <c r="BL49" s="74">
        <v>0.2848</v>
      </c>
      <c r="BM49" s="74"/>
      <c r="BN49" s="74"/>
      <c r="BO49" s="74"/>
      <c r="BP49" s="74"/>
      <c r="BQ49" s="74">
        <v>10</v>
      </c>
      <c r="BR49" s="74">
        <v>1.4239999999999999</v>
      </c>
      <c r="BS49" s="263">
        <f t="shared" si="19"/>
        <v>30</v>
      </c>
      <c r="BT49" s="74">
        <f t="shared" si="20"/>
        <v>4.2720000000000002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1"/>
        <v>0</v>
      </c>
      <c r="CD49" s="70">
        <f t="shared" si="91"/>
        <v>0</v>
      </c>
      <c r="CE49" s="70"/>
      <c r="CF49" s="70"/>
      <c r="CG49" s="106"/>
      <c r="CH49" s="262"/>
      <c r="CI49" s="305">
        <v>30.9</v>
      </c>
      <c r="CJ49" s="262">
        <v>10</v>
      </c>
      <c r="CK49" s="269"/>
      <c r="CL49" s="269"/>
      <c r="CM49" s="305">
        <v>10.3</v>
      </c>
      <c r="CN49" s="269">
        <v>3</v>
      </c>
      <c r="CO49" s="74">
        <f t="shared" si="21"/>
        <v>41.2</v>
      </c>
      <c r="CP49" s="74">
        <f t="shared" si="22"/>
        <v>13</v>
      </c>
      <c r="CQ49" s="308">
        <v>247.40625</v>
      </c>
      <c r="CR49" s="308"/>
      <c r="CS49" s="308"/>
      <c r="CT49" s="274"/>
      <c r="CU49" s="309">
        <v>18.556701030927837</v>
      </c>
      <c r="CV49" s="172"/>
      <c r="CW49" s="310">
        <v>63.814432989690722</v>
      </c>
      <c r="CX49" s="274"/>
      <c r="CY49" s="274"/>
      <c r="CZ49" s="274"/>
      <c r="DA49" s="281">
        <f t="shared" si="100"/>
        <v>329.77738402061857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11">
        <v>41.1</v>
      </c>
      <c r="DL49" s="311">
        <v>13.7</v>
      </c>
      <c r="DM49" s="263">
        <f t="shared" si="27"/>
        <v>41.1</v>
      </c>
      <c r="DN49" s="263">
        <f t="shared" si="28"/>
        <v>13.7</v>
      </c>
      <c r="DO49" s="311">
        <v>39.869999999999997</v>
      </c>
      <c r="DP49" s="311">
        <v>13.29</v>
      </c>
      <c r="DQ49" s="265"/>
      <c r="DR49" s="265"/>
      <c r="DS49" s="74"/>
      <c r="DT49" s="74"/>
      <c r="DU49" s="266"/>
      <c r="DV49" s="282"/>
      <c r="DW49" s="282"/>
      <c r="DX49" s="282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46">
        <v>41.23</v>
      </c>
      <c r="EH49" s="347"/>
      <c r="EI49" s="87">
        <v>265.70103092783506</v>
      </c>
      <c r="EJ49" s="87"/>
      <c r="EK49" s="263">
        <v>116.90721649484537</v>
      </c>
      <c r="EL49" s="266"/>
      <c r="EM49" s="267"/>
      <c r="EN49" s="267"/>
      <c r="EO49" s="267"/>
      <c r="EP49" s="267"/>
      <c r="EQ49" s="74">
        <f t="shared" si="30"/>
        <v>423.83824742268047</v>
      </c>
      <c r="ER49" s="74">
        <f t="shared" si="101"/>
        <v>0</v>
      </c>
      <c r="ES49" s="172"/>
      <c r="ET49" s="172"/>
      <c r="EU49" s="283"/>
      <c r="EV49" s="283"/>
      <c r="EW49" s="70">
        <f t="shared" si="32"/>
        <v>0</v>
      </c>
      <c r="EX49" s="70">
        <f t="shared" si="33"/>
        <v>0</v>
      </c>
      <c r="EY49" s="74"/>
      <c r="EZ49" s="74"/>
      <c r="FA49" s="312">
        <v>29</v>
      </c>
      <c r="FB49" s="268"/>
      <c r="FC49" s="106">
        <v>0</v>
      </c>
      <c r="FD49" s="264"/>
      <c r="FE49" s="74"/>
      <c r="FF49" s="74"/>
      <c r="FG49" s="284"/>
      <c r="FH49" s="285"/>
      <c r="FI49" s="74"/>
      <c r="FJ49" s="74"/>
      <c r="FK49" s="74"/>
      <c r="FL49" s="74"/>
      <c r="FM49" s="264"/>
      <c r="FN49" s="264"/>
      <c r="FO49" s="70"/>
      <c r="FP49" s="74"/>
      <c r="FQ49" s="286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/>
      <c r="GJ49" s="67"/>
      <c r="GK49" s="269"/>
      <c r="GL49" s="269"/>
      <c r="GM49" s="86"/>
      <c r="GN49" s="86"/>
      <c r="GO49" s="269"/>
      <c r="GP49" s="313"/>
      <c r="GQ49" s="313"/>
      <c r="GR49" s="313"/>
      <c r="GS49" s="86"/>
      <c r="GT49" s="86"/>
      <c r="GU49" s="86"/>
      <c r="GV49" s="86"/>
      <c r="GW49" s="86"/>
      <c r="GX49" s="86"/>
      <c r="GY49" s="86"/>
      <c r="GZ49" s="86"/>
      <c r="HA49" s="67"/>
      <c r="HB49" s="67"/>
      <c r="HC49" s="70"/>
      <c r="HD49" s="70"/>
      <c r="HE49" s="70"/>
      <c r="HF49" s="70"/>
      <c r="HG49" s="70"/>
      <c r="HH49" s="70"/>
      <c r="HI49" s="70">
        <f t="shared" si="92"/>
        <v>0</v>
      </c>
      <c r="HJ49" s="70">
        <f t="shared" si="93"/>
        <v>0</v>
      </c>
      <c r="HK49" s="74"/>
      <c r="HL49" s="74"/>
      <c r="HM49" s="74"/>
      <c r="HN49" s="282"/>
      <c r="HO49" s="74">
        <f t="shared" si="38"/>
        <v>0</v>
      </c>
      <c r="HP49" s="74">
        <f t="shared" si="39"/>
        <v>0</v>
      </c>
      <c r="HQ49" s="305">
        <v>400</v>
      </c>
      <c r="HR49" s="67"/>
      <c r="HS49" s="305">
        <v>400</v>
      </c>
      <c r="HT49" s="74"/>
      <c r="HU49" s="74">
        <f t="shared" si="40"/>
        <v>400</v>
      </c>
      <c r="HV49" s="74">
        <f t="shared" si="41"/>
        <v>0</v>
      </c>
      <c r="HW49" s="74"/>
      <c r="HX49" s="74"/>
      <c r="HY49" s="314"/>
      <c r="HZ49" s="314"/>
      <c r="IA49" s="89"/>
      <c r="IB49" s="87"/>
      <c r="IC49" s="172">
        <v>12.5</v>
      </c>
      <c r="ID49" s="269">
        <v>3.125</v>
      </c>
      <c r="IE49" s="184"/>
      <c r="IF49" s="184"/>
      <c r="IG49" s="74">
        <f t="shared" si="42"/>
        <v>12.5</v>
      </c>
      <c r="IH49" s="74">
        <f t="shared" si="43"/>
        <v>3.125</v>
      </c>
      <c r="II49" s="74"/>
      <c r="IJ49" s="74"/>
      <c r="IK49" s="74"/>
      <c r="IL49" s="74"/>
      <c r="IM49" s="70"/>
      <c r="IN49" s="282"/>
      <c r="IO49" s="74"/>
      <c r="IP49" s="74"/>
      <c r="IQ49" s="74"/>
      <c r="IR49" s="74"/>
      <c r="IS49" s="74"/>
      <c r="IT49" s="74"/>
      <c r="IU49" s="74">
        <f t="shared" si="94"/>
        <v>0</v>
      </c>
      <c r="IV49" s="74">
        <f t="shared" si="95"/>
        <v>0</v>
      </c>
      <c r="IW49" s="74"/>
      <c r="IX49" s="74"/>
      <c r="IY49" s="67"/>
      <c r="IZ49" s="67"/>
      <c r="JA49" s="67">
        <v>10.31</v>
      </c>
      <c r="JB49" s="67"/>
      <c r="JC49" s="67">
        <v>0</v>
      </c>
      <c r="JD49" s="67"/>
      <c r="JE49" s="293">
        <v>5.15</v>
      </c>
      <c r="JF49" s="293"/>
      <c r="JG49" s="74">
        <f t="shared" si="44"/>
        <v>15.46</v>
      </c>
      <c r="JH49" s="74">
        <f t="shared" si="45"/>
        <v>0</v>
      </c>
      <c r="JI49" s="269">
        <v>0</v>
      </c>
      <c r="JJ49" s="269">
        <v>0</v>
      </c>
      <c r="JK49" s="269">
        <v>6.3967999999999998</v>
      </c>
      <c r="JL49" s="269">
        <v>1</v>
      </c>
      <c r="JM49" s="324"/>
      <c r="JN49" s="269"/>
      <c r="JO49" s="305">
        <v>0</v>
      </c>
      <c r="JP49" s="269">
        <v>0</v>
      </c>
      <c r="JQ49" s="305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3"/>
        <v>6.3967999999999998</v>
      </c>
      <c r="JX49" s="74">
        <f t="shared" si="84"/>
        <v>1</v>
      </c>
      <c r="JY49" s="74"/>
      <c r="JZ49" s="74"/>
      <c r="KA49" s="67"/>
      <c r="KB49" s="67"/>
      <c r="KC49" s="74">
        <f t="shared" si="46"/>
        <v>0</v>
      </c>
      <c r="KD49" s="74">
        <f t="shared" si="47"/>
        <v>0</v>
      </c>
      <c r="KE49" s="70"/>
      <c r="KF49" s="70"/>
      <c r="KG49" s="70"/>
      <c r="KH49" s="70"/>
      <c r="KI49" s="70">
        <f t="shared" si="96"/>
        <v>0</v>
      </c>
      <c r="KJ49" s="70">
        <f t="shared" si="97"/>
        <v>0</v>
      </c>
      <c r="KK49" s="70"/>
      <c r="KL49" s="70"/>
      <c r="KM49" s="70"/>
      <c r="KN49" s="70"/>
      <c r="KO49" s="70">
        <f t="shared" si="48"/>
        <v>0</v>
      </c>
      <c r="KP49" s="70">
        <f t="shared" si="48"/>
        <v>0</v>
      </c>
      <c r="KQ49" s="263"/>
      <c r="KR49" s="70"/>
      <c r="KS49" s="70"/>
      <c r="KT49" s="70"/>
      <c r="KU49" s="114">
        <f t="shared" si="49"/>
        <v>0</v>
      </c>
      <c r="KV49" s="114">
        <f t="shared" si="50"/>
        <v>0</v>
      </c>
      <c r="KW49" s="70"/>
      <c r="KX49" s="70"/>
      <c r="KY49" s="70">
        <f t="shared" si="51"/>
        <v>0</v>
      </c>
      <c r="KZ49" s="70">
        <f t="shared" si="52"/>
        <v>0</v>
      </c>
      <c r="LA49" s="70"/>
      <c r="LB49" s="70"/>
      <c r="LC49" s="70"/>
      <c r="LD49" s="70"/>
      <c r="LE49" s="70">
        <f t="shared" si="53"/>
        <v>0</v>
      </c>
      <c r="LF49" s="70">
        <f t="shared" si="54"/>
        <v>0</v>
      </c>
      <c r="LG49" s="70"/>
      <c r="LH49" s="70"/>
      <c r="LI49" s="70">
        <f t="shared" si="55"/>
        <v>0</v>
      </c>
      <c r="LJ49" s="70">
        <f t="shared" si="56"/>
        <v>0</v>
      </c>
      <c r="LK49" s="67">
        <v>25</v>
      </c>
      <c r="LL49" s="269">
        <v>0</v>
      </c>
      <c r="LM49" s="75">
        <v>18.87</v>
      </c>
      <c r="LN49" s="315">
        <v>0</v>
      </c>
      <c r="LO49" s="75">
        <v>5.9820000000000002</v>
      </c>
      <c r="LP49" s="319">
        <v>0</v>
      </c>
      <c r="LQ49" s="130"/>
      <c r="LR49" s="271"/>
      <c r="LS49" s="271"/>
      <c r="LT49" s="271"/>
      <c r="LU49" s="70">
        <f t="shared" si="102"/>
        <v>49.852000000000004</v>
      </c>
      <c r="LV49" s="70">
        <f t="shared" si="58"/>
        <v>0</v>
      </c>
      <c r="LW49" s="130"/>
      <c r="LX49" s="70"/>
      <c r="LY49" s="70"/>
      <c r="LZ49" s="70"/>
      <c r="MA49" s="70">
        <f t="shared" si="59"/>
        <v>0</v>
      </c>
      <c r="MB49" s="70">
        <f t="shared" si="60"/>
        <v>0</v>
      </c>
      <c r="MC49" s="106"/>
      <c r="MD49" s="70"/>
      <c r="ME49" s="316"/>
      <c r="MF49" s="287"/>
      <c r="MG49" s="71"/>
      <c r="MH49" s="70"/>
      <c r="MI49" s="71"/>
      <c r="MJ49" s="70"/>
      <c r="MK49" s="70">
        <f t="shared" si="61"/>
        <v>0</v>
      </c>
      <c r="ML49" s="70">
        <f t="shared" si="62"/>
        <v>0</v>
      </c>
      <c r="MM49" s="365">
        <v>5.9880000000000004</v>
      </c>
      <c r="MN49" s="321"/>
      <c r="MO49" s="366">
        <v>3.9920000000000004</v>
      </c>
      <c r="MP49" s="321"/>
      <c r="MQ49" s="70">
        <f t="shared" si="63"/>
        <v>9.98</v>
      </c>
      <c r="MR49" s="70">
        <f t="shared" si="64"/>
        <v>0</v>
      </c>
      <c r="MS49" s="70"/>
      <c r="MT49" s="70"/>
      <c r="MU49" s="70">
        <f t="shared" si="65"/>
        <v>0</v>
      </c>
      <c r="MV49" s="70">
        <f t="shared" si="66"/>
        <v>0</v>
      </c>
      <c r="MW49" s="70"/>
      <c r="MX49" s="70"/>
      <c r="MY49" s="70">
        <f t="shared" si="67"/>
        <v>0</v>
      </c>
      <c r="MZ49" s="70">
        <f t="shared" si="68"/>
        <v>0</v>
      </c>
      <c r="NA49" s="317">
        <v>0</v>
      </c>
      <c r="NB49" s="349">
        <v>0</v>
      </c>
      <c r="NC49" s="70">
        <f t="shared" si="69"/>
        <v>0</v>
      </c>
      <c r="ND49" s="70">
        <f t="shared" si="70"/>
        <v>0</v>
      </c>
      <c r="NE49" s="172"/>
      <c r="NF49" s="172"/>
      <c r="NG49" s="172">
        <f t="shared" si="71"/>
        <v>0</v>
      </c>
      <c r="NH49" s="172">
        <f t="shared" si="72"/>
        <v>0</v>
      </c>
      <c r="NI49" s="172"/>
      <c r="NJ49" s="172"/>
      <c r="NK49" s="172">
        <f t="shared" si="73"/>
        <v>0</v>
      </c>
      <c r="NL49" s="172">
        <f t="shared" si="74"/>
        <v>0</v>
      </c>
      <c r="NM49" s="264"/>
      <c r="NN49" s="172"/>
      <c r="NO49" s="172">
        <f t="shared" si="75"/>
        <v>0</v>
      </c>
      <c r="NP49" s="172">
        <f t="shared" si="76"/>
        <v>0</v>
      </c>
      <c r="NQ49" s="314">
        <v>8</v>
      </c>
      <c r="NR49" s="314"/>
      <c r="NS49" s="70">
        <v>1.33</v>
      </c>
      <c r="NT49" s="70"/>
      <c r="NU49" s="70">
        <v>1</v>
      </c>
      <c r="NV49" s="70"/>
      <c r="NW49" s="70">
        <v>4.74</v>
      </c>
      <c r="NX49" s="70"/>
      <c r="NY49" s="70">
        <v>2.37</v>
      </c>
      <c r="NZ49" s="70"/>
      <c r="OA49" s="70">
        <v>0</v>
      </c>
      <c r="OB49" s="70"/>
      <c r="OC49" s="70">
        <f t="shared" si="77"/>
        <v>17.440000000000001</v>
      </c>
      <c r="OD49" s="70">
        <f t="shared" si="78"/>
        <v>0</v>
      </c>
      <c r="OE49" s="70">
        <v>10</v>
      </c>
      <c r="OF49" s="70"/>
      <c r="OG49" s="114">
        <v>4.66</v>
      </c>
      <c r="OH49" s="70"/>
      <c r="OI49" s="114">
        <v>2</v>
      </c>
      <c r="OJ49" s="70"/>
      <c r="OK49" s="70">
        <v>1</v>
      </c>
      <c r="OL49" s="70"/>
      <c r="OM49" s="70">
        <f t="shared" si="79"/>
        <v>17.66</v>
      </c>
      <c r="ON49" s="70">
        <f t="shared" si="80"/>
        <v>0</v>
      </c>
      <c r="OO49" s="320">
        <v>3.57</v>
      </c>
      <c r="OP49" s="172"/>
      <c r="OQ49" s="321">
        <v>1.01</v>
      </c>
      <c r="OR49" s="172"/>
      <c r="OS49" s="321">
        <v>1.1000000000000001</v>
      </c>
      <c r="OT49" s="172"/>
      <c r="OU49" s="172">
        <f t="shared" si="103"/>
        <v>4.58</v>
      </c>
      <c r="OV49" s="172">
        <f t="shared" si="82"/>
        <v>0</v>
      </c>
      <c r="OW49" s="172"/>
      <c r="OX49" s="172"/>
      <c r="OY49" s="172">
        <f t="shared" si="98"/>
        <v>0</v>
      </c>
      <c r="OZ49" s="172">
        <f t="shared" si="99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5"/>
        <v>0</v>
      </c>
      <c r="J50" s="74">
        <f t="shared" si="86"/>
        <v>0</v>
      </c>
      <c r="K50" s="263"/>
      <c r="L50" s="263"/>
      <c r="M50" s="67">
        <v>20.62</v>
      </c>
      <c r="N50" s="67">
        <v>4.1240000000000006</v>
      </c>
      <c r="O50" s="71">
        <v>0</v>
      </c>
      <c r="P50" s="67">
        <v>0</v>
      </c>
      <c r="Q50" s="114">
        <v>5.15</v>
      </c>
      <c r="R50" s="74">
        <v>1.03</v>
      </c>
      <c r="S50" s="263"/>
      <c r="T50" s="263"/>
      <c r="U50" s="74"/>
      <c r="V50" s="74"/>
      <c r="W50" s="74">
        <f t="shared" si="14"/>
        <v>25.770000000000003</v>
      </c>
      <c r="X50" s="74">
        <f t="shared" si="15"/>
        <v>5.1540000000000008</v>
      </c>
      <c r="Y50" s="74"/>
      <c r="Z50" s="74"/>
      <c r="AA50" s="71"/>
      <c r="AB50" s="67"/>
      <c r="AC50" s="74">
        <f t="shared" si="16"/>
        <v>0</v>
      </c>
      <c r="AD50" s="74">
        <f t="shared" si="17"/>
        <v>0</v>
      </c>
      <c r="AE50" s="67"/>
      <c r="AF50" s="67"/>
      <c r="AG50" s="67"/>
      <c r="AH50" s="67"/>
      <c r="AI50" s="114"/>
      <c r="AJ50" s="114"/>
      <c r="AK50" s="307"/>
      <c r="AL50" s="275"/>
      <c r="AM50" s="276"/>
      <c r="AN50" s="276"/>
      <c r="AO50" s="277"/>
      <c r="AP50" s="277"/>
      <c r="AQ50" s="277"/>
      <c r="AR50" s="277"/>
      <c r="AS50" s="277"/>
      <c r="AT50" s="277"/>
      <c r="AU50" s="70">
        <f t="shared" si="87"/>
        <v>0</v>
      </c>
      <c r="AV50" s="70">
        <f t="shared" si="88"/>
        <v>0</v>
      </c>
      <c r="AW50" s="74"/>
      <c r="AX50" s="74"/>
      <c r="AY50" s="278"/>
      <c r="AZ50" s="74"/>
      <c r="BA50" s="74"/>
      <c r="BB50" s="74"/>
      <c r="BC50" s="74">
        <f t="shared" si="89"/>
        <v>0</v>
      </c>
      <c r="BD50" s="74">
        <f t="shared" si="90"/>
        <v>0</v>
      </c>
      <c r="BE50" s="74">
        <v>10</v>
      </c>
      <c r="BF50" s="74">
        <v>1.4239999999999999</v>
      </c>
      <c r="BG50" s="279">
        <v>8</v>
      </c>
      <c r="BH50" s="280">
        <v>1.1392</v>
      </c>
      <c r="BI50" s="279">
        <v>0</v>
      </c>
      <c r="BJ50" s="280">
        <v>0</v>
      </c>
      <c r="BK50" s="264">
        <v>2</v>
      </c>
      <c r="BL50" s="74">
        <v>0.2848</v>
      </c>
      <c r="BM50" s="74"/>
      <c r="BN50" s="74"/>
      <c r="BO50" s="74"/>
      <c r="BP50" s="74"/>
      <c r="BQ50" s="74">
        <v>10</v>
      </c>
      <c r="BR50" s="74">
        <v>1.4239999999999999</v>
      </c>
      <c r="BS50" s="263">
        <f t="shared" si="19"/>
        <v>30</v>
      </c>
      <c r="BT50" s="74">
        <f t="shared" si="20"/>
        <v>4.2720000000000002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1"/>
        <v>0</v>
      </c>
      <c r="CD50" s="70">
        <f t="shared" si="91"/>
        <v>0</v>
      </c>
      <c r="CE50" s="70"/>
      <c r="CF50" s="70"/>
      <c r="CG50" s="106"/>
      <c r="CH50" s="262"/>
      <c r="CI50" s="305">
        <v>30.9</v>
      </c>
      <c r="CJ50" s="262">
        <v>10</v>
      </c>
      <c r="CK50" s="269"/>
      <c r="CL50" s="269"/>
      <c r="CM50" s="305">
        <v>10.3</v>
      </c>
      <c r="CN50" s="269">
        <v>3</v>
      </c>
      <c r="CO50" s="74">
        <f t="shared" si="21"/>
        <v>41.2</v>
      </c>
      <c r="CP50" s="74">
        <f t="shared" si="22"/>
        <v>13</v>
      </c>
      <c r="CQ50" s="308">
        <v>247.40625</v>
      </c>
      <c r="CR50" s="308"/>
      <c r="CS50" s="308"/>
      <c r="CT50" s="274"/>
      <c r="CU50" s="309">
        <v>18.556701030927837</v>
      </c>
      <c r="CV50" s="172"/>
      <c r="CW50" s="310">
        <v>63.814432989690722</v>
      </c>
      <c r="CX50" s="274"/>
      <c r="CY50" s="274"/>
      <c r="CZ50" s="274"/>
      <c r="DA50" s="281">
        <f t="shared" si="100"/>
        <v>329.77738402061857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11">
        <v>41.1</v>
      </c>
      <c r="DL50" s="311">
        <v>13.7</v>
      </c>
      <c r="DM50" s="263">
        <f t="shared" si="27"/>
        <v>41.1</v>
      </c>
      <c r="DN50" s="263">
        <f t="shared" si="28"/>
        <v>13.7</v>
      </c>
      <c r="DO50" s="311">
        <v>39.869999999999997</v>
      </c>
      <c r="DP50" s="311">
        <v>13.29</v>
      </c>
      <c r="DQ50" s="265"/>
      <c r="DR50" s="265"/>
      <c r="DS50" s="74"/>
      <c r="DT50" s="74"/>
      <c r="DU50" s="266"/>
      <c r="DV50" s="282"/>
      <c r="DW50" s="282"/>
      <c r="DX50" s="282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46">
        <v>41.23</v>
      </c>
      <c r="EH50" s="347"/>
      <c r="EI50" s="87">
        <v>265.70103092783506</v>
      </c>
      <c r="EJ50" s="87"/>
      <c r="EK50" s="263">
        <v>116.90721649484537</v>
      </c>
      <c r="EL50" s="266"/>
      <c r="EM50" s="267"/>
      <c r="EN50" s="267"/>
      <c r="EO50" s="267"/>
      <c r="EP50" s="267"/>
      <c r="EQ50" s="74">
        <f t="shared" si="30"/>
        <v>423.83824742268047</v>
      </c>
      <c r="ER50" s="74">
        <f t="shared" si="101"/>
        <v>0</v>
      </c>
      <c r="ES50" s="172"/>
      <c r="ET50" s="172"/>
      <c r="EU50" s="283"/>
      <c r="EV50" s="283"/>
      <c r="EW50" s="70">
        <f t="shared" si="32"/>
        <v>0</v>
      </c>
      <c r="EX50" s="70">
        <f t="shared" si="33"/>
        <v>0</v>
      </c>
      <c r="EY50" s="74"/>
      <c r="EZ50" s="74"/>
      <c r="FA50" s="312">
        <v>29</v>
      </c>
      <c r="FB50" s="268"/>
      <c r="FC50" s="106">
        <v>0</v>
      </c>
      <c r="FD50" s="264"/>
      <c r="FE50" s="74"/>
      <c r="FF50" s="74"/>
      <c r="FG50" s="284"/>
      <c r="FH50" s="285"/>
      <c r="FI50" s="74"/>
      <c r="FJ50" s="74"/>
      <c r="FK50" s="74"/>
      <c r="FL50" s="74"/>
      <c r="FM50" s="264"/>
      <c r="FN50" s="264"/>
      <c r="FO50" s="70"/>
      <c r="FP50" s="74"/>
      <c r="FQ50" s="286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/>
      <c r="GJ50" s="67"/>
      <c r="GK50" s="269"/>
      <c r="GL50" s="269"/>
      <c r="GM50" s="86"/>
      <c r="GN50" s="86"/>
      <c r="GO50" s="269"/>
      <c r="GP50" s="313"/>
      <c r="GQ50" s="313"/>
      <c r="GR50" s="313"/>
      <c r="GS50" s="86"/>
      <c r="GT50" s="86"/>
      <c r="GU50" s="86"/>
      <c r="GV50" s="86"/>
      <c r="GW50" s="86"/>
      <c r="GX50" s="86"/>
      <c r="GY50" s="86"/>
      <c r="GZ50" s="86"/>
      <c r="HA50" s="67"/>
      <c r="HB50" s="67"/>
      <c r="HC50" s="70"/>
      <c r="HD50" s="70"/>
      <c r="HE50" s="70"/>
      <c r="HF50" s="70"/>
      <c r="HG50" s="70"/>
      <c r="HH50" s="70"/>
      <c r="HI50" s="70">
        <f t="shared" si="92"/>
        <v>0</v>
      </c>
      <c r="HJ50" s="70">
        <f t="shared" si="93"/>
        <v>0</v>
      </c>
      <c r="HK50" s="74"/>
      <c r="HL50" s="74"/>
      <c r="HM50" s="74"/>
      <c r="HN50" s="282"/>
      <c r="HO50" s="74">
        <f t="shared" si="38"/>
        <v>0</v>
      </c>
      <c r="HP50" s="74">
        <f t="shared" si="39"/>
        <v>0</v>
      </c>
      <c r="HQ50" s="305">
        <v>400</v>
      </c>
      <c r="HR50" s="67"/>
      <c r="HS50" s="305">
        <v>400</v>
      </c>
      <c r="HT50" s="74"/>
      <c r="HU50" s="74">
        <f t="shared" si="40"/>
        <v>400</v>
      </c>
      <c r="HV50" s="74">
        <f t="shared" si="41"/>
        <v>0</v>
      </c>
      <c r="HW50" s="74"/>
      <c r="HX50" s="74"/>
      <c r="HY50" s="314"/>
      <c r="HZ50" s="314"/>
      <c r="IA50" s="89"/>
      <c r="IB50" s="87"/>
      <c r="IC50" s="172">
        <v>12.5</v>
      </c>
      <c r="ID50" s="269">
        <v>3.125</v>
      </c>
      <c r="IE50" s="184"/>
      <c r="IF50" s="184"/>
      <c r="IG50" s="74">
        <f t="shared" si="42"/>
        <v>12.5</v>
      </c>
      <c r="IH50" s="74">
        <f t="shared" si="43"/>
        <v>3.125</v>
      </c>
      <c r="II50" s="74"/>
      <c r="IJ50" s="74"/>
      <c r="IK50" s="74"/>
      <c r="IL50" s="74"/>
      <c r="IM50" s="70"/>
      <c r="IN50" s="282"/>
      <c r="IO50" s="74"/>
      <c r="IP50" s="74"/>
      <c r="IQ50" s="74"/>
      <c r="IR50" s="74"/>
      <c r="IS50" s="74"/>
      <c r="IT50" s="74"/>
      <c r="IU50" s="74">
        <f t="shared" si="94"/>
        <v>0</v>
      </c>
      <c r="IV50" s="74">
        <f t="shared" si="95"/>
        <v>0</v>
      </c>
      <c r="IW50" s="74"/>
      <c r="IX50" s="74"/>
      <c r="IY50" s="67"/>
      <c r="IZ50" s="67"/>
      <c r="JA50" s="67">
        <v>10.31</v>
      </c>
      <c r="JB50" s="67"/>
      <c r="JC50" s="67">
        <v>0</v>
      </c>
      <c r="JD50" s="67"/>
      <c r="JE50" s="293">
        <v>5.15</v>
      </c>
      <c r="JF50" s="293"/>
      <c r="JG50" s="74">
        <f t="shared" si="44"/>
        <v>15.46</v>
      </c>
      <c r="JH50" s="74">
        <f t="shared" si="45"/>
        <v>0</v>
      </c>
      <c r="JI50" s="269">
        <v>0</v>
      </c>
      <c r="JJ50" s="269">
        <v>0</v>
      </c>
      <c r="JK50" s="269">
        <v>6.3967999999999998</v>
      </c>
      <c r="JL50" s="269">
        <v>1</v>
      </c>
      <c r="JM50" s="324"/>
      <c r="JN50" s="269"/>
      <c r="JO50" s="305">
        <v>0</v>
      </c>
      <c r="JP50" s="269">
        <v>0</v>
      </c>
      <c r="JQ50" s="305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3"/>
        <v>6.3967999999999998</v>
      </c>
      <c r="JX50" s="74">
        <f t="shared" si="84"/>
        <v>1</v>
      </c>
      <c r="JY50" s="74"/>
      <c r="JZ50" s="74"/>
      <c r="KA50" s="67"/>
      <c r="KB50" s="67"/>
      <c r="KC50" s="74">
        <f t="shared" si="46"/>
        <v>0</v>
      </c>
      <c r="KD50" s="74">
        <f t="shared" si="47"/>
        <v>0</v>
      </c>
      <c r="KE50" s="70"/>
      <c r="KF50" s="70"/>
      <c r="KG50" s="70"/>
      <c r="KH50" s="70"/>
      <c r="KI50" s="70">
        <f t="shared" si="96"/>
        <v>0</v>
      </c>
      <c r="KJ50" s="70">
        <f t="shared" si="97"/>
        <v>0</v>
      </c>
      <c r="KK50" s="70"/>
      <c r="KL50" s="70"/>
      <c r="KM50" s="70"/>
      <c r="KN50" s="70"/>
      <c r="KO50" s="70">
        <f t="shared" si="48"/>
        <v>0</v>
      </c>
      <c r="KP50" s="70">
        <f t="shared" si="48"/>
        <v>0</v>
      </c>
      <c r="KQ50" s="263"/>
      <c r="KR50" s="70"/>
      <c r="KS50" s="70"/>
      <c r="KT50" s="70"/>
      <c r="KU50" s="114">
        <f t="shared" si="49"/>
        <v>0</v>
      </c>
      <c r="KV50" s="114">
        <f t="shared" si="50"/>
        <v>0</v>
      </c>
      <c r="KW50" s="70"/>
      <c r="KX50" s="70"/>
      <c r="KY50" s="70">
        <f t="shared" si="51"/>
        <v>0</v>
      </c>
      <c r="KZ50" s="70">
        <f t="shared" si="52"/>
        <v>0</v>
      </c>
      <c r="LA50" s="70"/>
      <c r="LB50" s="70"/>
      <c r="LC50" s="70"/>
      <c r="LD50" s="70"/>
      <c r="LE50" s="70">
        <f t="shared" si="53"/>
        <v>0</v>
      </c>
      <c r="LF50" s="70">
        <f t="shared" si="54"/>
        <v>0</v>
      </c>
      <c r="LG50" s="70"/>
      <c r="LH50" s="70"/>
      <c r="LI50" s="70">
        <f t="shared" si="55"/>
        <v>0</v>
      </c>
      <c r="LJ50" s="70">
        <f t="shared" si="56"/>
        <v>0</v>
      </c>
      <c r="LK50" s="67">
        <v>25</v>
      </c>
      <c r="LL50" s="269">
        <v>0</v>
      </c>
      <c r="LM50" s="75">
        <v>13.71</v>
      </c>
      <c r="LN50" s="315">
        <v>0</v>
      </c>
      <c r="LO50" s="75">
        <v>5.2789999999999999</v>
      </c>
      <c r="LP50" s="319">
        <v>0</v>
      </c>
      <c r="LQ50" s="130"/>
      <c r="LR50" s="271"/>
      <c r="LS50" s="271"/>
      <c r="LT50" s="271"/>
      <c r="LU50" s="70">
        <f t="shared" si="102"/>
        <v>43.989000000000004</v>
      </c>
      <c r="LV50" s="70">
        <f t="shared" si="58"/>
        <v>0</v>
      </c>
      <c r="LW50" s="130"/>
      <c r="LX50" s="70"/>
      <c r="LY50" s="70"/>
      <c r="LZ50" s="70"/>
      <c r="MA50" s="70">
        <f t="shared" si="59"/>
        <v>0</v>
      </c>
      <c r="MB50" s="70">
        <f t="shared" si="60"/>
        <v>0</v>
      </c>
      <c r="MC50" s="106"/>
      <c r="MD50" s="70"/>
      <c r="ME50" s="316"/>
      <c r="MF50" s="287"/>
      <c r="MG50" s="71"/>
      <c r="MH50" s="70"/>
      <c r="MI50" s="71"/>
      <c r="MJ50" s="70"/>
      <c r="MK50" s="70">
        <f t="shared" si="61"/>
        <v>0</v>
      </c>
      <c r="ML50" s="70">
        <f t="shared" si="62"/>
        <v>0</v>
      </c>
      <c r="MM50" s="365">
        <v>6.2760000000000007</v>
      </c>
      <c r="MN50" s="321"/>
      <c r="MO50" s="366">
        <v>4.1840000000000002</v>
      </c>
      <c r="MP50" s="321"/>
      <c r="MQ50" s="70">
        <f t="shared" si="63"/>
        <v>10.46</v>
      </c>
      <c r="MR50" s="70">
        <f t="shared" si="64"/>
        <v>0</v>
      </c>
      <c r="MS50" s="70"/>
      <c r="MT50" s="70"/>
      <c r="MU50" s="70">
        <f t="shared" si="65"/>
        <v>0</v>
      </c>
      <c r="MV50" s="70">
        <f t="shared" si="66"/>
        <v>0</v>
      </c>
      <c r="MW50" s="70"/>
      <c r="MX50" s="70"/>
      <c r="MY50" s="70">
        <f t="shared" si="67"/>
        <v>0</v>
      </c>
      <c r="MZ50" s="70">
        <f t="shared" si="68"/>
        <v>0</v>
      </c>
      <c r="NA50" s="317">
        <v>0</v>
      </c>
      <c r="NB50" s="349">
        <v>0</v>
      </c>
      <c r="NC50" s="70">
        <f t="shared" si="69"/>
        <v>0</v>
      </c>
      <c r="ND50" s="70">
        <f t="shared" si="70"/>
        <v>0</v>
      </c>
      <c r="NE50" s="172"/>
      <c r="NF50" s="172"/>
      <c r="NG50" s="172">
        <f t="shared" si="71"/>
        <v>0</v>
      </c>
      <c r="NH50" s="172">
        <f t="shared" si="72"/>
        <v>0</v>
      </c>
      <c r="NI50" s="172"/>
      <c r="NJ50" s="172"/>
      <c r="NK50" s="172">
        <f t="shared" si="73"/>
        <v>0</v>
      </c>
      <c r="NL50" s="172">
        <f t="shared" si="74"/>
        <v>0</v>
      </c>
      <c r="NM50" s="264"/>
      <c r="NN50" s="172"/>
      <c r="NO50" s="172">
        <f t="shared" si="75"/>
        <v>0</v>
      </c>
      <c r="NP50" s="172">
        <f t="shared" si="76"/>
        <v>0</v>
      </c>
      <c r="NQ50" s="314">
        <v>8</v>
      </c>
      <c r="NR50" s="314"/>
      <c r="NS50" s="70">
        <v>1.33</v>
      </c>
      <c r="NT50" s="70"/>
      <c r="NU50" s="70">
        <v>1</v>
      </c>
      <c r="NV50" s="70"/>
      <c r="NW50" s="70">
        <v>3.58</v>
      </c>
      <c r="NX50" s="70"/>
      <c r="NY50" s="70">
        <v>1.79</v>
      </c>
      <c r="NZ50" s="70"/>
      <c r="OA50" s="70">
        <v>0</v>
      </c>
      <c r="OB50" s="70"/>
      <c r="OC50" s="70">
        <f t="shared" si="77"/>
        <v>15.7</v>
      </c>
      <c r="OD50" s="70">
        <f t="shared" si="78"/>
        <v>0</v>
      </c>
      <c r="OE50" s="70">
        <v>10</v>
      </c>
      <c r="OF50" s="70"/>
      <c r="OG50" s="114">
        <v>4.66</v>
      </c>
      <c r="OH50" s="70"/>
      <c r="OI50" s="114">
        <v>2</v>
      </c>
      <c r="OJ50" s="70"/>
      <c r="OK50" s="70">
        <v>1</v>
      </c>
      <c r="OL50" s="70"/>
      <c r="OM50" s="70">
        <f t="shared" si="79"/>
        <v>17.66</v>
      </c>
      <c r="ON50" s="70">
        <f t="shared" si="80"/>
        <v>0</v>
      </c>
      <c r="OO50" s="320">
        <v>4.03</v>
      </c>
      <c r="OP50" s="172"/>
      <c r="OQ50" s="321">
        <v>1.1399999999999999</v>
      </c>
      <c r="OR50" s="172"/>
      <c r="OS50" s="321">
        <v>1.24</v>
      </c>
      <c r="OT50" s="172"/>
      <c r="OU50" s="172">
        <f t="shared" si="103"/>
        <v>5.17</v>
      </c>
      <c r="OV50" s="172">
        <f t="shared" si="82"/>
        <v>0</v>
      </c>
      <c r="OW50" s="172"/>
      <c r="OX50" s="172"/>
      <c r="OY50" s="172">
        <f t="shared" si="98"/>
        <v>0</v>
      </c>
      <c r="OZ50" s="172">
        <f t="shared" si="99"/>
        <v>0</v>
      </c>
    </row>
    <row r="51" spans="1:416" s="300" customFormat="1" ht="12.75" customHeight="1">
      <c r="A51" s="327" t="s">
        <v>146</v>
      </c>
      <c r="B51" s="84">
        <v>41</v>
      </c>
      <c r="C51" s="328"/>
      <c r="D51" s="328"/>
      <c r="E51" s="71"/>
      <c r="F51" s="71"/>
      <c r="G51" s="71"/>
      <c r="H51" s="71"/>
      <c r="I51" s="67">
        <f t="shared" si="85"/>
        <v>0</v>
      </c>
      <c r="J51" s="67">
        <f t="shared" si="86"/>
        <v>0</v>
      </c>
      <c r="K51" s="305"/>
      <c r="L51" s="305"/>
      <c r="M51" s="67">
        <v>20.62</v>
      </c>
      <c r="N51" s="67">
        <v>4.1240000000000006</v>
      </c>
      <c r="O51" s="71">
        <v>0</v>
      </c>
      <c r="P51" s="67">
        <v>0</v>
      </c>
      <c r="Q51" s="106">
        <v>5.15</v>
      </c>
      <c r="R51" s="67">
        <v>1.03</v>
      </c>
      <c r="S51" s="305"/>
      <c r="T51" s="305"/>
      <c r="U51" s="67"/>
      <c r="V51" s="67"/>
      <c r="W51" s="67">
        <f t="shared" si="14"/>
        <v>25.770000000000003</v>
      </c>
      <c r="X51" s="74">
        <f t="shared" si="15"/>
        <v>5.1540000000000008</v>
      </c>
      <c r="Y51" s="67"/>
      <c r="Z51" s="67"/>
      <c r="AA51" s="71"/>
      <c r="AB51" s="67"/>
      <c r="AC51" s="67">
        <f t="shared" si="16"/>
        <v>0</v>
      </c>
      <c r="AD51" s="67">
        <f t="shared" si="17"/>
        <v>0</v>
      </c>
      <c r="AE51" s="67"/>
      <c r="AF51" s="67"/>
      <c r="AG51" s="67"/>
      <c r="AH51" s="67"/>
      <c r="AI51" s="106"/>
      <c r="AJ51" s="106"/>
      <c r="AK51" s="307"/>
      <c r="AL51" s="275"/>
      <c r="AM51" s="85"/>
      <c r="AN51" s="85"/>
      <c r="AO51" s="368"/>
      <c r="AP51" s="368"/>
      <c r="AQ51" s="368"/>
      <c r="AR51" s="368"/>
      <c r="AS51" s="368"/>
      <c r="AT51" s="368"/>
      <c r="AU51" s="71">
        <f t="shared" si="87"/>
        <v>0</v>
      </c>
      <c r="AV51" s="71">
        <f t="shared" si="88"/>
        <v>0</v>
      </c>
      <c r="AW51" s="67"/>
      <c r="AX51" s="67"/>
      <c r="AY51" s="345"/>
      <c r="AZ51" s="67"/>
      <c r="BA51" s="67"/>
      <c r="BB51" s="67"/>
      <c r="BC51" s="67">
        <f t="shared" si="89"/>
        <v>0</v>
      </c>
      <c r="BD51" s="67">
        <f t="shared" si="90"/>
        <v>0</v>
      </c>
      <c r="BE51" s="67">
        <v>3</v>
      </c>
      <c r="BF51" s="67">
        <v>0.42720000000000002</v>
      </c>
      <c r="BG51" s="329">
        <v>15</v>
      </c>
      <c r="BH51" s="330">
        <v>2.1360000000000001</v>
      </c>
      <c r="BI51" s="329">
        <v>0</v>
      </c>
      <c r="BJ51" s="330">
        <v>0</v>
      </c>
      <c r="BK51" s="269">
        <v>2</v>
      </c>
      <c r="BL51" s="67">
        <v>0.2848</v>
      </c>
      <c r="BM51" s="67"/>
      <c r="BN51" s="67"/>
      <c r="BO51" s="67"/>
      <c r="BP51" s="67"/>
      <c r="BQ51" s="67">
        <v>10</v>
      </c>
      <c r="BR51" s="67">
        <v>1.4239999999999999</v>
      </c>
      <c r="BS51" s="305">
        <f t="shared" si="19"/>
        <v>30</v>
      </c>
      <c r="BT51" s="67">
        <f t="shared" si="20"/>
        <v>4.2720000000000002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1"/>
        <v>0</v>
      </c>
      <c r="CD51" s="71">
        <f t="shared" si="91"/>
        <v>0</v>
      </c>
      <c r="CE51" s="71"/>
      <c r="CF51" s="71"/>
      <c r="CG51" s="106"/>
      <c r="CH51" s="262"/>
      <c r="CI51" s="305">
        <v>30.9</v>
      </c>
      <c r="CJ51" s="262">
        <v>10</v>
      </c>
      <c r="CK51" s="269"/>
      <c r="CL51" s="269"/>
      <c r="CM51" s="305">
        <v>10.3</v>
      </c>
      <c r="CN51" s="269">
        <v>3</v>
      </c>
      <c r="CO51" s="67">
        <f t="shared" si="21"/>
        <v>41.2</v>
      </c>
      <c r="CP51" s="67">
        <f t="shared" si="22"/>
        <v>13</v>
      </c>
      <c r="CQ51" s="310">
        <v>247.40625</v>
      </c>
      <c r="CR51" s="310"/>
      <c r="CS51" s="310"/>
      <c r="CT51" s="81"/>
      <c r="CU51" s="331">
        <v>18.556701030927837</v>
      </c>
      <c r="CV51" s="317"/>
      <c r="CW51" s="310">
        <v>63.814432989690722</v>
      </c>
      <c r="CX51" s="81"/>
      <c r="CY51" s="81"/>
      <c r="CZ51" s="81"/>
      <c r="DA51" s="332">
        <f t="shared" si="100"/>
        <v>329.77738402061857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33">
        <v>41.1</v>
      </c>
      <c r="DL51" s="333">
        <v>13.7</v>
      </c>
      <c r="DM51" s="305">
        <f t="shared" si="27"/>
        <v>41.1</v>
      </c>
      <c r="DN51" s="305">
        <f t="shared" si="28"/>
        <v>13.7</v>
      </c>
      <c r="DO51" s="333">
        <v>39.869999999999997</v>
      </c>
      <c r="DP51" s="333">
        <v>13.29</v>
      </c>
      <c r="DQ51" s="265"/>
      <c r="DR51" s="265"/>
      <c r="DS51" s="67"/>
      <c r="DT51" s="67"/>
      <c r="DU51" s="369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46">
        <v>41.23</v>
      </c>
      <c r="EH51" s="370"/>
      <c r="EI51" s="87">
        <v>265.70103092783506</v>
      </c>
      <c r="EJ51" s="87"/>
      <c r="EK51" s="263">
        <v>116.90721649484537</v>
      </c>
      <c r="EL51" s="369"/>
      <c r="EM51" s="334"/>
      <c r="EN51" s="334"/>
      <c r="EO51" s="334"/>
      <c r="EP51" s="334"/>
      <c r="EQ51" s="67">
        <f t="shared" si="30"/>
        <v>423.83824742268047</v>
      </c>
      <c r="ER51" s="67">
        <f t="shared" si="101"/>
        <v>0</v>
      </c>
      <c r="ES51" s="317"/>
      <c r="ET51" s="317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35">
        <v>29</v>
      </c>
      <c r="FB51" s="269"/>
      <c r="FC51" s="106">
        <v>0</v>
      </c>
      <c r="FD51" s="269"/>
      <c r="FE51" s="67"/>
      <c r="FF51" s="67"/>
      <c r="FG51" s="284"/>
      <c r="FH51" s="285"/>
      <c r="FI51" s="67"/>
      <c r="FJ51" s="67"/>
      <c r="FK51" s="67"/>
      <c r="FL51" s="67"/>
      <c r="FM51" s="269"/>
      <c r="FN51" s="269"/>
      <c r="FO51" s="71"/>
      <c r="FP51" s="67"/>
      <c r="FQ51" s="371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/>
      <c r="GJ51" s="67"/>
      <c r="GK51" s="269"/>
      <c r="GL51" s="269"/>
      <c r="GM51" s="86"/>
      <c r="GN51" s="86"/>
      <c r="GO51" s="269"/>
      <c r="GP51" s="313"/>
      <c r="GQ51" s="313"/>
      <c r="GR51" s="313"/>
      <c r="GS51" s="86"/>
      <c r="GT51" s="86"/>
      <c r="GU51" s="86"/>
      <c r="GV51" s="86"/>
      <c r="GW51" s="86"/>
      <c r="GX51" s="86"/>
      <c r="GY51" s="86"/>
      <c r="GZ51" s="86"/>
      <c r="HA51" s="67"/>
      <c r="HB51" s="67"/>
      <c r="HC51" s="71"/>
      <c r="HD51" s="71"/>
      <c r="HE51" s="71"/>
      <c r="HF51" s="71"/>
      <c r="HG51" s="71"/>
      <c r="HH51" s="71"/>
      <c r="HI51" s="71">
        <f t="shared" si="92"/>
        <v>0</v>
      </c>
      <c r="HJ51" s="71">
        <f t="shared" si="93"/>
        <v>0</v>
      </c>
      <c r="HK51" s="67"/>
      <c r="HL51" s="67"/>
      <c r="HM51" s="67"/>
      <c r="HN51" s="87"/>
      <c r="HO51" s="67">
        <f t="shared" si="38"/>
        <v>0</v>
      </c>
      <c r="HP51" s="67">
        <f t="shared" si="39"/>
        <v>0</v>
      </c>
      <c r="HQ51" s="305">
        <v>400</v>
      </c>
      <c r="HR51" s="67"/>
      <c r="HS51" s="305">
        <v>400</v>
      </c>
      <c r="HT51" s="67"/>
      <c r="HU51" s="67">
        <f t="shared" si="40"/>
        <v>400</v>
      </c>
      <c r="HV51" s="67">
        <f t="shared" si="41"/>
        <v>0</v>
      </c>
      <c r="HW51" s="67"/>
      <c r="HX51" s="67"/>
      <c r="HY51" s="337"/>
      <c r="HZ51" s="337"/>
      <c r="IA51" s="89"/>
      <c r="IB51" s="87"/>
      <c r="IC51" s="317">
        <v>12.5</v>
      </c>
      <c r="ID51" s="269">
        <v>3.125</v>
      </c>
      <c r="IE51" s="89"/>
      <c r="IF51" s="89"/>
      <c r="IG51" s="67">
        <f t="shared" si="42"/>
        <v>12.5</v>
      </c>
      <c r="IH51" s="67">
        <f t="shared" si="43"/>
        <v>3.125</v>
      </c>
      <c r="II51" s="67"/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4"/>
        <v>0</v>
      </c>
      <c r="IV51" s="67">
        <f t="shared" si="95"/>
        <v>0</v>
      </c>
      <c r="IW51" s="67"/>
      <c r="IX51" s="67"/>
      <c r="IY51" s="67"/>
      <c r="IZ51" s="67"/>
      <c r="JA51" s="67">
        <v>10.31</v>
      </c>
      <c r="JB51" s="67"/>
      <c r="JC51" s="67">
        <v>0</v>
      </c>
      <c r="JD51" s="67"/>
      <c r="JE51" s="293">
        <v>5.15</v>
      </c>
      <c r="JF51" s="293"/>
      <c r="JG51" s="67">
        <f t="shared" si="44"/>
        <v>15.46</v>
      </c>
      <c r="JH51" s="67">
        <f t="shared" si="45"/>
        <v>0</v>
      </c>
      <c r="JI51" s="269">
        <v>0</v>
      </c>
      <c r="JJ51" s="269">
        <v>0</v>
      </c>
      <c r="JK51" s="269">
        <v>6.3967999999999998</v>
      </c>
      <c r="JL51" s="269">
        <v>1</v>
      </c>
      <c r="JM51" s="324"/>
      <c r="JN51" s="269"/>
      <c r="JO51" s="305">
        <v>0</v>
      </c>
      <c r="JP51" s="269">
        <v>0</v>
      </c>
      <c r="JQ51" s="305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3"/>
        <v>6.3967999999999998</v>
      </c>
      <c r="JX51" s="67">
        <f t="shared" si="84"/>
        <v>1</v>
      </c>
      <c r="JY51" s="67"/>
      <c r="JZ51" s="67"/>
      <c r="KA51" s="67"/>
      <c r="KB51" s="67"/>
      <c r="KC51" s="67">
        <f t="shared" si="46"/>
        <v>0</v>
      </c>
      <c r="KD51" s="67">
        <f t="shared" si="47"/>
        <v>0</v>
      </c>
      <c r="KE51" s="71"/>
      <c r="KF51" s="71"/>
      <c r="KG51" s="71"/>
      <c r="KH51" s="71"/>
      <c r="KI51" s="71">
        <f t="shared" si="96"/>
        <v>0</v>
      </c>
      <c r="KJ51" s="71">
        <f t="shared" si="97"/>
        <v>0</v>
      </c>
      <c r="KK51" s="71"/>
      <c r="KL51" s="71"/>
      <c r="KM51" s="71"/>
      <c r="KN51" s="71"/>
      <c r="KO51" s="71">
        <f t="shared" si="48"/>
        <v>0</v>
      </c>
      <c r="KP51" s="71">
        <f t="shared" si="48"/>
        <v>0</v>
      </c>
      <c r="KQ51" s="305"/>
      <c r="KR51" s="71"/>
      <c r="KS51" s="71"/>
      <c r="KT51" s="71"/>
      <c r="KU51" s="106">
        <f t="shared" si="49"/>
        <v>0</v>
      </c>
      <c r="KV51" s="106">
        <f t="shared" si="50"/>
        <v>0</v>
      </c>
      <c r="KW51" s="71"/>
      <c r="KX51" s="71"/>
      <c r="KY51" s="71">
        <f t="shared" si="51"/>
        <v>0</v>
      </c>
      <c r="KZ51" s="71">
        <f t="shared" si="52"/>
        <v>0</v>
      </c>
      <c r="LA51" s="71"/>
      <c r="LB51" s="71"/>
      <c r="LC51" s="71"/>
      <c r="LD51" s="71"/>
      <c r="LE51" s="71">
        <f t="shared" si="53"/>
        <v>0</v>
      </c>
      <c r="LF51" s="71">
        <f t="shared" si="54"/>
        <v>0</v>
      </c>
      <c r="LG51" s="71"/>
      <c r="LH51" s="71"/>
      <c r="LI51" s="71">
        <f t="shared" si="55"/>
        <v>0</v>
      </c>
      <c r="LJ51" s="71">
        <f t="shared" si="56"/>
        <v>0</v>
      </c>
      <c r="LK51" s="67">
        <v>25</v>
      </c>
      <c r="LL51" s="269">
        <v>0</v>
      </c>
      <c r="LM51" s="75">
        <v>13.71</v>
      </c>
      <c r="LN51" s="315">
        <v>0</v>
      </c>
      <c r="LO51" s="75">
        <v>5.2789999999999999</v>
      </c>
      <c r="LP51" s="319">
        <v>0</v>
      </c>
      <c r="LQ51" s="130"/>
      <c r="LR51" s="271"/>
      <c r="LS51" s="271"/>
      <c r="LT51" s="271"/>
      <c r="LU51" s="71">
        <f t="shared" si="102"/>
        <v>43.989000000000004</v>
      </c>
      <c r="LV51" s="71">
        <f t="shared" si="58"/>
        <v>0</v>
      </c>
      <c r="LW51" s="71"/>
      <c r="LX51" s="71"/>
      <c r="LY51" s="71"/>
      <c r="LZ51" s="71"/>
      <c r="MA51" s="71">
        <f t="shared" si="59"/>
        <v>0</v>
      </c>
      <c r="MB51" s="71">
        <f t="shared" si="60"/>
        <v>0</v>
      </c>
      <c r="MC51" s="106"/>
      <c r="MD51" s="71"/>
      <c r="ME51" s="306"/>
      <c r="MF51" s="336"/>
      <c r="MG51" s="71"/>
      <c r="MH51" s="71"/>
      <c r="MI51" s="71"/>
      <c r="MJ51" s="71"/>
      <c r="MK51" s="71">
        <f t="shared" si="61"/>
        <v>0</v>
      </c>
      <c r="ML51" s="71">
        <f t="shared" si="62"/>
        <v>0</v>
      </c>
      <c r="MM51" s="365">
        <v>6.5339999999999998</v>
      </c>
      <c r="MN51" s="321"/>
      <c r="MO51" s="366">
        <v>4.3560000000000008</v>
      </c>
      <c r="MP51" s="321"/>
      <c r="MQ51" s="71">
        <f t="shared" si="63"/>
        <v>10.89</v>
      </c>
      <c r="MR51" s="71">
        <f t="shared" si="64"/>
        <v>0</v>
      </c>
      <c r="MS51" s="71"/>
      <c r="MT51" s="71"/>
      <c r="MU51" s="71">
        <f t="shared" si="65"/>
        <v>0</v>
      </c>
      <c r="MV51" s="71">
        <f t="shared" si="66"/>
        <v>0</v>
      </c>
      <c r="MW51" s="71"/>
      <c r="MX51" s="71"/>
      <c r="MY51" s="71">
        <f t="shared" si="67"/>
        <v>0</v>
      </c>
      <c r="MZ51" s="71">
        <f t="shared" si="68"/>
        <v>0</v>
      </c>
      <c r="NA51" s="317">
        <v>0</v>
      </c>
      <c r="NB51" s="349">
        <v>0</v>
      </c>
      <c r="NC51" s="71">
        <f t="shared" si="69"/>
        <v>0</v>
      </c>
      <c r="ND51" s="71">
        <f t="shared" si="70"/>
        <v>0</v>
      </c>
      <c r="NE51" s="317"/>
      <c r="NF51" s="317"/>
      <c r="NG51" s="317">
        <f t="shared" si="71"/>
        <v>0</v>
      </c>
      <c r="NH51" s="317">
        <f t="shared" si="72"/>
        <v>0</v>
      </c>
      <c r="NI51" s="317"/>
      <c r="NJ51" s="317"/>
      <c r="NK51" s="317">
        <f t="shared" si="73"/>
        <v>0</v>
      </c>
      <c r="NL51" s="317">
        <f t="shared" si="74"/>
        <v>0</v>
      </c>
      <c r="NM51" s="269"/>
      <c r="NN51" s="317"/>
      <c r="NO51" s="317">
        <f t="shared" si="75"/>
        <v>0</v>
      </c>
      <c r="NP51" s="317">
        <f t="shared" si="76"/>
        <v>0</v>
      </c>
      <c r="NQ51" s="337">
        <v>8</v>
      </c>
      <c r="NR51" s="337"/>
      <c r="NS51" s="71">
        <v>1.33</v>
      </c>
      <c r="NT51" s="71"/>
      <c r="NU51" s="71">
        <v>1</v>
      </c>
      <c r="NV51" s="71"/>
      <c r="NW51" s="71">
        <v>4.42</v>
      </c>
      <c r="NX51" s="71"/>
      <c r="NY51" s="71">
        <v>2.21</v>
      </c>
      <c r="NZ51" s="71"/>
      <c r="OA51" s="71">
        <v>0</v>
      </c>
      <c r="OB51" s="71"/>
      <c r="OC51" s="71">
        <f t="shared" si="77"/>
        <v>16.96</v>
      </c>
      <c r="OD51" s="71">
        <f t="shared" si="78"/>
        <v>0</v>
      </c>
      <c r="OE51" s="71">
        <v>10</v>
      </c>
      <c r="OF51" s="71"/>
      <c r="OG51" s="106">
        <v>4.66</v>
      </c>
      <c r="OH51" s="71"/>
      <c r="OI51" s="106">
        <v>2</v>
      </c>
      <c r="OJ51" s="71"/>
      <c r="OK51" s="71">
        <v>1</v>
      </c>
      <c r="OL51" s="71"/>
      <c r="OM51" s="71">
        <f t="shared" si="79"/>
        <v>17.66</v>
      </c>
      <c r="ON51" s="71">
        <f t="shared" si="80"/>
        <v>0</v>
      </c>
      <c r="OO51" s="338">
        <v>4.37</v>
      </c>
      <c r="OP51" s="317"/>
      <c r="OQ51" s="339">
        <v>1.23</v>
      </c>
      <c r="OR51" s="317"/>
      <c r="OS51" s="339">
        <v>1.35</v>
      </c>
      <c r="OT51" s="317"/>
      <c r="OU51" s="317">
        <f t="shared" si="103"/>
        <v>5.6</v>
      </c>
      <c r="OV51" s="317">
        <f t="shared" si="82"/>
        <v>0</v>
      </c>
      <c r="OW51" s="317"/>
      <c r="OX51" s="317"/>
      <c r="OY51" s="317">
        <f t="shared" si="98"/>
        <v>0</v>
      </c>
      <c r="OZ51" s="317">
        <f t="shared" si="99"/>
        <v>0</v>
      </c>
    </row>
    <row r="52" spans="1:416" s="300" customFormat="1" ht="12.75" customHeight="1">
      <c r="A52" s="340"/>
      <c r="B52" s="84">
        <v>42</v>
      </c>
      <c r="C52" s="328"/>
      <c r="D52" s="328"/>
      <c r="E52" s="71"/>
      <c r="F52" s="71"/>
      <c r="G52" s="71"/>
      <c r="H52" s="71"/>
      <c r="I52" s="67">
        <f t="shared" si="85"/>
        <v>0</v>
      </c>
      <c r="J52" s="67">
        <f t="shared" si="86"/>
        <v>0</v>
      </c>
      <c r="K52" s="305"/>
      <c r="L52" s="305"/>
      <c r="M52" s="67">
        <v>20.62</v>
      </c>
      <c r="N52" s="67">
        <v>4.1240000000000006</v>
      </c>
      <c r="O52" s="71">
        <v>0</v>
      </c>
      <c r="P52" s="67">
        <v>0</v>
      </c>
      <c r="Q52" s="106">
        <v>5.15</v>
      </c>
      <c r="R52" s="67">
        <v>1.03</v>
      </c>
      <c r="S52" s="305"/>
      <c r="T52" s="305"/>
      <c r="U52" s="67"/>
      <c r="V52" s="67"/>
      <c r="W52" s="67">
        <f t="shared" si="14"/>
        <v>25.770000000000003</v>
      </c>
      <c r="X52" s="74">
        <f t="shared" si="15"/>
        <v>5.1540000000000008</v>
      </c>
      <c r="Y52" s="67"/>
      <c r="Z52" s="67"/>
      <c r="AA52" s="71"/>
      <c r="AB52" s="67"/>
      <c r="AC52" s="67">
        <f t="shared" si="16"/>
        <v>0</v>
      </c>
      <c r="AD52" s="67">
        <f t="shared" si="17"/>
        <v>0</v>
      </c>
      <c r="AE52" s="67"/>
      <c r="AF52" s="67"/>
      <c r="AG52" s="67"/>
      <c r="AH52" s="67"/>
      <c r="AI52" s="106"/>
      <c r="AJ52" s="106"/>
      <c r="AK52" s="307"/>
      <c r="AL52" s="275"/>
      <c r="AM52" s="85"/>
      <c r="AN52" s="85"/>
      <c r="AO52" s="368"/>
      <c r="AP52" s="368"/>
      <c r="AQ52" s="368"/>
      <c r="AR52" s="368"/>
      <c r="AS52" s="368"/>
      <c r="AT52" s="368"/>
      <c r="AU52" s="71">
        <f t="shared" si="87"/>
        <v>0</v>
      </c>
      <c r="AV52" s="71">
        <f t="shared" si="88"/>
        <v>0</v>
      </c>
      <c r="AW52" s="67"/>
      <c r="AX52" s="67"/>
      <c r="AY52" s="345"/>
      <c r="AZ52" s="67"/>
      <c r="BA52" s="67"/>
      <c r="BB52" s="67"/>
      <c r="BC52" s="67">
        <f t="shared" si="89"/>
        <v>0</v>
      </c>
      <c r="BD52" s="67">
        <f t="shared" si="90"/>
        <v>0</v>
      </c>
      <c r="BE52" s="67">
        <v>3</v>
      </c>
      <c r="BF52" s="67">
        <v>0.42720000000000002</v>
      </c>
      <c r="BG52" s="329">
        <v>15</v>
      </c>
      <c r="BH52" s="330">
        <v>2.1360000000000001</v>
      </c>
      <c r="BI52" s="329">
        <v>0</v>
      </c>
      <c r="BJ52" s="330">
        <v>0</v>
      </c>
      <c r="BK52" s="269">
        <v>2</v>
      </c>
      <c r="BL52" s="67">
        <v>0.2848</v>
      </c>
      <c r="BM52" s="67"/>
      <c r="BN52" s="67"/>
      <c r="BO52" s="67"/>
      <c r="BP52" s="67"/>
      <c r="BQ52" s="67">
        <v>10</v>
      </c>
      <c r="BR52" s="67">
        <v>1.4239999999999999</v>
      </c>
      <c r="BS52" s="305">
        <f t="shared" si="19"/>
        <v>30</v>
      </c>
      <c r="BT52" s="67">
        <f t="shared" si="20"/>
        <v>4.2720000000000002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1"/>
        <v>0</v>
      </c>
      <c r="CD52" s="71">
        <f t="shared" si="91"/>
        <v>0</v>
      </c>
      <c r="CE52" s="71"/>
      <c r="CF52" s="71"/>
      <c r="CG52" s="106"/>
      <c r="CH52" s="262"/>
      <c r="CI52" s="305">
        <v>30.9</v>
      </c>
      <c r="CJ52" s="262">
        <v>10</v>
      </c>
      <c r="CK52" s="269"/>
      <c r="CL52" s="269"/>
      <c r="CM52" s="305">
        <v>10.3</v>
      </c>
      <c r="CN52" s="269">
        <v>3</v>
      </c>
      <c r="CO52" s="67">
        <f t="shared" si="21"/>
        <v>41.2</v>
      </c>
      <c r="CP52" s="67">
        <f t="shared" si="22"/>
        <v>13</v>
      </c>
      <c r="CQ52" s="310">
        <v>247.40625</v>
      </c>
      <c r="CR52" s="310"/>
      <c r="CS52" s="310"/>
      <c r="CT52" s="81"/>
      <c r="CU52" s="331">
        <v>18.556701030927837</v>
      </c>
      <c r="CV52" s="317"/>
      <c r="CW52" s="310">
        <v>63.814432989690722</v>
      </c>
      <c r="CX52" s="81"/>
      <c r="CY52" s="81"/>
      <c r="CZ52" s="81"/>
      <c r="DA52" s="332">
        <f t="shared" si="100"/>
        <v>329.77738402061857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33">
        <v>41.1</v>
      </c>
      <c r="DL52" s="333">
        <v>13.7</v>
      </c>
      <c r="DM52" s="305">
        <f t="shared" si="27"/>
        <v>41.1</v>
      </c>
      <c r="DN52" s="305">
        <f t="shared" si="28"/>
        <v>13.7</v>
      </c>
      <c r="DO52" s="333">
        <v>39.869999999999997</v>
      </c>
      <c r="DP52" s="333">
        <v>13.29</v>
      </c>
      <c r="DQ52" s="265"/>
      <c r="DR52" s="265"/>
      <c r="DS52" s="67"/>
      <c r="DT52" s="67"/>
      <c r="DU52" s="369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46">
        <v>41.23</v>
      </c>
      <c r="EH52" s="370"/>
      <c r="EI52" s="87">
        <v>265.70103092783506</v>
      </c>
      <c r="EJ52" s="87"/>
      <c r="EK52" s="263">
        <v>116.90721649484537</v>
      </c>
      <c r="EL52" s="369"/>
      <c r="EM52" s="334"/>
      <c r="EN52" s="334"/>
      <c r="EO52" s="334"/>
      <c r="EP52" s="334"/>
      <c r="EQ52" s="67">
        <f t="shared" si="30"/>
        <v>423.83824742268047</v>
      </c>
      <c r="ER52" s="67">
        <f t="shared" si="101"/>
        <v>0</v>
      </c>
      <c r="ES52" s="317"/>
      <c r="ET52" s="317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35">
        <v>29</v>
      </c>
      <c r="FB52" s="269"/>
      <c r="FC52" s="106">
        <v>0</v>
      </c>
      <c r="FD52" s="269"/>
      <c r="FE52" s="67"/>
      <c r="FF52" s="67"/>
      <c r="FG52" s="284"/>
      <c r="FH52" s="285"/>
      <c r="FI52" s="67"/>
      <c r="FJ52" s="67"/>
      <c r="FK52" s="67"/>
      <c r="FL52" s="67"/>
      <c r="FM52" s="269"/>
      <c r="FN52" s="269"/>
      <c r="FO52" s="71"/>
      <c r="FP52" s="67"/>
      <c r="FQ52" s="371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/>
      <c r="GJ52" s="67"/>
      <c r="GK52" s="269"/>
      <c r="GL52" s="269"/>
      <c r="GM52" s="86"/>
      <c r="GN52" s="86"/>
      <c r="GO52" s="269"/>
      <c r="GP52" s="313"/>
      <c r="GQ52" s="313"/>
      <c r="GR52" s="313"/>
      <c r="GS52" s="86"/>
      <c r="GT52" s="86"/>
      <c r="GU52" s="86"/>
      <c r="GV52" s="86"/>
      <c r="GW52" s="86"/>
      <c r="GX52" s="86"/>
      <c r="GY52" s="86"/>
      <c r="GZ52" s="86"/>
      <c r="HA52" s="67"/>
      <c r="HB52" s="67"/>
      <c r="HC52" s="71"/>
      <c r="HD52" s="71"/>
      <c r="HE52" s="71"/>
      <c r="HF52" s="71"/>
      <c r="HG52" s="71"/>
      <c r="HH52" s="71"/>
      <c r="HI52" s="71">
        <f t="shared" si="92"/>
        <v>0</v>
      </c>
      <c r="HJ52" s="71">
        <f t="shared" si="93"/>
        <v>0</v>
      </c>
      <c r="HK52" s="67"/>
      <c r="HL52" s="67"/>
      <c r="HM52" s="67"/>
      <c r="HN52" s="87"/>
      <c r="HO52" s="67">
        <f t="shared" si="38"/>
        <v>0</v>
      </c>
      <c r="HP52" s="67">
        <f t="shared" si="39"/>
        <v>0</v>
      </c>
      <c r="HQ52" s="305">
        <v>400</v>
      </c>
      <c r="HR52" s="67"/>
      <c r="HS52" s="305">
        <v>400</v>
      </c>
      <c r="HT52" s="67"/>
      <c r="HU52" s="67">
        <f t="shared" si="40"/>
        <v>400</v>
      </c>
      <c r="HV52" s="67">
        <f t="shared" si="41"/>
        <v>0</v>
      </c>
      <c r="HW52" s="67"/>
      <c r="HX52" s="67"/>
      <c r="HY52" s="337"/>
      <c r="HZ52" s="337"/>
      <c r="IA52" s="89"/>
      <c r="IB52" s="87"/>
      <c r="IC52" s="317">
        <v>12.5</v>
      </c>
      <c r="ID52" s="269">
        <v>3.125</v>
      </c>
      <c r="IE52" s="89"/>
      <c r="IF52" s="89"/>
      <c r="IG52" s="67">
        <f t="shared" si="42"/>
        <v>12.5</v>
      </c>
      <c r="IH52" s="67">
        <f t="shared" si="43"/>
        <v>3.125</v>
      </c>
      <c r="II52" s="67"/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4"/>
        <v>0</v>
      </c>
      <c r="IV52" s="67">
        <f t="shared" si="95"/>
        <v>0</v>
      </c>
      <c r="IW52" s="67"/>
      <c r="IX52" s="67"/>
      <c r="IY52" s="67"/>
      <c r="IZ52" s="67"/>
      <c r="JA52" s="67">
        <v>10.31</v>
      </c>
      <c r="JB52" s="67"/>
      <c r="JC52" s="67">
        <v>0</v>
      </c>
      <c r="JD52" s="67"/>
      <c r="JE52" s="293">
        <v>5.15</v>
      </c>
      <c r="JF52" s="293"/>
      <c r="JG52" s="67">
        <f t="shared" si="44"/>
        <v>15.46</v>
      </c>
      <c r="JH52" s="67">
        <f t="shared" si="45"/>
        <v>0</v>
      </c>
      <c r="JI52" s="269">
        <v>0</v>
      </c>
      <c r="JJ52" s="269">
        <v>0</v>
      </c>
      <c r="JK52" s="269">
        <v>6.3967999999999998</v>
      </c>
      <c r="JL52" s="269">
        <v>1</v>
      </c>
      <c r="JM52" s="324"/>
      <c r="JN52" s="269"/>
      <c r="JO52" s="305">
        <v>0</v>
      </c>
      <c r="JP52" s="269">
        <v>0</v>
      </c>
      <c r="JQ52" s="305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3"/>
        <v>6.3967999999999998</v>
      </c>
      <c r="JX52" s="67">
        <f t="shared" si="84"/>
        <v>1</v>
      </c>
      <c r="JY52" s="67"/>
      <c r="JZ52" s="67"/>
      <c r="KA52" s="67"/>
      <c r="KB52" s="67"/>
      <c r="KC52" s="67">
        <f t="shared" si="46"/>
        <v>0</v>
      </c>
      <c r="KD52" s="67">
        <f t="shared" si="47"/>
        <v>0</v>
      </c>
      <c r="KE52" s="71"/>
      <c r="KF52" s="71"/>
      <c r="KG52" s="71"/>
      <c r="KH52" s="71"/>
      <c r="KI52" s="71">
        <f t="shared" si="96"/>
        <v>0</v>
      </c>
      <c r="KJ52" s="71">
        <f t="shared" si="97"/>
        <v>0</v>
      </c>
      <c r="KK52" s="71"/>
      <c r="KL52" s="71"/>
      <c r="KM52" s="71"/>
      <c r="KN52" s="71"/>
      <c r="KO52" s="71">
        <f t="shared" si="48"/>
        <v>0</v>
      </c>
      <c r="KP52" s="71">
        <f t="shared" si="48"/>
        <v>0</v>
      </c>
      <c r="KQ52" s="305"/>
      <c r="KR52" s="71"/>
      <c r="KS52" s="71"/>
      <c r="KT52" s="71"/>
      <c r="KU52" s="106">
        <f t="shared" si="49"/>
        <v>0</v>
      </c>
      <c r="KV52" s="106">
        <f t="shared" si="50"/>
        <v>0</v>
      </c>
      <c r="KW52" s="71"/>
      <c r="KX52" s="71"/>
      <c r="KY52" s="71">
        <f t="shared" si="51"/>
        <v>0</v>
      </c>
      <c r="KZ52" s="71">
        <f t="shared" si="52"/>
        <v>0</v>
      </c>
      <c r="LA52" s="71"/>
      <c r="LB52" s="71"/>
      <c r="LC52" s="71"/>
      <c r="LD52" s="71"/>
      <c r="LE52" s="71">
        <f t="shared" si="53"/>
        <v>0</v>
      </c>
      <c r="LF52" s="71">
        <f t="shared" si="54"/>
        <v>0</v>
      </c>
      <c r="LG52" s="71"/>
      <c r="LH52" s="71"/>
      <c r="LI52" s="71">
        <f t="shared" si="55"/>
        <v>0</v>
      </c>
      <c r="LJ52" s="71">
        <f t="shared" si="56"/>
        <v>0</v>
      </c>
      <c r="LK52" s="67">
        <v>25</v>
      </c>
      <c r="LL52" s="269">
        <v>0</v>
      </c>
      <c r="LM52" s="75">
        <v>13.71</v>
      </c>
      <c r="LN52" s="315">
        <v>0</v>
      </c>
      <c r="LO52" s="75">
        <v>5.2789999999999999</v>
      </c>
      <c r="LP52" s="319">
        <v>0</v>
      </c>
      <c r="LQ52" s="130"/>
      <c r="LR52" s="271"/>
      <c r="LS52" s="271"/>
      <c r="LT52" s="271"/>
      <c r="LU52" s="71">
        <f t="shared" si="102"/>
        <v>43.989000000000004</v>
      </c>
      <c r="LV52" s="71">
        <f t="shared" si="58"/>
        <v>0</v>
      </c>
      <c r="LW52" s="71"/>
      <c r="LX52" s="71"/>
      <c r="LY52" s="71"/>
      <c r="LZ52" s="71"/>
      <c r="MA52" s="71">
        <f t="shared" si="59"/>
        <v>0</v>
      </c>
      <c r="MB52" s="71">
        <f t="shared" si="60"/>
        <v>0</v>
      </c>
      <c r="MC52" s="106"/>
      <c r="MD52" s="71"/>
      <c r="ME52" s="306"/>
      <c r="MF52" s="336"/>
      <c r="MG52" s="71"/>
      <c r="MH52" s="71"/>
      <c r="MI52" s="71"/>
      <c r="MJ52" s="71"/>
      <c r="MK52" s="71">
        <f t="shared" si="61"/>
        <v>0</v>
      </c>
      <c r="ML52" s="71">
        <f t="shared" si="62"/>
        <v>0</v>
      </c>
      <c r="MM52" s="365">
        <v>6.7619999999999996</v>
      </c>
      <c r="MN52" s="321"/>
      <c r="MO52" s="366">
        <v>4.508</v>
      </c>
      <c r="MP52" s="321"/>
      <c r="MQ52" s="71">
        <f t="shared" si="63"/>
        <v>11.27</v>
      </c>
      <c r="MR52" s="71">
        <f t="shared" si="64"/>
        <v>0</v>
      </c>
      <c r="MS52" s="71"/>
      <c r="MT52" s="71"/>
      <c r="MU52" s="71">
        <f t="shared" si="65"/>
        <v>0</v>
      </c>
      <c r="MV52" s="71">
        <f t="shared" si="66"/>
        <v>0</v>
      </c>
      <c r="MW52" s="71"/>
      <c r="MX52" s="71"/>
      <c r="MY52" s="71">
        <f t="shared" si="67"/>
        <v>0</v>
      </c>
      <c r="MZ52" s="71">
        <f t="shared" si="68"/>
        <v>0</v>
      </c>
      <c r="NA52" s="317">
        <v>0</v>
      </c>
      <c r="NB52" s="349">
        <v>0</v>
      </c>
      <c r="NC52" s="71">
        <f t="shared" si="69"/>
        <v>0</v>
      </c>
      <c r="ND52" s="71">
        <f t="shared" si="70"/>
        <v>0</v>
      </c>
      <c r="NE52" s="317"/>
      <c r="NF52" s="317"/>
      <c r="NG52" s="317">
        <f t="shared" si="71"/>
        <v>0</v>
      </c>
      <c r="NH52" s="317">
        <f t="shared" si="72"/>
        <v>0</v>
      </c>
      <c r="NI52" s="317"/>
      <c r="NJ52" s="317"/>
      <c r="NK52" s="317">
        <f t="shared" si="73"/>
        <v>0</v>
      </c>
      <c r="NL52" s="317">
        <f t="shared" si="74"/>
        <v>0</v>
      </c>
      <c r="NM52" s="269"/>
      <c r="NN52" s="317"/>
      <c r="NO52" s="317">
        <f t="shared" si="75"/>
        <v>0</v>
      </c>
      <c r="NP52" s="317">
        <f t="shared" si="76"/>
        <v>0</v>
      </c>
      <c r="NQ52" s="337">
        <v>8</v>
      </c>
      <c r="NR52" s="337"/>
      <c r="NS52" s="71">
        <v>1.33</v>
      </c>
      <c r="NT52" s="71"/>
      <c r="NU52" s="71">
        <v>1</v>
      </c>
      <c r="NV52" s="71"/>
      <c r="NW52" s="71">
        <v>6.91</v>
      </c>
      <c r="NX52" s="71"/>
      <c r="NY52" s="71">
        <v>3.46</v>
      </c>
      <c r="NZ52" s="71"/>
      <c r="OA52" s="71">
        <v>0</v>
      </c>
      <c r="OB52" s="71"/>
      <c r="OC52" s="71">
        <f t="shared" si="77"/>
        <v>20.700000000000003</v>
      </c>
      <c r="OD52" s="71">
        <f t="shared" si="78"/>
        <v>0</v>
      </c>
      <c r="OE52" s="71">
        <v>10</v>
      </c>
      <c r="OF52" s="71"/>
      <c r="OG52" s="106">
        <v>4.66</v>
      </c>
      <c r="OH52" s="71"/>
      <c r="OI52" s="106">
        <v>2</v>
      </c>
      <c r="OJ52" s="71"/>
      <c r="OK52" s="71">
        <v>1</v>
      </c>
      <c r="OL52" s="71"/>
      <c r="OM52" s="71">
        <f t="shared" si="79"/>
        <v>17.66</v>
      </c>
      <c r="ON52" s="71">
        <f t="shared" si="80"/>
        <v>0</v>
      </c>
      <c r="OO52" s="338">
        <v>4.71</v>
      </c>
      <c r="OP52" s="317"/>
      <c r="OQ52" s="339">
        <v>1.33</v>
      </c>
      <c r="OR52" s="317"/>
      <c r="OS52" s="339">
        <v>1.45</v>
      </c>
      <c r="OT52" s="317"/>
      <c r="OU52" s="317">
        <f t="shared" si="103"/>
        <v>6.04</v>
      </c>
      <c r="OV52" s="317">
        <f t="shared" si="82"/>
        <v>0</v>
      </c>
      <c r="OW52" s="317"/>
      <c r="OX52" s="317"/>
      <c r="OY52" s="317">
        <f t="shared" si="98"/>
        <v>0</v>
      </c>
      <c r="OZ52" s="317">
        <f t="shared" si="99"/>
        <v>0</v>
      </c>
    </row>
    <row r="53" spans="1:416" s="300" customFormat="1" ht="12.75" customHeight="1">
      <c r="A53" s="340"/>
      <c r="B53" s="84">
        <v>43</v>
      </c>
      <c r="C53" s="328"/>
      <c r="D53" s="328"/>
      <c r="E53" s="71"/>
      <c r="F53" s="71"/>
      <c r="G53" s="71"/>
      <c r="H53" s="71"/>
      <c r="I53" s="67">
        <f t="shared" si="85"/>
        <v>0</v>
      </c>
      <c r="J53" s="67">
        <f t="shared" si="86"/>
        <v>0</v>
      </c>
      <c r="K53" s="305"/>
      <c r="L53" s="305"/>
      <c r="M53" s="67">
        <v>20.62</v>
      </c>
      <c r="N53" s="67">
        <v>4.1240000000000006</v>
      </c>
      <c r="O53" s="71">
        <v>0</v>
      </c>
      <c r="P53" s="67">
        <v>0</v>
      </c>
      <c r="Q53" s="106">
        <v>5.15</v>
      </c>
      <c r="R53" s="67">
        <v>1.03</v>
      </c>
      <c r="S53" s="305"/>
      <c r="T53" s="305"/>
      <c r="U53" s="67"/>
      <c r="V53" s="67"/>
      <c r="W53" s="67">
        <f t="shared" si="14"/>
        <v>25.770000000000003</v>
      </c>
      <c r="X53" s="74">
        <f t="shared" si="15"/>
        <v>5.1540000000000008</v>
      </c>
      <c r="Y53" s="67"/>
      <c r="Z53" s="67"/>
      <c r="AA53" s="71"/>
      <c r="AB53" s="67"/>
      <c r="AC53" s="67">
        <f t="shared" si="16"/>
        <v>0</v>
      </c>
      <c r="AD53" s="67">
        <f t="shared" si="17"/>
        <v>0</v>
      </c>
      <c r="AE53" s="67"/>
      <c r="AF53" s="67"/>
      <c r="AG53" s="67"/>
      <c r="AH53" s="67"/>
      <c r="AI53" s="106"/>
      <c r="AJ53" s="106"/>
      <c r="AK53" s="307"/>
      <c r="AL53" s="275"/>
      <c r="AM53" s="85"/>
      <c r="AN53" s="85"/>
      <c r="AO53" s="368"/>
      <c r="AP53" s="368"/>
      <c r="AQ53" s="368"/>
      <c r="AR53" s="368"/>
      <c r="AS53" s="368"/>
      <c r="AT53" s="368"/>
      <c r="AU53" s="71">
        <f t="shared" si="87"/>
        <v>0</v>
      </c>
      <c r="AV53" s="71">
        <f t="shared" si="88"/>
        <v>0</v>
      </c>
      <c r="AW53" s="67"/>
      <c r="AX53" s="67"/>
      <c r="AY53" s="345"/>
      <c r="AZ53" s="67"/>
      <c r="BA53" s="67"/>
      <c r="BB53" s="67"/>
      <c r="BC53" s="67">
        <f t="shared" si="89"/>
        <v>0</v>
      </c>
      <c r="BD53" s="67">
        <f t="shared" si="90"/>
        <v>0</v>
      </c>
      <c r="BE53" s="67">
        <v>3</v>
      </c>
      <c r="BF53" s="67">
        <v>0.42720000000000002</v>
      </c>
      <c r="BG53" s="329">
        <v>15</v>
      </c>
      <c r="BH53" s="330">
        <v>2.1360000000000001</v>
      </c>
      <c r="BI53" s="329">
        <v>0</v>
      </c>
      <c r="BJ53" s="330">
        <v>0</v>
      </c>
      <c r="BK53" s="269">
        <v>2</v>
      </c>
      <c r="BL53" s="67">
        <v>0.2848</v>
      </c>
      <c r="BM53" s="67"/>
      <c r="BN53" s="67"/>
      <c r="BO53" s="67"/>
      <c r="BP53" s="67"/>
      <c r="BQ53" s="67">
        <v>10</v>
      </c>
      <c r="BR53" s="67">
        <v>1.4239999999999999</v>
      </c>
      <c r="BS53" s="305">
        <f t="shared" si="19"/>
        <v>30</v>
      </c>
      <c r="BT53" s="67">
        <f t="shared" si="20"/>
        <v>4.2720000000000002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1"/>
        <v>0</v>
      </c>
      <c r="CD53" s="71">
        <f t="shared" si="91"/>
        <v>0</v>
      </c>
      <c r="CE53" s="71"/>
      <c r="CF53" s="71"/>
      <c r="CG53" s="106"/>
      <c r="CH53" s="262"/>
      <c r="CI53" s="305">
        <v>30.9</v>
      </c>
      <c r="CJ53" s="262">
        <v>10</v>
      </c>
      <c r="CK53" s="269"/>
      <c r="CL53" s="269"/>
      <c r="CM53" s="305">
        <v>10.3</v>
      </c>
      <c r="CN53" s="269">
        <v>3</v>
      </c>
      <c r="CO53" s="67">
        <f t="shared" si="21"/>
        <v>41.2</v>
      </c>
      <c r="CP53" s="67">
        <f t="shared" si="22"/>
        <v>13</v>
      </c>
      <c r="CQ53" s="310">
        <v>247.40625</v>
      </c>
      <c r="CR53" s="310"/>
      <c r="CS53" s="310"/>
      <c r="CT53" s="81"/>
      <c r="CU53" s="331">
        <v>18.556701030927837</v>
      </c>
      <c r="CV53" s="317"/>
      <c r="CW53" s="310">
        <v>63.814432989690722</v>
      </c>
      <c r="CX53" s="81"/>
      <c r="CY53" s="81"/>
      <c r="CZ53" s="81"/>
      <c r="DA53" s="332">
        <f t="shared" si="100"/>
        <v>329.77738402061857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33">
        <v>41.1</v>
      </c>
      <c r="DL53" s="333">
        <v>13.7</v>
      </c>
      <c r="DM53" s="305">
        <f t="shared" si="27"/>
        <v>41.1</v>
      </c>
      <c r="DN53" s="305">
        <f t="shared" si="28"/>
        <v>13.7</v>
      </c>
      <c r="DO53" s="333">
        <v>39.869999999999997</v>
      </c>
      <c r="DP53" s="333">
        <v>13.29</v>
      </c>
      <c r="DQ53" s="265"/>
      <c r="DR53" s="265"/>
      <c r="DS53" s="67"/>
      <c r="DT53" s="67"/>
      <c r="DU53" s="369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46">
        <v>41.23</v>
      </c>
      <c r="EH53" s="370"/>
      <c r="EI53" s="87">
        <v>265.70103092783506</v>
      </c>
      <c r="EJ53" s="87"/>
      <c r="EK53" s="263">
        <v>116.90721649484537</v>
      </c>
      <c r="EL53" s="369"/>
      <c r="EM53" s="334"/>
      <c r="EN53" s="334"/>
      <c r="EO53" s="334"/>
      <c r="EP53" s="334"/>
      <c r="EQ53" s="67">
        <f t="shared" si="30"/>
        <v>423.83824742268047</v>
      </c>
      <c r="ER53" s="67">
        <f t="shared" si="101"/>
        <v>0</v>
      </c>
      <c r="ES53" s="317"/>
      <c r="ET53" s="317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35">
        <v>29</v>
      </c>
      <c r="FB53" s="269"/>
      <c r="FC53" s="106">
        <v>0</v>
      </c>
      <c r="FD53" s="269"/>
      <c r="FE53" s="67"/>
      <c r="FF53" s="67"/>
      <c r="FG53" s="284"/>
      <c r="FH53" s="285"/>
      <c r="FI53" s="67"/>
      <c r="FJ53" s="67"/>
      <c r="FK53" s="67"/>
      <c r="FL53" s="67"/>
      <c r="FM53" s="269"/>
      <c r="FN53" s="269"/>
      <c r="FO53" s="71"/>
      <c r="FP53" s="67"/>
      <c r="FQ53" s="371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/>
      <c r="GJ53" s="67"/>
      <c r="GK53" s="269"/>
      <c r="GL53" s="269"/>
      <c r="GM53" s="86"/>
      <c r="GN53" s="86"/>
      <c r="GO53" s="269"/>
      <c r="GP53" s="313"/>
      <c r="GQ53" s="313"/>
      <c r="GR53" s="313"/>
      <c r="GS53" s="86"/>
      <c r="GT53" s="86"/>
      <c r="GU53" s="86"/>
      <c r="GV53" s="86"/>
      <c r="GW53" s="86"/>
      <c r="GX53" s="86"/>
      <c r="GY53" s="86"/>
      <c r="GZ53" s="86"/>
      <c r="HA53" s="67"/>
      <c r="HB53" s="67"/>
      <c r="HC53" s="71"/>
      <c r="HD53" s="71"/>
      <c r="HE53" s="71"/>
      <c r="HF53" s="71"/>
      <c r="HG53" s="71"/>
      <c r="HH53" s="71"/>
      <c r="HI53" s="71">
        <f t="shared" si="92"/>
        <v>0</v>
      </c>
      <c r="HJ53" s="71">
        <f t="shared" si="93"/>
        <v>0</v>
      </c>
      <c r="HK53" s="67"/>
      <c r="HL53" s="67"/>
      <c r="HM53" s="67"/>
      <c r="HN53" s="87"/>
      <c r="HO53" s="67">
        <f t="shared" si="38"/>
        <v>0</v>
      </c>
      <c r="HP53" s="67">
        <f t="shared" si="39"/>
        <v>0</v>
      </c>
      <c r="HQ53" s="305">
        <v>400</v>
      </c>
      <c r="HR53" s="67"/>
      <c r="HS53" s="305">
        <v>400</v>
      </c>
      <c r="HT53" s="67"/>
      <c r="HU53" s="67">
        <f t="shared" si="40"/>
        <v>400</v>
      </c>
      <c r="HV53" s="67">
        <f t="shared" si="41"/>
        <v>0</v>
      </c>
      <c r="HW53" s="67"/>
      <c r="HX53" s="67"/>
      <c r="HY53" s="337"/>
      <c r="HZ53" s="337"/>
      <c r="IA53" s="89"/>
      <c r="IB53" s="87"/>
      <c r="IC53" s="317">
        <v>12.5</v>
      </c>
      <c r="ID53" s="269">
        <v>3.125</v>
      </c>
      <c r="IE53" s="89"/>
      <c r="IF53" s="89"/>
      <c r="IG53" s="67">
        <f t="shared" si="42"/>
        <v>12.5</v>
      </c>
      <c r="IH53" s="67">
        <f t="shared" si="43"/>
        <v>3.125</v>
      </c>
      <c r="II53" s="67"/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4"/>
        <v>0</v>
      </c>
      <c r="IV53" s="67">
        <f t="shared" si="95"/>
        <v>0</v>
      </c>
      <c r="IW53" s="67"/>
      <c r="IX53" s="67"/>
      <c r="IY53" s="67"/>
      <c r="IZ53" s="67"/>
      <c r="JA53" s="67">
        <v>10.31</v>
      </c>
      <c r="JB53" s="67"/>
      <c r="JC53" s="67">
        <v>0</v>
      </c>
      <c r="JD53" s="67"/>
      <c r="JE53" s="293">
        <v>5.15</v>
      </c>
      <c r="JF53" s="293"/>
      <c r="JG53" s="67">
        <f t="shared" si="44"/>
        <v>15.46</v>
      </c>
      <c r="JH53" s="67">
        <f t="shared" si="45"/>
        <v>0</v>
      </c>
      <c r="JI53" s="269">
        <v>0</v>
      </c>
      <c r="JJ53" s="269">
        <v>0</v>
      </c>
      <c r="JK53" s="269">
        <v>6.3967999999999998</v>
      </c>
      <c r="JL53" s="269">
        <v>1</v>
      </c>
      <c r="JM53" s="324"/>
      <c r="JN53" s="269"/>
      <c r="JO53" s="305">
        <v>0</v>
      </c>
      <c r="JP53" s="269">
        <v>0</v>
      </c>
      <c r="JQ53" s="305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3"/>
        <v>6.3967999999999998</v>
      </c>
      <c r="JX53" s="67">
        <f t="shared" si="84"/>
        <v>1</v>
      </c>
      <c r="JY53" s="67"/>
      <c r="JZ53" s="67"/>
      <c r="KA53" s="67"/>
      <c r="KB53" s="67"/>
      <c r="KC53" s="67">
        <f t="shared" si="46"/>
        <v>0</v>
      </c>
      <c r="KD53" s="67">
        <f t="shared" si="47"/>
        <v>0</v>
      </c>
      <c r="KE53" s="71"/>
      <c r="KF53" s="71"/>
      <c r="KG53" s="71"/>
      <c r="KH53" s="71"/>
      <c r="KI53" s="71">
        <f t="shared" si="96"/>
        <v>0</v>
      </c>
      <c r="KJ53" s="71">
        <f t="shared" si="97"/>
        <v>0</v>
      </c>
      <c r="KK53" s="71"/>
      <c r="KL53" s="71"/>
      <c r="KM53" s="71"/>
      <c r="KN53" s="71"/>
      <c r="KO53" s="71">
        <f t="shared" si="48"/>
        <v>0</v>
      </c>
      <c r="KP53" s="71">
        <f t="shared" si="48"/>
        <v>0</v>
      </c>
      <c r="KQ53" s="305"/>
      <c r="KR53" s="71"/>
      <c r="KS53" s="71"/>
      <c r="KT53" s="71"/>
      <c r="KU53" s="106">
        <f t="shared" si="49"/>
        <v>0</v>
      </c>
      <c r="KV53" s="106">
        <f t="shared" si="50"/>
        <v>0</v>
      </c>
      <c r="KW53" s="71"/>
      <c r="KX53" s="71"/>
      <c r="KY53" s="71">
        <f t="shared" si="51"/>
        <v>0</v>
      </c>
      <c r="KZ53" s="71">
        <f t="shared" si="52"/>
        <v>0</v>
      </c>
      <c r="LA53" s="71"/>
      <c r="LB53" s="71"/>
      <c r="LC53" s="71"/>
      <c r="LD53" s="71"/>
      <c r="LE53" s="71">
        <f t="shared" si="53"/>
        <v>0</v>
      </c>
      <c r="LF53" s="71">
        <f t="shared" si="54"/>
        <v>0</v>
      </c>
      <c r="LG53" s="71"/>
      <c r="LH53" s="71"/>
      <c r="LI53" s="71">
        <f t="shared" si="55"/>
        <v>0</v>
      </c>
      <c r="LJ53" s="71">
        <f t="shared" si="56"/>
        <v>0</v>
      </c>
      <c r="LK53" s="67">
        <v>25</v>
      </c>
      <c r="LL53" s="269">
        <v>0</v>
      </c>
      <c r="LM53" s="75">
        <v>13.71</v>
      </c>
      <c r="LN53" s="315">
        <v>0</v>
      </c>
      <c r="LO53" s="75">
        <v>5.2789999999999999</v>
      </c>
      <c r="LP53" s="319">
        <v>0</v>
      </c>
      <c r="LQ53" s="130"/>
      <c r="LR53" s="271"/>
      <c r="LS53" s="271"/>
      <c r="LT53" s="271"/>
      <c r="LU53" s="71">
        <f t="shared" si="102"/>
        <v>43.989000000000004</v>
      </c>
      <c r="LV53" s="71">
        <f t="shared" si="58"/>
        <v>0</v>
      </c>
      <c r="LW53" s="71"/>
      <c r="LX53" s="71"/>
      <c r="LY53" s="71"/>
      <c r="LZ53" s="71"/>
      <c r="MA53" s="71">
        <f t="shared" si="59"/>
        <v>0</v>
      </c>
      <c r="MB53" s="71">
        <f t="shared" si="60"/>
        <v>0</v>
      </c>
      <c r="MC53" s="106"/>
      <c r="MD53" s="71"/>
      <c r="ME53" s="306"/>
      <c r="MF53" s="336"/>
      <c r="MG53" s="71"/>
      <c r="MH53" s="71"/>
      <c r="MI53" s="71"/>
      <c r="MJ53" s="71"/>
      <c r="MK53" s="71">
        <f t="shared" si="61"/>
        <v>0</v>
      </c>
      <c r="ML53" s="71">
        <f t="shared" si="62"/>
        <v>0</v>
      </c>
      <c r="MM53" s="365">
        <v>6.96</v>
      </c>
      <c r="MN53" s="321"/>
      <c r="MO53" s="366">
        <v>4.6399999999999997</v>
      </c>
      <c r="MP53" s="321"/>
      <c r="MQ53" s="71">
        <f t="shared" si="63"/>
        <v>11.6</v>
      </c>
      <c r="MR53" s="71">
        <f t="shared" si="64"/>
        <v>0</v>
      </c>
      <c r="MS53" s="71"/>
      <c r="MT53" s="71"/>
      <c r="MU53" s="71">
        <f t="shared" si="65"/>
        <v>0</v>
      </c>
      <c r="MV53" s="71">
        <f t="shared" si="66"/>
        <v>0</v>
      </c>
      <c r="MW53" s="71"/>
      <c r="MX53" s="71"/>
      <c r="MY53" s="71">
        <f t="shared" si="67"/>
        <v>0</v>
      </c>
      <c r="MZ53" s="71">
        <f t="shared" si="68"/>
        <v>0</v>
      </c>
      <c r="NA53" s="317">
        <v>0</v>
      </c>
      <c r="NB53" s="349">
        <v>0</v>
      </c>
      <c r="NC53" s="71">
        <f t="shared" si="69"/>
        <v>0</v>
      </c>
      <c r="ND53" s="71">
        <f t="shared" si="70"/>
        <v>0</v>
      </c>
      <c r="NE53" s="317"/>
      <c r="NF53" s="317"/>
      <c r="NG53" s="317">
        <f t="shared" si="71"/>
        <v>0</v>
      </c>
      <c r="NH53" s="317">
        <f t="shared" si="72"/>
        <v>0</v>
      </c>
      <c r="NI53" s="317"/>
      <c r="NJ53" s="317"/>
      <c r="NK53" s="317">
        <f t="shared" si="73"/>
        <v>0</v>
      </c>
      <c r="NL53" s="317">
        <f t="shared" si="74"/>
        <v>0</v>
      </c>
      <c r="NM53" s="269"/>
      <c r="NN53" s="317"/>
      <c r="NO53" s="317">
        <f t="shared" si="75"/>
        <v>0</v>
      </c>
      <c r="NP53" s="317">
        <f t="shared" si="76"/>
        <v>0</v>
      </c>
      <c r="NQ53" s="337">
        <v>8</v>
      </c>
      <c r="NR53" s="337"/>
      <c r="NS53" s="71">
        <v>1.33</v>
      </c>
      <c r="NT53" s="71"/>
      <c r="NU53" s="71">
        <v>1</v>
      </c>
      <c r="NV53" s="71"/>
      <c r="NW53" s="71">
        <v>7.3</v>
      </c>
      <c r="NX53" s="71"/>
      <c r="NY53" s="71">
        <v>3.66</v>
      </c>
      <c r="NZ53" s="71"/>
      <c r="OA53" s="71">
        <v>0</v>
      </c>
      <c r="OB53" s="71"/>
      <c r="OC53" s="71">
        <f t="shared" si="77"/>
        <v>21.29</v>
      </c>
      <c r="OD53" s="71">
        <f t="shared" si="78"/>
        <v>0</v>
      </c>
      <c r="OE53" s="71">
        <v>10</v>
      </c>
      <c r="OF53" s="71"/>
      <c r="OG53" s="106">
        <v>4.66</v>
      </c>
      <c r="OH53" s="71"/>
      <c r="OI53" s="106">
        <v>2</v>
      </c>
      <c r="OJ53" s="71"/>
      <c r="OK53" s="71">
        <v>1</v>
      </c>
      <c r="OL53" s="71"/>
      <c r="OM53" s="71">
        <f t="shared" si="79"/>
        <v>17.66</v>
      </c>
      <c r="ON53" s="71">
        <f t="shared" si="80"/>
        <v>0</v>
      </c>
      <c r="OO53" s="338">
        <v>5.27</v>
      </c>
      <c r="OP53" s="317"/>
      <c r="OQ53" s="339">
        <v>1.49</v>
      </c>
      <c r="OR53" s="317"/>
      <c r="OS53" s="339">
        <v>1.62</v>
      </c>
      <c r="OT53" s="317"/>
      <c r="OU53" s="317">
        <f t="shared" si="103"/>
        <v>6.76</v>
      </c>
      <c r="OV53" s="317">
        <f t="shared" si="82"/>
        <v>0</v>
      </c>
      <c r="OW53" s="317"/>
      <c r="OX53" s="317"/>
      <c r="OY53" s="317">
        <f t="shared" si="98"/>
        <v>0</v>
      </c>
      <c r="OZ53" s="317">
        <f t="shared" si="99"/>
        <v>0</v>
      </c>
    </row>
    <row r="54" spans="1:416" s="300" customFormat="1" ht="12.75" customHeight="1">
      <c r="A54" s="31"/>
      <c r="B54" s="84">
        <v>44</v>
      </c>
      <c r="C54" s="328"/>
      <c r="D54" s="328"/>
      <c r="E54" s="71"/>
      <c r="F54" s="71"/>
      <c r="G54" s="71"/>
      <c r="H54" s="71"/>
      <c r="I54" s="67">
        <f t="shared" si="85"/>
        <v>0</v>
      </c>
      <c r="J54" s="67">
        <f t="shared" si="86"/>
        <v>0</v>
      </c>
      <c r="K54" s="305"/>
      <c r="L54" s="305"/>
      <c r="M54" s="67">
        <v>20.62</v>
      </c>
      <c r="N54" s="67">
        <v>4.1240000000000006</v>
      </c>
      <c r="O54" s="71">
        <v>0</v>
      </c>
      <c r="P54" s="67">
        <v>0</v>
      </c>
      <c r="Q54" s="106">
        <v>5.15</v>
      </c>
      <c r="R54" s="67">
        <v>1.03</v>
      </c>
      <c r="S54" s="305"/>
      <c r="T54" s="305"/>
      <c r="U54" s="67"/>
      <c r="V54" s="67"/>
      <c r="W54" s="67">
        <f t="shared" si="14"/>
        <v>25.770000000000003</v>
      </c>
      <c r="X54" s="74">
        <f t="shared" si="15"/>
        <v>5.1540000000000008</v>
      </c>
      <c r="Y54" s="67"/>
      <c r="Z54" s="67"/>
      <c r="AA54" s="71"/>
      <c r="AB54" s="67"/>
      <c r="AC54" s="67">
        <f t="shared" si="16"/>
        <v>0</v>
      </c>
      <c r="AD54" s="67">
        <f t="shared" si="17"/>
        <v>0</v>
      </c>
      <c r="AE54" s="67"/>
      <c r="AF54" s="67"/>
      <c r="AG54" s="67"/>
      <c r="AH54" s="67"/>
      <c r="AI54" s="106"/>
      <c r="AJ54" s="106"/>
      <c r="AK54" s="307"/>
      <c r="AL54" s="275"/>
      <c r="AM54" s="85"/>
      <c r="AN54" s="85"/>
      <c r="AO54" s="368"/>
      <c r="AP54" s="368"/>
      <c r="AQ54" s="368"/>
      <c r="AR54" s="368"/>
      <c r="AS54" s="368"/>
      <c r="AT54" s="368"/>
      <c r="AU54" s="71">
        <f t="shared" si="87"/>
        <v>0</v>
      </c>
      <c r="AV54" s="71">
        <f t="shared" si="88"/>
        <v>0</v>
      </c>
      <c r="AW54" s="67"/>
      <c r="AX54" s="67"/>
      <c r="AY54" s="345"/>
      <c r="AZ54" s="67"/>
      <c r="BA54" s="67"/>
      <c r="BB54" s="67"/>
      <c r="BC54" s="67">
        <f t="shared" si="89"/>
        <v>0</v>
      </c>
      <c r="BD54" s="67">
        <f t="shared" si="90"/>
        <v>0</v>
      </c>
      <c r="BE54" s="67">
        <v>3</v>
      </c>
      <c r="BF54" s="67">
        <v>0.42720000000000002</v>
      </c>
      <c r="BG54" s="329">
        <v>15</v>
      </c>
      <c r="BH54" s="330">
        <v>2.1360000000000001</v>
      </c>
      <c r="BI54" s="329">
        <v>0</v>
      </c>
      <c r="BJ54" s="330">
        <v>0</v>
      </c>
      <c r="BK54" s="269">
        <v>2</v>
      </c>
      <c r="BL54" s="67">
        <v>0.2848</v>
      </c>
      <c r="BM54" s="67"/>
      <c r="BN54" s="67"/>
      <c r="BO54" s="67"/>
      <c r="BP54" s="67"/>
      <c r="BQ54" s="67">
        <v>10</v>
      </c>
      <c r="BR54" s="67">
        <v>1.4239999999999999</v>
      </c>
      <c r="BS54" s="305">
        <f t="shared" si="19"/>
        <v>30</v>
      </c>
      <c r="BT54" s="67">
        <f t="shared" si="20"/>
        <v>4.2720000000000002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1"/>
        <v>0</v>
      </c>
      <c r="CD54" s="71">
        <f t="shared" si="91"/>
        <v>0</v>
      </c>
      <c r="CE54" s="71"/>
      <c r="CF54" s="71"/>
      <c r="CG54" s="106"/>
      <c r="CH54" s="262"/>
      <c r="CI54" s="305">
        <v>30.9</v>
      </c>
      <c r="CJ54" s="262">
        <v>10</v>
      </c>
      <c r="CK54" s="269"/>
      <c r="CL54" s="269"/>
      <c r="CM54" s="305">
        <v>10.3</v>
      </c>
      <c r="CN54" s="269">
        <v>3</v>
      </c>
      <c r="CO54" s="67">
        <f t="shared" si="21"/>
        <v>41.2</v>
      </c>
      <c r="CP54" s="67">
        <f t="shared" si="22"/>
        <v>13</v>
      </c>
      <c r="CQ54" s="310">
        <v>247.40625</v>
      </c>
      <c r="CR54" s="310"/>
      <c r="CS54" s="310"/>
      <c r="CT54" s="81"/>
      <c r="CU54" s="331">
        <v>18.556701030927837</v>
      </c>
      <c r="CV54" s="317"/>
      <c r="CW54" s="310">
        <v>63.814432989690722</v>
      </c>
      <c r="CX54" s="81"/>
      <c r="CY54" s="81"/>
      <c r="CZ54" s="81"/>
      <c r="DA54" s="332">
        <f t="shared" si="100"/>
        <v>329.77738402061857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33">
        <v>41.1</v>
      </c>
      <c r="DL54" s="333">
        <v>13.7</v>
      </c>
      <c r="DM54" s="305">
        <f t="shared" si="27"/>
        <v>41.1</v>
      </c>
      <c r="DN54" s="305">
        <f t="shared" si="28"/>
        <v>13.7</v>
      </c>
      <c r="DO54" s="333">
        <v>39.869999999999997</v>
      </c>
      <c r="DP54" s="333">
        <v>13.29</v>
      </c>
      <c r="DQ54" s="265"/>
      <c r="DR54" s="265"/>
      <c r="DS54" s="67"/>
      <c r="DT54" s="67"/>
      <c r="DU54" s="369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46">
        <v>41.23</v>
      </c>
      <c r="EH54" s="370"/>
      <c r="EI54" s="87">
        <v>265.70103092783506</v>
      </c>
      <c r="EJ54" s="87"/>
      <c r="EK54" s="263">
        <v>116.90721649484537</v>
      </c>
      <c r="EL54" s="369"/>
      <c r="EM54" s="334"/>
      <c r="EN54" s="334"/>
      <c r="EO54" s="334"/>
      <c r="EP54" s="334"/>
      <c r="EQ54" s="67">
        <f t="shared" si="30"/>
        <v>423.83824742268047</v>
      </c>
      <c r="ER54" s="67">
        <f t="shared" si="101"/>
        <v>0</v>
      </c>
      <c r="ES54" s="317"/>
      <c r="ET54" s="317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35">
        <v>29</v>
      </c>
      <c r="FB54" s="269"/>
      <c r="FC54" s="106">
        <v>0</v>
      </c>
      <c r="FD54" s="269"/>
      <c r="FE54" s="67"/>
      <c r="FF54" s="67"/>
      <c r="FG54" s="284"/>
      <c r="FH54" s="285"/>
      <c r="FI54" s="67"/>
      <c r="FJ54" s="67"/>
      <c r="FK54" s="67"/>
      <c r="FL54" s="67"/>
      <c r="FM54" s="269"/>
      <c r="FN54" s="269"/>
      <c r="FO54" s="71"/>
      <c r="FP54" s="67"/>
      <c r="FQ54" s="371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/>
      <c r="GJ54" s="67"/>
      <c r="GK54" s="269"/>
      <c r="GL54" s="269"/>
      <c r="GM54" s="86"/>
      <c r="GN54" s="86"/>
      <c r="GO54" s="269"/>
      <c r="GP54" s="313"/>
      <c r="GQ54" s="313"/>
      <c r="GR54" s="313"/>
      <c r="GS54" s="86"/>
      <c r="GT54" s="86"/>
      <c r="GU54" s="86"/>
      <c r="GV54" s="86"/>
      <c r="GW54" s="86"/>
      <c r="GX54" s="86"/>
      <c r="GY54" s="86"/>
      <c r="GZ54" s="86"/>
      <c r="HA54" s="67"/>
      <c r="HB54" s="67"/>
      <c r="HC54" s="71"/>
      <c r="HD54" s="71"/>
      <c r="HE54" s="71"/>
      <c r="HF54" s="71"/>
      <c r="HG54" s="71"/>
      <c r="HH54" s="71"/>
      <c r="HI54" s="71">
        <f t="shared" si="92"/>
        <v>0</v>
      </c>
      <c r="HJ54" s="71">
        <f t="shared" si="93"/>
        <v>0</v>
      </c>
      <c r="HK54" s="67"/>
      <c r="HL54" s="67"/>
      <c r="HM54" s="67"/>
      <c r="HN54" s="87"/>
      <c r="HO54" s="67">
        <f t="shared" si="38"/>
        <v>0</v>
      </c>
      <c r="HP54" s="67">
        <f t="shared" si="39"/>
        <v>0</v>
      </c>
      <c r="HQ54" s="305">
        <v>400</v>
      </c>
      <c r="HR54" s="67"/>
      <c r="HS54" s="305">
        <v>400</v>
      </c>
      <c r="HT54" s="67"/>
      <c r="HU54" s="67">
        <f t="shared" si="40"/>
        <v>400</v>
      </c>
      <c r="HV54" s="67">
        <f t="shared" si="41"/>
        <v>0</v>
      </c>
      <c r="HW54" s="67"/>
      <c r="HX54" s="67"/>
      <c r="HY54" s="337"/>
      <c r="HZ54" s="337"/>
      <c r="IA54" s="89"/>
      <c r="IB54" s="87"/>
      <c r="IC54" s="317">
        <v>12.5</v>
      </c>
      <c r="ID54" s="269">
        <v>3.125</v>
      </c>
      <c r="IE54" s="89"/>
      <c r="IF54" s="89"/>
      <c r="IG54" s="67">
        <f t="shared" si="42"/>
        <v>12.5</v>
      </c>
      <c r="IH54" s="67">
        <f t="shared" si="43"/>
        <v>3.125</v>
      </c>
      <c r="II54" s="67"/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4"/>
        <v>0</v>
      </c>
      <c r="IV54" s="67">
        <f t="shared" si="95"/>
        <v>0</v>
      </c>
      <c r="IW54" s="67"/>
      <c r="IX54" s="67"/>
      <c r="IY54" s="67"/>
      <c r="IZ54" s="67"/>
      <c r="JA54" s="67">
        <v>10.31</v>
      </c>
      <c r="JB54" s="67"/>
      <c r="JC54" s="67">
        <v>0</v>
      </c>
      <c r="JD54" s="67"/>
      <c r="JE54" s="293">
        <v>5.15</v>
      </c>
      <c r="JF54" s="293"/>
      <c r="JG54" s="67">
        <f t="shared" si="44"/>
        <v>15.46</v>
      </c>
      <c r="JH54" s="67">
        <f t="shared" si="45"/>
        <v>0</v>
      </c>
      <c r="JI54" s="269">
        <v>0</v>
      </c>
      <c r="JJ54" s="269">
        <v>0</v>
      </c>
      <c r="JK54" s="269">
        <v>6.3967999999999998</v>
      </c>
      <c r="JL54" s="269">
        <v>1</v>
      </c>
      <c r="JM54" s="324"/>
      <c r="JN54" s="269"/>
      <c r="JO54" s="305">
        <v>0</v>
      </c>
      <c r="JP54" s="269">
        <v>0</v>
      </c>
      <c r="JQ54" s="305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3"/>
        <v>6.3967999999999998</v>
      </c>
      <c r="JX54" s="67">
        <f t="shared" si="84"/>
        <v>1</v>
      </c>
      <c r="JY54" s="67"/>
      <c r="JZ54" s="67"/>
      <c r="KA54" s="67"/>
      <c r="KB54" s="67"/>
      <c r="KC54" s="67">
        <f t="shared" si="46"/>
        <v>0</v>
      </c>
      <c r="KD54" s="67">
        <f t="shared" si="47"/>
        <v>0</v>
      </c>
      <c r="KE54" s="71"/>
      <c r="KF54" s="71"/>
      <c r="KG54" s="71"/>
      <c r="KH54" s="71"/>
      <c r="KI54" s="71">
        <f t="shared" si="96"/>
        <v>0</v>
      </c>
      <c r="KJ54" s="71">
        <f t="shared" si="97"/>
        <v>0</v>
      </c>
      <c r="KK54" s="71"/>
      <c r="KL54" s="71"/>
      <c r="KM54" s="71"/>
      <c r="KN54" s="71"/>
      <c r="KO54" s="71">
        <f t="shared" si="48"/>
        <v>0</v>
      </c>
      <c r="KP54" s="71">
        <f t="shared" si="48"/>
        <v>0</v>
      </c>
      <c r="KQ54" s="305"/>
      <c r="KR54" s="71"/>
      <c r="KS54" s="71"/>
      <c r="KT54" s="71"/>
      <c r="KU54" s="106">
        <f t="shared" si="49"/>
        <v>0</v>
      </c>
      <c r="KV54" s="106">
        <f t="shared" si="50"/>
        <v>0</v>
      </c>
      <c r="KW54" s="71"/>
      <c r="KX54" s="71"/>
      <c r="KY54" s="71">
        <f t="shared" si="51"/>
        <v>0</v>
      </c>
      <c r="KZ54" s="71">
        <f t="shared" si="52"/>
        <v>0</v>
      </c>
      <c r="LA54" s="71"/>
      <c r="LB54" s="71"/>
      <c r="LC54" s="71"/>
      <c r="LD54" s="71"/>
      <c r="LE54" s="71">
        <f t="shared" si="53"/>
        <v>0</v>
      </c>
      <c r="LF54" s="71">
        <f t="shared" si="54"/>
        <v>0</v>
      </c>
      <c r="LG54" s="71"/>
      <c r="LH54" s="71"/>
      <c r="LI54" s="71">
        <f t="shared" si="55"/>
        <v>0</v>
      </c>
      <c r="LJ54" s="71">
        <f t="shared" si="56"/>
        <v>0</v>
      </c>
      <c r="LK54" s="67">
        <v>25</v>
      </c>
      <c r="LL54" s="269">
        <v>0</v>
      </c>
      <c r="LM54" s="75">
        <v>13.71</v>
      </c>
      <c r="LN54" s="315">
        <v>0</v>
      </c>
      <c r="LO54" s="75">
        <v>5.2789999999999999</v>
      </c>
      <c r="LP54" s="319">
        <v>0</v>
      </c>
      <c r="LQ54" s="130"/>
      <c r="LR54" s="271"/>
      <c r="LS54" s="271"/>
      <c r="LT54" s="271"/>
      <c r="LU54" s="71">
        <f t="shared" si="102"/>
        <v>43.989000000000004</v>
      </c>
      <c r="LV54" s="71">
        <f t="shared" si="58"/>
        <v>0</v>
      </c>
      <c r="LW54" s="71"/>
      <c r="LX54" s="71"/>
      <c r="LY54" s="71"/>
      <c r="LZ54" s="71"/>
      <c r="MA54" s="71">
        <f t="shared" si="59"/>
        <v>0</v>
      </c>
      <c r="MB54" s="71">
        <f t="shared" si="60"/>
        <v>0</v>
      </c>
      <c r="MC54" s="106"/>
      <c r="MD54" s="71"/>
      <c r="ME54" s="306"/>
      <c r="MF54" s="336"/>
      <c r="MG54" s="71"/>
      <c r="MH54" s="71"/>
      <c r="MI54" s="71"/>
      <c r="MJ54" s="71"/>
      <c r="MK54" s="71">
        <f t="shared" si="61"/>
        <v>0</v>
      </c>
      <c r="ML54" s="71">
        <f t="shared" si="62"/>
        <v>0</v>
      </c>
      <c r="MM54" s="365">
        <v>7.121999999999999</v>
      </c>
      <c r="MN54" s="321"/>
      <c r="MO54" s="366">
        <v>4.7480000000000002</v>
      </c>
      <c r="MP54" s="321"/>
      <c r="MQ54" s="71">
        <f t="shared" si="63"/>
        <v>11.87</v>
      </c>
      <c r="MR54" s="71">
        <f t="shared" si="64"/>
        <v>0</v>
      </c>
      <c r="MS54" s="71"/>
      <c r="MT54" s="71"/>
      <c r="MU54" s="71">
        <f t="shared" si="65"/>
        <v>0</v>
      </c>
      <c r="MV54" s="71">
        <f t="shared" si="66"/>
        <v>0</v>
      </c>
      <c r="MW54" s="71"/>
      <c r="MX54" s="71"/>
      <c r="MY54" s="71">
        <f t="shared" si="67"/>
        <v>0</v>
      </c>
      <c r="MZ54" s="71">
        <f t="shared" si="68"/>
        <v>0</v>
      </c>
      <c r="NA54" s="317">
        <v>0</v>
      </c>
      <c r="NB54" s="349">
        <v>0</v>
      </c>
      <c r="NC54" s="71">
        <f t="shared" si="69"/>
        <v>0</v>
      </c>
      <c r="ND54" s="71">
        <f t="shared" si="70"/>
        <v>0</v>
      </c>
      <c r="NE54" s="317"/>
      <c r="NF54" s="317"/>
      <c r="NG54" s="317">
        <f t="shared" si="71"/>
        <v>0</v>
      </c>
      <c r="NH54" s="317">
        <f t="shared" si="72"/>
        <v>0</v>
      </c>
      <c r="NI54" s="317"/>
      <c r="NJ54" s="317"/>
      <c r="NK54" s="317">
        <f t="shared" si="73"/>
        <v>0</v>
      </c>
      <c r="NL54" s="317">
        <f t="shared" si="74"/>
        <v>0</v>
      </c>
      <c r="NM54" s="269"/>
      <c r="NN54" s="317"/>
      <c r="NO54" s="317">
        <f t="shared" si="75"/>
        <v>0</v>
      </c>
      <c r="NP54" s="317">
        <f t="shared" si="76"/>
        <v>0</v>
      </c>
      <c r="NQ54" s="337">
        <v>8</v>
      </c>
      <c r="NR54" s="337"/>
      <c r="NS54" s="71">
        <v>1.33</v>
      </c>
      <c r="NT54" s="71"/>
      <c r="NU54" s="71">
        <v>1</v>
      </c>
      <c r="NV54" s="71"/>
      <c r="NW54" s="71">
        <v>7.3</v>
      </c>
      <c r="NX54" s="71"/>
      <c r="NY54" s="71">
        <v>3.66</v>
      </c>
      <c r="NZ54" s="71"/>
      <c r="OA54" s="71">
        <v>0</v>
      </c>
      <c r="OB54" s="71"/>
      <c r="OC54" s="71">
        <f t="shared" si="77"/>
        <v>21.29</v>
      </c>
      <c r="OD54" s="71">
        <f t="shared" si="78"/>
        <v>0</v>
      </c>
      <c r="OE54" s="71">
        <v>10</v>
      </c>
      <c r="OF54" s="71"/>
      <c r="OG54" s="106">
        <v>4.66</v>
      </c>
      <c r="OH54" s="71"/>
      <c r="OI54" s="106">
        <v>2</v>
      </c>
      <c r="OJ54" s="71"/>
      <c r="OK54" s="71">
        <v>1</v>
      </c>
      <c r="OL54" s="71"/>
      <c r="OM54" s="71">
        <f t="shared" si="79"/>
        <v>17.66</v>
      </c>
      <c r="ON54" s="71">
        <f t="shared" si="80"/>
        <v>0</v>
      </c>
      <c r="OO54" s="338">
        <v>5.64</v>
      </c>
      <c r="OP54" s="317"/>
      <c r="OQ54" s="339">
        <v>1.59</v>
      </c>
      <c r="OR54" s="317"/>
      <c r="OS54" s="339">
        <v>1.74</v>
      </c>
      <c r="OT54" s="317"/>
      <c r="OU54" s="317">
        <f t="shared" si="103"/>
        <v>7.2299999999999995</v>
      </c>
      <c r="OV54" s="317">
        <f t="shared" si="82"/>
        <v>0</v>
      </c>
      <c r="OW54" s="317"/>
      <c r="OX54" s="317"/>
      <c r="OY54" s="317">
        <f t="shared" si="98"/>
        <v>0</v>
      </c>
      <c r="OZ54" s="317">
        <f t="shared" si="99"/>
        <v>0</v>
      </c>
    </row>
    <row r="55" spans="1:416" s="300" customFormat="1" ht="12.75" customHeight="1">
      <c r="A55" s="327" t="s">
        <v>147</v>
      </c>
      <c r="B55" s="84">
        <v>45</v>
      </c>
      <c r="C55" s="328"/>
      <c r="D55" s="328"/>
      <c r="E55" s="71"/>
      <c r="F55" s="71"/>
      <c r="G55" s="71"/>
      <c r="H55" s="71"/>
      <c r="I55" s="67">
        <f t="shared" si="85"/>
        <v>0</v>
      </c>
      <c r="J55" s="67">
        <f t="shared" si="86"/>
        <v>0</v>
      </c>
      <c r="K55" s="305"/>
      <c r="L55" s="305"/>
      <c r="M55" s="67">
        <v>20.62</v>
      </c>
      <c r="N55" s="67">
        <v>4.1240000000000006</v>
      </c>
      <c r="O55" s="71">
        <v>0</v>
      </c>
      <c r="P55" s="67">
        <v>0</v>
      </c>
      <c r="Q55" s="106">
        <v>5.15</v>
      </c>
      <c r="R55" s="67">
        <v>1.03</v>
      </c>
      <c r="S55" s="305"/>
      <c r="T55" s="305"/>
      <c r="U55" s="67"/>
      <c r="V55" s="67"/>
      <c r="W55" s="67">
        <f t="shared" si="14"/>
        <v>25.770000000000003</v>
      </c>
      <c r="X55" s="74">
        <f t="shared" si="15"/>
        <v>5.1540000000000008</v>
      </c>
      <c r="Y55" s="67"/>
      <c r="Z55" s="67"/>
      <c r="AA55" s="71"/>
      <c r="AB55" s="67"/>
      <c r="AC55" s="67">
        <f t="shared" si="16"/>
        <v>0</v>
      </c>
      <c r="AD55" s="67">
        <f t="shared" si="17"/>
        <v>0</v>
      </c>
      <c r="AE55" s="67"/>
      <c r="AF55" s="67"/>
      <c r="AG55" s="67"/>
      <c r="AH55" s="67"/>
      <c r="AI55" s="106"/>
      <c r="AJ55" s="106"/>
      <c r="AK55" s="307"/>
      <c r="AL55" s="275"/>
      <c r="AM55" s="85"/>
      <c r="AN55" s="85"/>
      <c r="AO55" s="368"/>
      <c r="AP55" s="368"/>
      <c r="AQ55" s="368"/>
      <c r="AR55" s="368"/>
      <c r="AS55" s="368"/>
      <c r="AT55" s="368"/>
      <c r="AU55" s="71">
        <f t="shared" si="87"/>
        <v>0</v>
      </c>
      <c r="AV55" s="71">
        <f t="shared" si="88"/>
        <v>0</v>
      </c>
      <c r="AW55" s="67"/>
      <c r="AX55" s="67"/>
      <c r="AY55" s="345"/>
      <c r="AZ55" s="67"/>
      <c r="BA55" s="67"/>
      <c r="BB55" s="67"/>
      <c r="BC55" s="67">
        <f t="shared" si="89"/>
        <v>0</v>
      </c>
      <c r="BD55" s="67">
        <f t="shared" si="90"/>
        <v>0</v>
      </c>
      <c r="BE55" s="67">
        <v>3</v>
      </c>
      <c r="BF55" s="67">
        <v>0.42720000000000002</v>
      </c>
      <c r="BG55" s="329">
        <v>15</v>
      </c>
      <c r="BH55" s="330">
        <v>2.1360000000000001</v>
      </c>
      <c r="BI55" s="329">
        <v>0</v>
      </c>
      <c r="BJ55" s="330">
        <v>0</v>
      </c>
      <c r="BK55" s="269">
        <v>2</v>
      </c>
      <c r="BL55" s="67">
        <v>0.2848</v>
      </c>
      <c r="BM55" s="67"/>
      <c r="BN55" s="67"/>
      <c r="BO55" s="67"/>
      <c r="BP55" s="67"/>
      <c r="BQ55" s="67">
        <v>10</v>
      </c>
      <c r="BR55" s="67">
        <v>1.4239999999999999</v>
      </c>
      <c r="BS55" s="305">
        <f t="shared" si="19"/>
        <v>30</v>
      </c>
      <c r="BT55" s="67">
        <f t="shared" si="20"/>
        <v>4.2720000000000002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1"/>
        <v>0</v>
      </c>
      <c r="CD55" s="71">
        <f t="shared" si="91"/>
        <v>0</v>
      </c>
      <c r="CE55" s="71"/>
      <c r="CF55" s="71"/>
      <c r="CG55" s="106"/>
      <c r="CH55" s="262"/>
      <c r="CI55" s="305">
        <v>30.9</v>
      </c>
      <c r="CJ55" s="262">
        <v>10</v>
      </c>
      <c r="CK55" s="269"/>
      <c r="CL55" s="269"/>
      <c r="CM55" s="305">
        <v>10.3</v>
      </c>
      <c r="CN55" s="269">
        <v>3</v>
      </c>
      <c r="CO55" s="67">
        <f t="shared" si="21"/>
        <v>41.2</v>
      </c>
      <c r="CP55" s="67">
        <f t="shared" si="22"/>
        <v>13</v>
      </c>
      <c r="CQ55" s="310">
        <v>247.40625</v>
      </c>
      <c r="CR55" s="310"/>
      <c r="CS55" s="310"/>
      <c r="CT55" s="81"/>
      <c r="CU55" s="331">
        <v>18.556701030927837</v>
      </c>
      <c r="CV55" s="317"/>
      <c r="CW55" s="310">
        <v>63.814432989690722</v>
      </c>
      <c r="CX55" s="81"/>
      <c r="CY55" s="81"/>
      <c r="CZ55" s="81"/>
      <c r="DA55" s="332">
        <f t="shared" si="100"/>
        <v>329.77738402061857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33">
        <v>41.1</v>
      </c>
      <c r="DL55" s="333">
        <v>13.7</v>
      </c>
      <c r="DM55" s="305">
        <f t="shared" si="27"/>
        <v>41.1</v>
      </c>
      <c r="DN55" s="305">
        <f t="shared" si="28"/>
        <v>13.7</v>
      </c>
      <c r="DO55" s="333">
        <v>39.869999999999997</v>
      </c>
      <c r="DP55" s="333">
        <v>13.29</v>
      </c>
      <c r="DQ55" s="265"/>
      <c r="DR55" s="265"/>
      <c r="DS55" s="67"/>
      <c r="DT55" s="67"/>
      <c r="DU55" s="369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46">
        <v>41.23</v>
      </c>
      <c r="EH55" s="370"/>
      <c r="EI55" s="87">
        <v>265.70103092783506</v>
      </c>
      <c r="EJ55" s="87"/>
      <c r="EK55" s="263">
        <v>116.90721649484537</v>
      </c>
      <c r="EL55" s="369"/>
      <c r="EM55" s="334"/>
      <c r="EN55" s="334"/>
      <c r="EO55" s="334"/>
      <c r="EP55" s="334"/>
      <c r="EQ55" s="67">
        <f t="shared" si="30"/>
        <v>423.83824742268047</v>
      </c>
      <c r="ER55" s="67">
        <f t="shared" si="101"/>
        <v>0</v>
      </c>
      <c r="ES55" s="317"/>
      <c r="ET55" s="317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35">
        <v>29</v>
      </c>
      <c r="FB55" s="269"/>
      <c r="FC55" s="106">
        <v>0</v>
      </c>
      <c r="FD55" s="269"/>
      <c r="FE55" s="67"/>
      <c r="FF55" s="67"/>
      <c r="FG55" s="284"/>
      <c r="FH55" s="285"/>
      <c r="FI55" s="67"/>
      <c r="FJ55" s="67"/>
      <c r="FK55" s="67"/>
      <c r="FL55" s="67"/>
      <c r="FM55" s="269"/>
      <c r="FN55" s="269"/>
      <c r="FO55" s="71"/>
      <c r="FP55" s="67"/>
      <c r="FQ55" s="371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/>
      <c r="GJ55" s="67"/>
      <c r="GK55" s="269"/>
      <c r="GL55" s="269"/>
      <c r="GM55" s="86"/>
      <c r="GN55" s="86"/>
      <c r="GO55" s="269"/>
      <c r="GP55" s="313"/>
      <c r="GQ55" s="313"/>
      <c r="GR55" s="313"/>
      <c r="GS55" s="86"/>
      <c r="GT55" s="86"/>
      <c r="GU55" s="86"/>
      <c r="GV55" s="86"/>
      <c r="GW55" s="86"/>
      <c r="GX55" s="86"/>
      <c r="GY55" s="86"/>
      <c r="GZ55" s="86"/>
      <c r="HA55" s="67"/>
      <c r="HB55" s="67"/>
      <c r="HC55" s="71"/>
      <c r="HD55" s="71"/>
      <c r="HE55" s="71"/>
      <c r="HF55" s="71"/>
      <c r="HG55" s="71"/>
      <c r="HH55" s="71"/>
      <c r="HI55" s="71">
        <f t="shared" si="92"/>
        <v>0</v>
      </c>
      <c r="HJ55" s="71">
        <f t="shared" si="93"/>
        <v>0</v>
      </c>
      <c r="HK55" s="67"/>
      <c r="HL55" s="67"/>
      <c r="HM55" s="67"/>
      <c r="HN55" s="87"/>
      <c r="HO55" s="67">
        <f t="shared" si="38"/>
        <v>0</v>
      </c>
      <c r="HP55" s="67">
        <f t="shared" si="39"/>
        <v>0</v>
      </c>
      <c r="HQ55" s="305">
        <v>400</v>
      </c>
      <c r="HR55" s="67"/>
      <c r="HS55" s="305">
        <v>400</v>
      </c>
      <c r="HT55" s="67"/>
      <c r="HU55" s="67">
        <f t="shared" si="40"/>
        <v>400</v>
      </c>
      <c r="HV55" s="67">
        <f t="shared" si="41"/>
        <v>0</v>
      </c>
      <c r="HW55" s="67"/>
      <c r="HX55" s="67"/>
      <c r="HY55" s="337"/>
      <c r="HZ55" s="337"/>
      <c r="IA55" s="89"/>
      <c r="IB55" s="87"/>
      <c r="IC55" s="317">
        <v>12.5</v>
      </c>
      <c r="ID55" s="269">
        <v>3.125</v>
      </c>
      <c r="IE55" s="89"/>
      <c r="IF55" s="89"/>
      <c r="IG55" s="67">
        <f t="shared" si="42"/>
        <v>12.5</v>
      </c>
      <c r="IH55" s="67">
        <f t="shared" si="43"/>
        <v>3.125</v>
      </c>
      <c r="II55" s="67"/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4"/>
        <v>0</v>
      </c>
      <c r="IV55" s="67">
        <f t="shared" si="95"/>
        <v>0</v>
      </c>
      <c r="IW55" s="67"/>
      <c r="IX55" s="67"/>
      <c r="IY55" s="67"/>
      <c r="IZ55" s="67"/>
      <c r="JA55" s="67">
        <v>10.31</v>
      </c>
      <c r="JB55" s="67"/>
      <c r="JC55" s="67">
        <v>0</v>
      </c>
      <c r="JD55" s="67"/>
      <c r="JE55" s="293">
        <v>5.15</v>
      </c>
      <c r="JF55" s="293"/>
      <c r="JG55" s="67">
        <f t="shared" si="44"/>
        <v>15.46</v>
      </c>
      <c r="JH55" s="67">
        <f t="shared" si="45"/>
        <v>0</v>
      </c>
      <c r="JI55" s="269">
        <v>0</v>
      </c>
      <c r="JJ55" s="269">
        <v>0</v>
      </c>
      <c r="JK55" s="269">
        <v>6.3967999999999998</v>
      </c>
      <c r="JL55" s="269">
        <v>1</v>
      </c>
      <c r="JM55" s="324"/>
      <c r="JN55" s="269"/>
      <c r="JO55" s="305">
        <v>0</v>
      </c>
      <c r="JP55" s="269">
        <v>0</v>
      </c>
      <c r="JQ55" s="305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3"/>
        <v>6.3967999999999998</v>
      </c>
      <c r="JX55" s="67">
        <f t="shared" si="84"/>
        <v>1</v>
      </c>
      <c r="JY55" s="67"/>
      <c r="JZ55" s="67"/>
      <c r="KA55" s="67"/>
      <c r="KB55" s="67"/>
      <c r="KC55" s="67">
        <f t="shared" si="46"/>
        <v>0</v>
      </c>
      <c r="KD55" s="67">
        <f t="shared" si="47"/>
        <v>0</v>
      </c>
      <c r="KE55" s="71"/>
      <c r="KF55" s="71"/>
      <c r="KG55" s="71"/>
      <c r="KH55" s="71"/>
      <c r="KI55" s="71">
        <f t="shared" si="96"/>
        <v>0</v>
      </c>
      <c r="KJ55" s="71">
        <f t="shared" si="97"/>
        <v>0</v>
      </c>
      <c r="KK55" s="71"/>
      <c r="KL55" s="71"/>
      <c r="KM55" s="71"/>
      <c r="KN55" s="71"/>
      <c r="KO55" s="71">
        <f t="shared" si="48"/>
        <v>0</v>
      </c>
      <c r="KP55" s="71">
        <f t="shared" si="48"/>
        <v>0</v>
      </c>
      <c r="KQ55" s="305"/>
      <c r="KR55" s="71"/>
      <c r="KS55" s="71"/>
      <c r="KT55" s="71"/>
      <c r="KU55" s="106">
        <f t="shared" si="49"/>
        <v>0</v>
      </c>
      <c r="KV55" s="106">
        <f t="shared" si="50"/>
        <v>0</v>
      </c>
      <c r="KW55" s="71"/>
      <c r="KX55" s="71"/>
      <c r="KY55" s="71">
        <f t="shared" si="51"/>
        <v>0</v>
      </c>
      <c r="KZ55" s="71">
        <f t="shared" si="52"/>
        <v>0</v>
      </c>
      <c r="LA55" s="71"/>
      <c r="LB55" s="71"/>
      <c r="LC55" s="71"/>
      <c r="LD55" s="71"/>
      <c r="LE55" s="71">
        <f t="shared" si="53"/>
        <v>0</v>
      </c>
      <c r="LF55" s="71">
        <f t="shared" si="54"/>
        <v>0</v>
      </c>
      <c r="LG55" s="71"/>
      <c r="LH55" s="71"/>
      <c r="LI55" s="71">
        <f t="shared" si="55"/>
        <v>0</v>
      </c>
      <c r="LJ55" s="71">
        <f t="shared" si="56"/>
        <v>0</v>
      </c>
      <c r="LK55" s="67">
        <v>25</v>
      </c>
      <c r="LL55" s="269">
        <v>0</v>
      </c>
      <c r="LM55" s="75">
        <v>13.71</v>
      </c>
      <c r="LN55" s="315">
        <v>0</v>
      </c>
      <c r="LO55" s="75">
        <v>5.2789999999999999</v>
      </c>
      <c r="LP55" s="319">
        <v>0</v>
      </c>
      <c r="LQ55" s="130"/>
      <c r="LR55" s="271"/>
      <c r="LS55" s="271"/>
      <c r="LT55" s="271"/>
      <c r="LU55" s="71">
        <f t="shared" si="102"/>
        <v>43.989000000000004</v>
      </c>
      <c r="LV55" s="71">
        <f t="shared" si="58"/>
        <v>0</v>
      </c>
      <c r="LW55" s="71"/>
      <c r="LX55" s="71"/>
      <c r="LY55" s="71"/>
      <c r="LZ55" s="71"/>
      <c r="MA55" s="71">
        <f t="shared" si="59"/>
        <v>0</v>
      </c>
      <c r="MB55" s="71">
        <f t="shared" si="60"/>
        <v>0</v>
      </c>
      <c r="MC55" s="106"/>
      <c r="MD55" s="71"/>
      <c r="ME55" s="306"/>
      <c r="MF55" s="336"/>
      <c r="MG55" s="71"/>
      <c r="MH55" s="71"/>
      <c r="MI55" s="71"/>
      <c r="MJ55" s="71"/>
      <c r="MK55" s="71">
        <f t="shared" si="61"/>
        <v>0</v>
      </c>
      <c r="ML55" s="71">
        <f t="shared" si="62"/>
        <v>0</v>
      </c>
      <c r="MM55" s="365">
        <v>7.2539999999999996</v>
      </c>
      <c r="MN55" s="321"/>
      <c r="MO55" s="366">
        <v>4.8360000000000003</v>
      </c>
      <c r="MP55" s="321"/>
      <c r="MQ55" s="71">
        <f t="shared" si="63"/>
        <v>12.09</v>
      </c>
      <c r="MR55" s="71">
        <f t="shared" si="64"/>
        <v>0</v>
      </c>
      <c r="MS55" s="71"/>
      <c r="MT55" s="71"/>
      <c r="MU55" s="71">
        <f t="shared" si="65"/>
        <v>0</v>
      </c>
      <c r="MV55" s="71">
        <f t="shared" si="66"/>
        <v>0</v>
      </c>
      <c r="MW55" s="71"/>
      <c r="MX55" s="71"/>
      <c r="MY55" s="71">
        <f t="shared" si="67"/>
        <v>0</v>
      </c>
      <c r="MZ55" s="71">
        <f t="shared" si="68"/>
        <v>0</v>
      </c>
      <c r="NA55" s="317">
        <v>0</v>
      </c>
      <c r="NB55" s="349">
        <v>0</v>
      </c>
      <c r="NC55" s="71">
        <f t="shared" si="69"/>
        <v>0</v>
      </c>
      <c r="ND55" s="71">
        <f t="shared" si="70"/>
        <v>0</v>
      </c>
      <c r="NE55" s="317"/>
      <c r="NF55" s="317"/>
      <c r="NG55" s="317">
        <f t="shared" si="71"/>
        <v>0</v>
      </c>
      <c r="NH55" s="317">
        <f t="shared" si="72"/>
        <v>0</v>
      </c>
      <c r="NI55" s="317"/>
      <c r="NJ55" s="317"/>
      <c r="NK55" s="317">
        <f t="shared" si="73"/>
        <v>0</v>
      </c>
      <c r="NL55" s="317">
        <f t="shared" si="74"/>
        <v>0</v>
      </c>
      <c r="NM55" s="269"/>
      <c r="NN55" s="317"/>
      <c r="NO55" s="317">
        <f t="shared" si="75"/>
        <v>0</v>
      </c>
      <c r="NP55" s="317">
        <f t="shared" si="76"/>
        <v>0</v>
      </c>
      <c r="NQ55" s="337">
        <v>8</v>
      </c>
      <c r="NR55" s="337"/>
      <c r="NS55" s="71">
        <v>1.33</v>
      </c>
      <c r="NT55" s="71"/>
      <c r="NU55" s="71">
        <v>1</v>
      </c>
      <c r="NV55" s="71"/>
      <c r="NW55" s="71">
        <v>6.35</v>
      </c>
      <c r="NX55" s="71"/>
      <c r="NY55" s="71">
        <v>3.18</v>
      </c>
      <c r="NZ55" s="71"/>
      <c r="OA55" s="71">
        <v>0</v>
      </c>
      <c r="OB55" s="71"/>
      <c r="OC55" s="71">
        <f t="shared" si="77"/>
        <v>19.86</v>
      </c>
      <c r="OD55" s="71">
        <f t="shared" si="78"/>
        <v>0</v>
      </c>
      <c r="OE55" s="71">
        <v>10</v>
      </c>
      <c r="OF55" s="71"/>
      <c r="OG55" s="106">
        <v>4.66</v>
      </c>
      <c r="OH55" s="71"/>
      <c r="OI55" s="106">
        <v>2</v>
      </c>
      <c r="OJ55" s="71"/>
      <c r="OK55" s="71">
        <v>1</v>
      </c>
      <c r="OL55" s="71"/>
      <c r="OM55" s="71">
        <f t="shared" si="79"/>
        <v>17.66</v>
      </c>
      <c r="ON55" s="71">
        <f t="shared" si="80"/>
        <v>0</v>
      </c>
      <c r="OO55" s="338">
        <v>6.27</v>
      </c>
      <c r="OP55" s="317"/>
      <c r="OQ55" s="339">
        <v>1.77</v>
      </c>
      <c r="OR55" s="317"/>
      <c r="OS55" s="339">
        <v>1.93</v>
      </c>
      <c r="OT55" s="317"/>
      <c r="OU55" s="317">
        <f t="shared" si="103"/>
        <v>8.0399999999999991</v>
      </c>
      <c r="OV55" s="317">
        <f t="shared" si="82"/>
        <v>0</v>
      </c>
      <c r="OW55" s="317"/>
      <c r="OX55" s="317"/>
      <c r="OY55" s="317">
        <f t="shared" si="98"/>
        <v>0</v>
      </c>
      <c r="OZ55" s="317">
        <f t="shared" si="99"/>
        <v>0</v>
      </c>
    </row>
    <row r="56" spans="1:416" s="300" customFormat="1" ht="12.75" customHeight="1">
      <c r="A56" s="31"/>
      <c r="B56" s="84">
        <v>46</v>
      </c>
      <c r="C56" s="328"/>
      <c r="D56" s="328"/>
      <c r="E56" s="71"/>
      <c r="F56" s="71"/>
      <c r="G56" s="71"/>
      <c r="H56" s="71"/>
      <c r="I56" s="67">
        <f t="shared" si="85"/>
        <v>0</v>
      </c>
      <c r="J56" s="67">
        <f t="shared" si="86"/>
        <v>0</v>
      </c>
      <c r="K56" s="305"/>
      <c r="L56" s="305"/>
      <c r="M56" s="67">
        <v>20.62</v>
      </c>
      <c r="N56" s="67">
        <v>4.1240000000000006</v>
      </c>
      <c r="O56" s="71">
        <v>0</v>
      </c>
      <c r="P56" s="67">
        <v>0</v>
      </c>
      <c r="Q56" s="106">
        <v>5.15</v>
      </c>
      <c r="R56" s="67">
        <v>1.03</v>
      </c>
      <c r="S56" s="305"/>
      <c r="T56" s="305"/>
      <c r="U56" s="67"/>
      <c r="V56" s="67"/>
      <c r="W56" s="67">
        <f t="shared" si="14"/>
        <v>25.770000000000003</v>
      </c>
      <c r="X56" s="74">
        <f t="shared" si="15"/>
        <v>5.1540000000000008</v>
      </c>
      <c r="Y56" s="67"/>
      <c r="Z56" s="67"/>
      <c r="AA56" s="71"/>
      <c r="AB56" s="67"/>
      <c r="AC56" s="67">
        <f t="shared" si="16"/>
        <v>0</v>
      </c>
      <c r="AD56" s="67">
        <f t="shared" si="17"/>
        <v>0</v>
      </c>
      <c r="AE56" s="67"/>
      <c r="AF56" s="67"/>
      <c r="AG56" s="67"/>
      <c r="AH56" s="67"/>
      <c r="AI56" s="106"/>
      <c r="AJ56" s="106"/>
      <c r="AK56" s="307"/>
      <c r="AL56" s="275"/>
      <c r="AM56" s="85"/>
      <c r="AN56" s="85"/>
      <c r="AO56" s="368"/>
      <c r="AP56" s="368"/>
      <c r="AQ56" s="368"/>
      <c r="AR56" s="368"/>
      <c r="AS56" s="368"/>
      <c r="AT56" s="368"/>
      <c r="AU56" s="71">
        <f t="shared" si="87"/>
        <v>0</v>
      </c>
      <c r="AV56" s="71">
        <f t="shared" si="88"/>
        <v>0</v>
      </c>
      <c r="AW56" s="67"/>
      <c r="AX56" s="67"/>
      <c r="AY56" s="345"/>
      <c r="AZ56" s="67"/>
      <c r="BA56" s="67"/>
      <c r="BB56" s="67"/>
      <c r="BC56" s="67">
        <f t="shared" si="89"/>
        <v>0</v>
      </c>
      <c r="BD56" s="67">
        <f t="shared" si="90"/>
        <v>0</v>
      </c>
      <c r="BE56" s="67">
        <v>3</v>
      </c>
      <c r="BF56" s="67">
        <v>0.42720000000000002</v>
      </c>
      <c r="BG56" s="329">
        <v>15</v>
      </c>
      <c r="BH56" s="330">
        <v>2.1360000000000001</v>
      </c>
      <c r="BI56" s="329">
        <v>0</v>
      </c>
      <c r="BJ56" s="330">
        <v>0</v>
      </c>
      <c r="BK56" s="269">
        <v>2</v>
      </c>
      <c r="BL56" s="67">
        <v>0.2848</v>
      </c>
      <c r="BM56" s="67"/>
      <c r="BN56" s="67"/>
      <c r="BO56" s="67"/>
      <c r="BP56" s="67"/>
      <c r="BQ56" s="67">
        <v>10</v>
      </c>
      <c r="BR56" s="67">
        <v>1.4239999999999999</v>
      </c>
      <c r="BS56" s="305">
        <f t="shared" si="19"/>
        <v>30</v>
      </c>
      <c r="BT56" s="67">
        <f t="shared" si="20"/>
        <v>4.2720000000000002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1"/>
        <v>0</v>
      </c>
      <c r="CD56" s="71">
        <f t="shared" si="91"/>
        <v>0</v>
      </c>
      <c r="CE56" s="71"/>
      <c r="CF56" s="71"/>
      <c r="CG56" s="106"/>
      <c r="CH56" s="262"/>
      <c r="CI56" s="305">
        <v>30.9</v>
      </c>
      <c r="CJ56" s="262">
        <v>10</v>
      </c>
      <c r="CK56" s="269"/>
      <c r="CL56" s="269"/>
      <c r="CM56" s="305">
        <v>10.3</v>
      </c>
      <c r="CN56" s="269">
        <v>3</v>
      </c>
      <c r="CO56" s="67">
        <f t="shared" si="21"/>
        <v>41.2</v>
      </c>
      <c r="CP56" s="67">
        <f t="shared" si="22"/>
        <v>13</v>
      </c>
      <c r="CQ56" s="310">
        <v>247.40625</v>
      </c>
      <c r="CR56" s="310"/>
      <c r="CS56" s="310"/>
      <c r="CT56" s="81"/>
      <c r="CU56" s="331">
        <v>18.556701030927837</v>
      </c>
      <c r="CV56" s="317"/>
      <c r="CW56" s="310">
        <v>63.814432989690722</v>
      </c>
      <c r="CX56" s="81"/>
      <c r="CY56" s="81"/>
      <c r="CZ56" s="81"/>
      <c r="DA56" s="332">
        <f t="shared" si="100"/>
        <v>329.77738402061857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33">
        <v>41.1</v>
      </c>
      <c r="DL56" s="333">
        <v>13.7</v>
      </c>
      <c r="DM56" s="305">
        <f t="shared" si="27"/>
        <v>41.1</v>
      </c>
      <c r="DN56" s="305">
        <f t="shared" si="28"/>
        <v>13.7</v>
      </c>
      <c r="DO56" s="333">
        <v>39.869999999999997</v>
      </c>
      <c r="DP56" s="333">
        <v>13.29</v>
      </c>
      <c r="DQ56" s="265"/>
      <c r="DR56" s="265"/>
      <c r="DS56" s="67"/>
      <c r="DT56" s="67"/>
      <c r="DU56" s="369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46">
        <v>41.23</v>
      </c>
      <c r="EH56" s="370"/>
      <c r="EI56" s="87">
        <v>265.70103092783506</v>
      </c>
      <c r="EJ56" s="87"/>
      <c r="EK56" s="263">
        <v>116.90721649484537</v>
      </c>
      <c r="EL56" s="369"/>
      <c r="EM56" s="334"/>
      <c r="EN56" s="334"/>
      <c r="EO56" s="334"/>
      <c r="EP56" s="334"/>
      <c r="EQ56" s="67">
        <f t="shared" si="30"/>
        <v>423.83824742268047</v>
      </c>
      <c r="ER56" s="67">
        <f t="shared" si="101"/>
        <v>0</v>
      </c>
      <c r="ES56" s="317"/>
      <c r="ET56" s="317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35">
        <v>29</v>
      </c>
      <c r="FB56" s="269"/>
      <c r="FC56" s="106">
        <v>0</v>
      </c>
      <c r="FD56" s="269"/>
      <c r="FE56" s="67"/>
      <c r="FF56" s="67"/>
      <c r="FG56" s="284"/>
      <c r="FH56" s="285"/>
      <c r="FI56" s="67"/>
      <c r="FJ56" s="67"/>
      <c r="FK56" s="67"/>
      <c r="FL56" s="67"/>
      <c r="FM56" s="269"/>
      <c r="FN56" s="269"/>
      <c r="FO56" s="71"/>
      <c r="FP56" s="67"/>
      <c r="FQ56" s="371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/>
      <c r="GJ56" s="67"/>
      <c r="GK56" s="269"/>
      <c r="GL56" s="269"/>
      <c r="GM56" s="86"/>
      <c r="GN56" s="86"/>
      <c r="GO56" s="269"/>
      <c r="GP56" s="313"/>
      <c r="GQ56" s="313"/>
      <c r="GR56" s="313"/>
      <c r="GS56" s="86"/>
      <c r="GT56" s="86"/>
      <c r="GU56" s="86"/>
      <c r="GV56" s="86"/>
      <c r="GW56" s="86"/>
      <c r="GX56" s="86"/>
      <c r="GY56" s="86"/>
      <c r="GZ56" s="86"/>
      <c r="HA56" s="67"/>
      <c r="HB56" s="67"/>
      <c r="HC56" s="71"/>
      <c r="HD56" s="71"/>
      <c r="HE56" s="71"/>
      <c r="HF56" s="71"/>
      <c r="HG56" s="71"/>
      <c r="HH56" s="71"/>
      <c r="HI56" s="71">
        <f t="shared" si="92"/>
        <v>0</v>
      </c>
      <c r="HJ56" s="71">
        <f t="shared" si="93"/>
        <v>0</v>
      </c>
      <c r="HK56" s="67"/>
      <c r="HL56" s="67"/>
      <c r="HM56" s="67"/>
      <c r="HN56" s="87"/>
      <c r="HO56" s="67">
        <f t="shared" si="38"/>
        <v>0</v>
      </c>
      <c r="HP56" s="67">
        <f t="shared" si="39"/>
        <v>0</v>
      </c>
      <c r="HQ56" s="305">
        <v>400</v>
      </c>
      <c r="HR56" s="67"/>
      <c r="HS56" s="305">
        <v>400</v>
      </c>
      <c r="HT56" s="67"/>
      <c r="HU56" s="67">
        <f t="shared" si="40"/>
        <v>400</v>
      </c>
      <c r="HV56" s="67">
        <f t="shared" si="41"/>
        <v>0</v>
      </c>
      <c r="HW56" s="67"/>
      <c r="HX56" s="67"/>
      <c r="HY56" s="337"/>
      <c r="HZ56" s="337"/>
      <c r="IA56" s="89"/>
      <c r="IB56" s="87"/>
      <c r="IC56" s="317">
        <v>12.5</v>
      </c>
      <c r="ID56" s="269">
        <v>3.125</v>
      </c>
      <c r="IE56" s="89"/>
      <c r="IF56" s="89"/>
      <c r="IG56" s="67">
        <f t="shared" si="42"/>
        <v>12.5</v>
      </c>
      <c r="IH56" s="67">
        <f t="shared" si="43"/>
        <v>3.125</v>
      </c>
      <c r="II56" s="67"/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4"/>
        <v>0</v>
      </c>
      <c r="IV56" s="67">
        <f t="shared" si="95"/>
        <v>0</v>
      </c>
      <c r="IW56" s="67"/>
      <c r="IX56" s="67"/>
      <c r="IY56" s="67"/>
      <c r="IZ56" s="67"/>
      <c r="JA56" s="67">
        <v>10.31</v>
      </c>
      <c r="JB56" s="67"/>
      <c r="JC56" s="67">
        <v>0</v>
      </c>
      <c r="JD56" s="67"/>
      <c r="JE56" s="293">
        <v>5.15</v>
      </c>
      <c r="JF56" s="293"/>
      <c r="JG56" s="67">
        <f t="shared" si="44"/>
        <v>15.46</v>
      </c>
      <c r="JH56" s="67">
        <f t="shared" si="45"/>
        <v>0</v>
      </c>
      <c r="JI56" s="269">
        <v>0</v>
      </c>
      <c r="JJ56" s="269">
        <v>0</v>
      </c>
      <c r="JK56" s="269">
        <v>6.3967999999999998</v>
      </c>
      <c r="JL56" s="269">
        <v>1</v>
      </c>
      <c r="JM56" s="324"/>
      <c r="JN56" s="269"/>
      <c r="JO56" s="305">
        <v>0</v>
      </c>
      <c r="JP56" s="269">
        <v>0</v>
      </c>
      <c r="JQ56" s="305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3"/>
        <v>6.3967999999999998</v>
      </c>
      <c r="JX56" s="67">
        <f t="shared" si="84"/>
        <v>1</v>
      </c>
      <c r="JY56" s="67"/>
      <c r="JZ56" s="67"/>
      <c r="KA56" s="67"/>
      <c r="KB56" s="67"/>
      <c r="KC56" s="67">
        <f t="shared" si="46"/>
        <v>0</v>
      </c>
      <c r="KD56" s="67">
        <f t="shared" si="47"/>
        <v>0</v>
      </c>
      <c r="KE56" s="71"/>
      <c r="KF56" s="71"/>
      <c r="KG56" s="71"/>
      <c r="KH56" s="71"/>
      <c r="KI56" s="71">
        <f t="shared" si="96"/>
        <v>0</v>
      </c>
      <c r="KJ56" s="71">
        <f t="shared" si="97"/>
        <v>0</v>
      </c>
      <c r="KK56" s="71"/>
      <c r="KL56" s="71"/>
      <c r="KM56" s="71"/>
      <c r="KN56" s="71"/>
      <c r="KO56" s="71">
        <f t="shared" si="48"/>
        <v>0</v>
      </c>
      <c r="KP56" s="71">
        <f t="shared" si="48"/>
        <v>0</v>
      </c>
      <c r="KQ56" s="305"/>
      <c r="KR56" s="71"/>
      <c r="KS56" s="71"/>
      <c r="KT56" s="71"/>
      <c r="KU56" s="106">
        <f t="shared" si="49"/>
        <v>0</v>
      </c>
      <c r="KV56" s="106">
        <f t="shared" si="50"/>
        <v>0</v>
      </c>
      <c r="KW56" s="71"/>
      <c r="KX56" s="71"/>
      <c r="KY56" s="71">
        <f t="shared" si="51"/>
        <v>0</v>
      </c>
      <c r="KZ56" s="71">
        <f t="shared" si="52"/>
        <v>0</v>
      </c>
      <c r="LA56" s="71"/>
      <c r="LB56" s="71"/>
      <c r="LC56" s="71"/>
      <c r="LD56" s="71"/>
      <c r="LE56" s="71">
        <f t="shared" si="53"/>
        <v>0</v>
      </c>
      <c r="LF56" s="71">
        <f t="shared" si="54"/>
        <v>0</v>
      </c>
      <c r="LG56" s="71"/>
      <c r="LH56" s="71"/>
      <c r="LI56" s="71">
        <f t="shared" si="55"/>
        <v>0</v>
      </c>
      <c r="LJ56" s="71">
        <f t="shared" si="56"/>
        <v>0</v>
      </c>
      <c r="LK56" s="67">
        <v>25</v>
      </c>
      <c r="LL56" s="269">
        <v>0</v>
      </c>
      <c r="LM56" s="75">
        <v>13.71</v>
      </c>
      <c r="LN56" s="315">
        <v>0</v>
      </c>
      <c r="LO56" s="75">
        <v>5.2789999999999999</v>
      </c>
      <c r="LP56" s="319">
        <v>0</v>
      </c>
      <c r="LQ56" s="130"/>
      <c r="LR56" s="271"/>
      <c r="LS56" s="271"/>
      <c r="LT56" s="271"/>
      <c r="LU56" s="71">
        <f t="shared" si="102"/>
        <v>43.989000000000004</v>
      </c>
      <c r="LV56" s="71">
        <f t="shared" si="58"/>
        <v>0</v>
      </c>
      <c r="LW56" s="71"/>
      <c r="LX56" s="71"/>
      <c r="LY56" s="71"/>
      <c r="LZ56" s="71"/>
      <c r="MA56" s="71">
        <f t="shared" si="59"/>
        <v>0</v>
      </c>
      <c r="MB56" s="71">
        <f t="shared" si="60"/>
        <v>0</v>
      </c>
      <c r="MC56" s="106"/>
      <c r="MD56" s="71"/>
      <c r="ME56" s="306"/>
      <c r="MF56" s="336"/>
      <c r="MG56" s="71"/>
      <c r="MH56" s="71"/>
      <c r="MI56" s="71"/>
      <c r="MJ56" s="71"/>
      <c r="MK56" s="71">
        <f t="shared" si="61"/>
        <v>0</v>
      </c>
      <c r="ML56" s="71">
        <f t="shared" si="62"/>
        <v>0</v>
      </c>
      <c r="MM56" s="365">
        <v>7.3439999999999994</v>
      </c>
      <c r="MN56" s="321"/>
      <c r="MO56" s="366">
        <v>4.8960000000000008</v>
      </c>
      <c r="MP56" s="321"/>
      <c r="MQ56" s="71">
        <f t="shared" si="63"/>
        <v>12.24</v>
      </c>
      <c r="MR56" s="71">
        <f t="shared" si="64"/>
        <v>0</v>
      </c>
      <c r="MS56" s="71"/>
      <c r="MT56" s="71"/>
      <c r="MU56" s="71">
        <f t="shared" si="65"/>
        <v>0</v>
      </c>
      <c r="MV56" s="71">
        <f t="shared" si="66"/>
        <v>0</v>
      </c>
      <c r="MW56" s="71"/>
      <c r="MX56" s="71"/>
      <c r="MY56" s="71">
        <f t="shared" si="67"/>
        <v>0</v>
      </c>
      <c r="MZ56" s="71">
        <f t="shared" si="68"/>
        <v>0</v>
      </c>
      <c r="NA56" s="317">
        <v>0</v>
      </c>
      <c r="NB56" s="349">
        <v>0</v>
      </c>
      <c r="NC56" s="71">
        <f t="shared" si="69"/>
        <v>0</v>
      </c>
      <c r="ND56" s="71">
        <f t="shared" si="70"/>
        <v>0</v>
      </c>
      <c r="NE56" s="317"/>
      <c r="NF56" s="317"/>
      <c r="NG56" s="317">
        <f t="shared" si="71"/>
        <v>0</v>
      </c>
      <c r="NH56" s="317">
        <f t="shared" si="72"/>
        <v>0</v>
      </c>
      <c r="NI56" s="317"/>
      <c r="NJ56" s="317"/>
      <c r="NK56" s="317">
        <f t="shared" si="73"/>
        <v>0</v>
      </c>
      <c r="NL56" s="317">
        <f t="shared" si="74"/>
        <v>0</v>
      </c>
      <c r="NM56" s="269"/>
      <c r="NN56" s="317"/>
      <c r="NO56" s="317">
        <f t="shared" si="75"/>
        <v>0</v>
      </c>
      <c r="NP56" s="317">
        <f t="shared" si="76"/>
        <v>0</v>
      </c>
      <c r="NQ56" s="337">
        <v>8</v>
      </c>
      <c r="NR56" s="337"/>
      <c r="NS56" s="71">
        <v>1.33</v>
      </c>
      <c r="NT56" s="71"/>
      <c r="NU56" s="71">
        <v>1</v>
      </c>
      <c r="NV56" s="71"/>
      <c r="NW56" s="71">
        <v>5.55</v>
      </c>
      <c r="NX56" s="71"/>
      <c r="NY56" s="71">
        <v>2.78</v>
      </c>
      <c r="NZ56" s="71"/>
      <c r="OA56" s="71">
        <v>0</v>
      </c>
      <c r="OB56" s="71"/>
      <c r="OC56" s="71">
        <f t="shared" si="77"/>
        <v>18.66</v>
      </c>
      <c r="OD56" s="71">
        <f t="shared" si="78"/>
        <v>0</v>
      </c>
      <c r="OE56" s="71">
        <v>10</v>
      </c>
      <c r="OF56" s="71"/>
      <c r="OG56" s="106">
        <v>4.66</v>
      </c>
      <c r="OH56" s="71"/>
      <c r="OI56" s="106">
        <v>2</v>
      </c>
      <c r="OJ56" s="71"/>
      <c r="OK56" s="71">
        <v>1</v>
      </c>
      <c r="OL56" s="71"/>
      <c r="OM56" s="71">
        <f t="shared" si="79"/>
        <v>17.66</v>
      </c>
      <c r="ON56" s="71">
        <f t="shared" si="80"/>
        <v>0</v>
      </c>
      <c r="OO56" s="338">
        <v>6.44</v>
      </c>
      <c r="OP56" s="317"/>
      <c r="OQ56" s="339">
        <v>1.82</v>
      </c>
      <c r="OR56" s="317"/>
      <c r="OS56" s="339">
        <v>1.98</v>
      </c>
      <c r="OT56" s="317"/>
      <c r="OU56" s="317">
        <f t="shared" si="103"/>
        <v>8.26</v>
      </c>
      <c r="OV56" s="317">
        <f t="shared" si="82"/>
        <v>0</v>
      </c>
      <c r="OW56" s="317"/>
      <c r="OX56" s="317"/>
      <c r="OY56" s="317">
        <f t="shared" si="98"/>
        <v>0</v>
      </c>
      <c r="OZ56" s="317">
        <f t="shared" si="99"/>
        <v>0</v>
      </c>
    </row>
    <row r="57" spans="1:416" s="300" customFormat="1" ht="12.75" customHeight="1">
      <c r="A57" s="31"/>
      <c r="B57" s="84">
        <v>47</v>
      </c>
      <c r="C57" s="328"/>
      <c r="D57" s="328"/>
      <c r="E57" s="71"/>
      <c r="F57" s="71"/>
      <c r="G57" s="71"/>
      <c r="H57" s="71"/>
      <c r="I57" s="67">
        <f t="shared" si="85"/>
        <v>0</v>
      </c>
      <c r="J57" s="67">
        <f t="shared" si="86"/>
        <v>0</v>
      </c>
      <c r="K57" s="305"/>
      <c r="L57" s="305"/>
      <c r="M57" s="67">
        <v>20.62</v>
      </c>
      <c r="N57" s="67">
        <v>4.1240000000000006</v>
      </c>
      <c r="O57" s="71">
        <v>0</v>
      </c>
      <c r="P57" s="67">
        <v>0</v>
      </c>
      <c r="Q57" s="106">
        <v>5.15</v>
      </c>
      <c r="R57" s="67">
        <v>1.03</v>
      </c>
      <c r="S57" s="305"/>
      <c r="T57" s="305"/>
      <c r="U57" s="67"/>
      <c r="V57" s="67"/>
      <c r="W57" s="67">
        <f t="shared" si="14"/>
        <v>25.770000000000003</v>
      </c>
      <c r="X57" s="74">
        <f t="shared" si="15"/>
        <v>5.1540000000000008</v>
      </c>
      <c r="Y57" s="67"/>
      <c r="Z57" s="67"/>
      <c r="AA57" s="71"/>
      <c r="AB57" s="67"/>
      <c r="AC57" s="67">
        <f t="shared" si="16"/>
        <v>0</v>
      </c>
      <c r="AD57" s="67">
        <f t="shared" si="17"/>
        <v>0</v>
      </c>
      <c r="AE57" s="67"/>
      <c r="AF57" s="67"/>
      <c r="AG57" s="67"/>
      <c r="AH57" s="67"/>
      <c r="AI57" s="106"/>
      <c r="AJ57" s="106"/>
      <c r="AK57" s="307"/>
      <c r="AL57" s="275"/>
      <c r="AM57" s="85"/>
      <c r="AN57" s="85"/>
      <c r="AO57" s="368"/>
      <c r="AP57" s="368"/>
      <c r="AQ57" s="368"/>
      <c r="AR57" s="368"/>
      <c r="AS57" s="368"/>
      <c r="AT57" s="368"/>
      <c r="AU57" s="71">
        <f t="shared" si="87"/>
        <v>0</v>
      </c>
      <c r="AV57" s="71">
        <f t="shared" si="88"/>
        <v>0</v>
      </c>
      <c r="AW57" s="67"/>
      <c r="AX57" s="67"/>
      <c r="AY57" s="345"/>
      <c r="AZ57" s="67"/>
      <c r="BA57" s="67"/>
      <c r="BB57" s="67"/>
      <c r="BC57" s="67">
        <f t="shared" si="89"/>
        <v>0</v>
      </c>
      <c r="BD57" s="67">
        <f t="shared" si="90"/>
        <v>0</v>
      </c>
      <c r="BE57" s="67">
        <v>3</v>
      </c>
      <c r="BF57" s="67">
        <v>0.42720000000000002</v>
      </c>
      <c r="BG57" s="329">
        <v>15</v>
      </c>
      <c r="BH57" s="330">
        <v>2.1360000000000001</v>
      </c>
      <c r="BI57" s="329">
        <v>0</v>
      </c>
      <c r="BJ57" s="330">
        <v>0</v>
      </c>
      <c r="BK57" s="269">
        <v>2</v>
      </c>
      <c r="BL57" s="67">
        <v>0.2848</v>
      </c>
      <c r="BM57" s="67"/>
      <c r="BN57" s="67"/>
      <c r="BO57" s="67"/>
      <c r="BP57" s="67"/>
      <c r="BQ57" s="67">
        <v>10</v>
      </c>
      <c r="BR57" s="67">
        <v>1.4239999999999999</v>
      </c>
      <c r="BS57" s="305">
        <f t="shared" si="19"/>
        <v>30</v>
      </c>
      <c r="BT57" s="67">
        <f t="shared" si="20"/>
        <v>4.2720000000000002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1"/>
        <v>0</v>
      </c>
      <c r="CD57" s="71">
        <f t="shared" si="91"/>
        <v>0</v>
      </c>
      <c r="CE57" s="71"/>
      <c r="CF57" s="71"/>
      <c r="CG57" s="106"/>
      <c r="CH57" s="262"/>
      <c r="CI57" s="305">
        <v>30.9</v>
      </c>
      <c r="CJ57" s="262">
        <v>10</v>
      </c>
      <c r="CK57" s="269"/>
      <c r="CL57" s="269"/>
      <c r="CM57" s="305">
        <v>10.3</v>
      </c>
      <c r="CN57" s="269">
        <v>3</v>
      </c>
      <c r="CO57" s="67">
        <f t="shared" si="21"/>
        <v>41.2</v>
      </c>
      <c r="CP57" s="67">
        <f t="shared" si="22"/>
        <v>13</v>
      </c>
      <c r="CQ57" s="310">
        <v>247.40625</v>
      </c>
      <c r="CR57" s="310"/>
      <c r="CS57" s="310"/>
      <c r="CT57" s="81"/>
      <c r="CU57" s="331">
        <v>18.556701030927837</v>
      </c>
      <c r="CV57" s="317"/>
      <c r="CW57" s="310">
        <v>63.814432989690722</v>
      </c>
      <c r="CX57" s="81"/>
      <c r="CY57" s="81"/>
      <c r="CZ57" s="81"/>
      <c r="DA57" s="332">
        <f t="shared" si="100"/>
        <v>329.77738402061857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33">
        <v>41.1</v>
      </c>
      <c r="DL57" s="333">
        <v>13.7</v>
      </c>
      <c r="DM57" s="305">
        <f t="shared" si="27"/>
        <v>41.1</v>
      </c>
      <c r="DN57" s="305">
        <f t="shared" si="28"/>
        <v>13.7</v>
      </c>
      <c r="DO57" s="333">
        <v>39.869999999999997</v>
      </c>
      <c r="DP57" s="333">
        <v>13.29</v>
      </c>
      <c r="DQ57" s="265"/>
      <c r="DR57" s="265"/>
      <c r="DS57" s="67"/>
      <c r="DT57" s="67"/>
      <c r="DU57" s="369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46">
        <v>41.23</v>
      </c>
      <c r="EH57" s="370"/>
      <c r="EI57" s="87">
        <v>265.70103092783506</v>
      </c>
      <c r="EJ57" s="87"/>
      <c r="EK57" s="263">
        <v>116.90721649484537</v>
      </c>
      <c r="EL57" s="369"/>
      <c r="EM57" s="334"/>
      <c r="EN57" s="334"/>
      <c r="EO57" s="334"/>
      <c r="EP57" s="334"/>
      <c r="EQ57" s="67">
        <f t="shared" si="30"/>
        <v>423.83824742268047</v>
      </c>
      <c r="ER57" s="67">
        <f t="shared" si="101"/>
        <v>0</v>
      </c>
      <c r="ES57" s="317"/>
      <c r="ET57" s="317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35">
        <v>29</v>
      </c>
      <c r="FB57" s="269"/>
      <c r="FC57" s="106">
        <v>0</v>
      </c>
      <c r="FD57" s="269"/>
      <c r="FE57" s="67"/>
      <c r="FF57" s="67"/>
      <c r="FG57" s="284"/>
      <c r="FH57" s="285"/>
      <c r="FI57" s="67"/>
      <c r="FJ57" s="67"/>
      <c r="FK57" s="67"/>
      <c r="FL57" s="67"/>
      <c r="FM57" s="269"/>
      <c r="FN57" s="269"/>
      <c r="FO57" s="71"/>
      <c r="FP57" s="67"/>
      <c r="FQ57" s="371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/>
      <c r="GJ57" s="67"/>
      <c r="GK57" s="269"/>
      <c r="GL57" s="269"/>
      <c r="GM57" s="86"/>
      <c r="GN57" s="86"/>
      <c r="GO57" s="269"/>
      <c r="GP57" s="313"/>
      <c r="GQ57" s="313"/>
      <c r="GR57" s="313"/>
      <c r="GS57" s="86"/>
      <c r="GT57" s="86"/>
      <c r="GU57" s="86"/>
      <c r="GV57" s="86"/>
      <c r="GW57" s="86"/>
      <c r="GX57" s="86"/>
      <c r="GY57" s="86"/>
      <c r="GZ57" s="86"/>
      <c r="HA57" s="67"/>
      <c r="HB57" s="67"/>
      <c r="HC57" s="71"/>
      <c r="HD57" s="71"/>
      <c r="HE57" s="71"/>
      <c r="HF57" s="71"/>
      <c r="HG57" s="71"/>
      <c r="HH57" s="71"/>
      <c r="HI57" s="71">
        <f t="shared" si="92"/>
        <v>0</v>
      </c>
      <c r="HJ57" s="71">
        <f t="shared" si="93"/>
        <v>0</v>
      </c>
      <c r="HK57" s="67"/>
      <c r="HL57" s="67"/>
      <c r="HM57" s="67"/>
      <c r="HN57" s="87"/>
      <c r="HO57" s="67">
        <f t="shared" si="38"/>
        <v>0</v>
      </c>
      <c r="HP57" s="67">
        <f t="shared" si="39"/>
        <v>0</v>
      </c>
      <c r="HQ57" s="305">
        <v>400</v>
      </c>
      <c r="HR57" s="67"/>
      <c r="HS57" s="305">
        <v>400</v>
      </c>
      <c r="HT57" s="67"/>
      <c r="HU57" s="67">
        <f t="shared" si="40"/>
        <v>400</v>
      </c>
      <c r="HV57" s="67">
        <f t="shared" si="41"/>
        <v>0</v>
      </c>
      <c r="HW57" s="67"/>
      <c r="HX57" s="67"/>
      <c r="HY57" s="337"/>
      <c r="HZ57" s="337"/>
      <c r="IA57" s="89"/>
      <c r="IB57" s="87"/>
      <c r="IC57" s="317">
        <v>12.5</v>
      </c>
      <c r="ID57" s="269">
        <v>3.125</v>
      </c>
      <c r="IE57" s="89"/>
      <c r="IF57" s="89"/>
      <c r="IG57" s="67">
        <f t="shared" si="42"/>
        <v>12.5</v>
      </c>
      <c r="IH57" s="67">
        <f t="shared" si="43"/>
        <v>3.125</v>
      </c>
      <c r="II57" s="67"/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4"/>
        <v>0</v>
      </c>
      <c r="IV57" s="67">
        <f t="shared" si="95"/>
        <v>0</v>
      </c>
      <c r="IW57" s="67"/>
      <c r="IX57" s="67"/>
      <c r="IY57" s="67"/>
      <c r="IZ57" s="67"/>
      <c r="JA57" s="67">
        <v>10.31</v>
      </c>
      <c r="JB57" s="67"/>
      <c r="JC57" s="67">
        <v>0</v>
      </c>
      <c r="JD57" s="67"/>
      <c r="JE57" s="293">
        <v>5.15</v>
      </c>
      <c r="JF57" s="293"/>
      <c r="JG57" s="67">
        <f t="shared" si="44"/>
        <v>15.46</v>
      </c>
      <c r="JH57" s="67">
        <f t="shared" si="45"/>
        <v>0</v>
      </c>
      <c r="JI57" s="269">
        <v>0</v>
      </c>
      <c r="JJ57" s="269">
        <v>0</v>
      </c>
      <c r="JK57" s="269">
        <v>6.3967999999999998</v>
      </c>
      <c r="JL57" s="269">
        <v>1</v>
      </c>
      <c r="JM57" s="324"/>
      <c r="JN57" s="269"/>
      <c r="JO57" s="305">
        <v>0</v>
      </c>
      <c r="JP57" s="269">
        <v>0</v>
      </c>
      <c r="JQ57" s="305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3"/>
        <v>6.3967999999999998</v>
      </c>
      <c r="JX57" s="67">
        <f t="shared" si="84"/>
        <v>1</v>
      </c>
      <c r="JY57" s="67"/>
      <c r="JZ57" s="67"/>
      <c r="KA57" s="67"/>
      <c r="KB57" s="67"/>
      <c r="KC57" s="67">
        <f t="shared" si="46"/>
        <v>0</v>
      </c>
      <c r="KD57" s="67">
        <f t="shared" si="47"/>
        <v>0</v>
      </c>
      <c r="KE57" s="71"/>
      <c r="KF57" s="71"/>
      <c r="KG57" s="71"/>
      <c r="KH57" s="71"/>
      <c r="KI57" s="71">
        <f t="shared" si="96"/>
        <v>0</v>
      </c>
      <c r="KJ57" s="71">
        <f t="shared" si="97"/>
        <v>0</v>
      </c>
      <c r="KK57" s="71"/>
      <c r="KL57" s="71"/>
      <c r="KM57" s="71"/>
      <c r="KN57" s="71"/>
      <c r="KO57" s="71">
        <f t="shared" si="48"/>
        <v>0</v>
      </c>
      <c r="KP57" s="71">
        <f t="shared" si="48"/>
        <v>0</v>
      </c>
      <c r="KQ57" s="305"/>
      <c r="KR57" s="71"/>
      <c r="KS57" s="71"/>
      <c r="KT57" s="71"/>
      <c r="KU57" s="106">
        <f t="shared" si="49"/>
        <v>0</v>
      </c>
      <c r="KV57" s="106">
        <f t="shared" si="50"/>
        <v>0</v>
      </c>
      <c r="KW57" s="71"/>
      <c r="KX57" s="71"/>
      <c r="KY57" s="71">
        <f t="shared" si="51"/>
        <v>0</v>
      </c>
      <c r="KZ57" s="71">
        <f t="shared" si="52"/>
        <v>0</v>
      </c>
      <c r="LA57" s="71"/>
      <c r="LB57" s="71"/>
      <c r="LC57" s="71"/>
      <c r="LD57" s="71"/>
      <c r="LE57" s="71">
        <f t="shared" si="53"/>
        <v>0</v>
      </c>
      <c r="LF57" s="71">
        <f t="shared" si="54"/>
        <v>0</v>
      </c>
      <c r="LG57" s="71"/>
      <c r="LH57" s="71"/>
      <c r="LI57" s="71">
        <f t="shared" si="55"/>
        <v>0</v>
      </c>
      <c r="LJ57" s="71">
        <f t="shared" si="56"/>
        <v>0</v>
      </c>
      <c r="LK57" s="67">
        <v>25</v>
      </c>
      <c r="LL57" s="269">
        <v>0</v>
      </c>
      <c r="LM57" s="75">
        <v>13.71</v>
      </c>
      <c r="LN57" s="315">
        <v>0</v>
      </c>
      <c r="LO57" s="75">
        <v>5.2789999999999999</v>
      </c>
      <c r="LP57" s="319">
        <v>0</v>
      </c>
      <c r="LQ57" s="130"/>
      <c r="LR57" s="271"/>
      <c r="LS57" s="271"/>
      <c r="LT57" s="271"/>
      <c r="LU57" s="71">
        <f t="shared" si="102"/>
        <v>43.989000000000004</v>
      </c>
      <c r="LV57" s="71">
        <f t="shared" si="58"/>
        <v>0</v>
      </c>
      <c r="LW57" s="71"/>
      <c r="LX57" s="71"/>
      <c r="LY57" s="71"/>
      <c r="LZ57" s="71"/>
      <c r="MA57" s="71">
        <f t="shared" si="59"/>
        <v>0</v>
      </c>
      <c r="MB57" s="71">
        <f t="shared" si="60"/>
        <v>0</v>
      </c>
      <c r="MC57" s="106"/>
      <c r="MD57" s="71"/>
      <c r="ME57" s="306"/>
      <c r="MF57" s="336"/>
      <c r="MG57" s="71"/>
      <c r="MH57" s="71"/>
      <c r="MI57" s="71"/>
      <c r="MJ57" s="71"/>
      <c r="MK57" s="71">
        <f t="shared" si="61"/>
        <v>0</v>
      </c>
      <c r="ML57" s="71">
        <f t="shared" si="62"/>
        <v>0</v>
      </c>
      <c r="MM57" s="365">
        <v>7.4039999999999999</v>
      </c>
      <c r="MN57" s="321"/>
      <c r="MO57" s="366">
        <v>4.9359999999999999</v>
      </c>
      <c r="MP57" s="321"/>
      <c r="MQ57" s="71">
        <f t="shared" si="63"/>
        <v>12.34</v>
      </c>
      <c r="MR57" s="71">
        <f t="shared" si="64"/>
        <v>0</v>
      </c>
      <c r="MS57" s="71"/>
      <c r="MT57" s="71"/>
      <c r="MU57" s="71">
        <f t="shared" si="65"/>
        <v>0</v>
      </c>
      <c r="MV57" s="71">
        <f t="shared" si="66"/>
        <v>0</v>
      </c>
      <c r="MW57" s="71"/>
      <c r="MX57" s="71"/>
      <c r="MY57" s="71">
        <f t="shared" si="67"/>
        <v>0</v>
      </c>
      <c r="MZ57" s="71">
        <f t="shared" si="68"/>
        <v>0</v>
      </c>
      <c r="NA57" s="317">
        <v>0</v>
      </c>
      <c r="NB57" s="349">
        <v>0</v>
      </c>
      <c r="NC57" s="71">
        <f t="shared" si="69"/>
        <v>0</v>
      </c>
      <c r="ND57" s="71">
        <f t="shared" si="70"/>
        <v>0</v>
      </c>
      <c r="NE57" s="317"/>
      <c r="NF57" s="317"/>
      <c r="NG57" s="317">
        <f t="shared" si="71"/>
        <v>0</v>
      </c>
      <c r="NH57" s="317">
        <f t="shared" si="72"/>
        <v>0</v>
      </c>
      <c r="NI57" s="317"/>
      <c r="NJ57" s="317"/>
      <c r="NK57" s="317">
        <f t="shared" si="73"/>
        <v>0</v>
      </c>
      <c r="NL57" s="317">
        <f t="shared" si="74"/>
        <v>0</v>
      </c>
      <c r="NM57" s="269"/>
      <c r="NN57" s="317"/>
      <c r="NO57" s="317">
        <f t="shared" si="75"/>
        <v>0</v>
      </c>
      <c r="NP57" s="317">
        <f t="shared" si="76"/>
        <v>0</v>
      </c>
      <c r="NQ57" s="337">
        <v>8</v>
      </c>
      <c r="NR57" s="337"/>
      <c r="NS57" s="71">
        <v>1.33</v>
      </c>
      <c r="NT57" s="71"/>
      <c r="NU57" s="71">
        <v>1</v>
      </c>
      <c r="NV57" s="71"/>
      <c r="NW57" s="71">
        <v>5.57</v>
      </c>
      <c r="NX57" s="71"/>
      <c r="NY57" s="71">
        <v>2.79</v>
      </c>
      <c r="NZ57" s="71"/>
      <c r="OA57" s="71">
        <v>0</v>
      </c>
      <c r="OB57" s="71"/>
      <c r="OC57" s="71">
        <f t="shared" si="77"/>
        <v>18.690000000000001</v>
      </c>
      <c r="OD57" s="71">
        <f t="shared" si="78"/>
        <v>0</v>
      </c>
      <c r="OE57" s="71">
        <v>10</v>
      </c>
      <c r="OF57" s="71"/>
      <c r="OG57" s="106">
        <v>4.66</v>
      </c>
      <c r="OH57" s="71"/>
      <c r="OI57" s="106">
        <v>2</v>
      </c>
      <c r="OJ57" s="71"/>
      <c r="OK57" s="71">
        <v>1</v>
      </c>
      <c r="OL57" s="71"/>
      <c r="OM57" s="71">
        <f t="shared" si="79"/>
        <v>17.66</v>
      </c>
      <c r="ON57" s="71">
        <f t="shared" si="80"/>
        <v>0</v>
      </c>
      <c r="OO57" s="338">
        <v>6.6</v>
      </c>
      <c r="OP57" s="317"/>
      <c r="OQ57" s="339">
        <v>1.86</v>
      </c>
      <c r="OR57" s="317"/>
      <c r="OS57" s="339">
        <v>2.0299999999999998</v>
      </c>
      <c r="OT57" s="317"/>
      <c r="OU57" s="317">
        <f t="shared" si="103"/>
        <v>8.4599999999999991</v>
      </c>
      <c r="OV57" s="317">
        <f t="shared" si="82"/>
        <v>0</v>
      </c>
      <c r="OW57" s="317"/>
      <c r="OX57" s="317"/>
      <c r="OY57" s="317">
        <f t="shared" si="98"/>
        <v>0</v>
      </c>
      <c r="OZ57" s="317">
        <f t="shared" si="99"/>
        <v>0</v>
      </c>
    </row>
    <row r="58" spans="1:416" s="300" customFormat="1" ht="12.75" customHeight="1">
      <c r="A58" s="31"/>
      <c r="B58" s="84">
        <v>48</v>
      </c>
      <c r="C58" s="328"/>
      <c r="D58" s="328"/>
      <c r="E58" s="71"/>
      <c r="F58" s="71"/>
      <c r="G58" s="71"/>
      <c r="H58" s="71"/>
      <c r="I58" s="67">
        <f t="shared" si="85"/>
        <v>0</v>
      </c>
      <c r="J58" s="67">
        <f t="shared" si="86"/>
        <v>0</v>
      </c>
      <c r="K58" s="305"/>
      <c r="L58" s="305"/>
      <c r="M58" s="67">
        <v>20.62</v>
      </c>
      <c r="N58" s="67">
        <v>4.1240000000000006</v>
      </c>
      <c r="O58" s="71">
        <v>0</v>
      </c>
      <c r="P58" s="67">
        <v>0</v>
      </c>
      <c r="Q58" s="106">
        <v>5.15</v>
      </c>
      <c r="R58" s="67">
        <v>1.03</v>
      </c>
      <c r="S58" s="305"/>
      <c r="T58" s="305"/>
      <c r="U58" s="67"/>
      <c r="V58" s="67"/>
      <c r="W58" s="67">
        <f t="shared" si="14"/>
        <v>25.770000000000003</v>
      </c>
      <c r="X58" s="74">
        <f t="shared" si="15"/>
        <v>5.1540000000000008</v>
      </c>
      <c r="Y58" s="67"/>
      <c r="Z58" s="67"/>
      <c r="AA58" s="71"/>
      <c r="AB58" s="67"/>
      <c r="AC58" s="67">
        <f t="shared" si="16"/>
        <v>0</v>
      </c>
      <c r="AD58" s="67">
        <f t="shared" si="17"/>
        <v>0</v>
      </c>
      <c r="AE58" s="67"/>
      <c r="AF58" s="67"/>
      <c r="AG58" s="67"/>
      <c r="AH58" s="67"/>
      <c r="AI58" s="106"/>
      <c r="AJ58" s="106"/>
      <c r="AK58" s="307"/>
      <c r="AL58" s="275"/>
      <c r="AM58" s="85"/>
      <c r="AN58" s="85"/>
      <c r="AO58" s="368"/>
      <c r="AP58" s="368"/>
      <c r="AQ58" s="368"/>
      <c r="AR58" s="368"/>
      <c r="AS58" s="368"/>
      <c r="AT58" s="368"/>
      <c r="AU58" s="71">
        <f t="shared" si="87"/>
        <v>0</v>
      </c>
      <c r="AV58" s="71">
        <f t="shared" si="88"/>
        <v>0</v>
      </c>
      <c r="AW58" s="67"/>
      <c r="AX58" s="67"/>
      <c r="AY58" s="345"/>
      <c r="AZ58" s="67"/>
      <c r="BA58" s="67"/>
      <c r="BB58" s="67"/>
      <c r="BC58" s="67">
        <f t="shared" si="89"/>
        <v>0</v>
      </c>
      <c r="BD58" s="67">
        <f t="shared" si="90"/>
        <v>0</v>
      </c>
      <c r="BE58" s="67">
        <v>3</v>
      </c>
      <c r="BF58" s="67">
        <v>0.42720000000000002</v>
      </c>
      <c r="BG58" s="329">
        <v>15</v>
      </c>
      <c r="BH58" s="330">
        <v>2.1360000000000001</v>
      </c>
      <c r="BI58" s="329">
        <v>0</v>
      </c>
      <c r="BJ58" s="330">
        <v>0</v>
      </c>
      <c r="BK58" s="269">
        <v>2</v>
      </c>
      <c r="BL58" s="67">
        <v>0.2848</v>
      </c>
      <c r="BM58" s="67"/>
      <c r="BN58" s="67"/>
      <c r="BO58" s="67"/>
      <c r="BP58" s="67"/>
      <c r="BQ58" s="67">
        <v>10</v>
      </c>
      <c r="BR58" s="67">
        <v>1.4239999999999999</v>
      </c>
      <c r="BS58" s="305">
        <f t="shared" si="19"/>
        <v>30</v>
      </c>
      <c r="BT58" s="67">
        <f t="shared" si="20"/>
        <v>4.2720000000000002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1"/>
        <v>0</v>
      </c>
      <c r="CD58" s="71">
        <f t="shared" si="91"/>
        <v>0</v>
      </c>
      <c r="CE58" s="71"/>
      <c r="CF58" s="71"/>
      <c r="CG58" s="106"/>
      <c r="CH58" s="262"/>
      <c r="CI58" s="305">
        <v>30.9</v>
      </c>
      <c r="CJ58" s="262">
        <v>10</v>
      </c>
      <c r="CK58" s="269"/>
      <c r="CL58" s="269"/>
      <c r="CM58" s="305">
        <v>10.3</v>
      </c>
      <c r="CN58" s="269">
        <v>3</v>
      </c>
      <c r="CO58" s="67">
        <f t="shared" si="21"/>
        <v>41.2</v>
      </c>
      <c r="CP58" s="67">
        <f t="shared" si="22"/>
        <v>13</v>
      </c>
      <c r="CQ58" s="310">
        <v>247.40625</v>
      </c>
      <c r="CR58" s="310"/>
      <c r="CS58" s="310"/>
      <c r="CT58" s="81"/>
      <c r="CU58" s="331">
        <v>18.556701030927837</v>
      </c>
      <c r="CV58" s="317"/>
      <c r="CW58" s="310">
        <v>63.814432989690722</v>
      </c>
      <c r="CX58" s="81"/>
      <c r="CY58" s="81"/>
      <c r="CZ58" s="81"/>
      <c r="DA58" s="332">
        <f t="shared" si="100"/>
        <v>329.77738402061857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33">
        <v>41.1</v>
      </c>
      <c r="DL58" s="333">
        <v>13.7</v>
      </c>
      <c r="DM58" s="305">
        <f t="shared" si="27"/>
        <v>41.1</v>
      </c>
      <c r="DN58" s="305">
        <f t="shared" si="28"/>
        <v>13.7</v>
      </c>
      <c r="DO58" s="333">
        <v>39.869999999999997</v>
      </c>
      <c r="DP58" s="333">
        <v>13.29</v>
      </c>
      <c r="DQ58" s="265"/>
      <c r="DR58" s="265"/>
      <c r="DS58" s="67"/>
      <c r="DT58" s="67"/>
      <c r="DU58" s="369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46">
        <v>41.23</v>
      </c>
      <c r="EH58" s="370"/>
      <c r="EI58" s="87">
        <v>265.70103092783506</v>
      </c>
      <c r="EJ58" s="87"/>
      <c r="EK58" s="263">
        <v>116.90721649484537</v>
      </c>
      <c r="EL58" s="369"/>
      <c r="EM58" s="334"/>
      <c r="EN58" s="334"/>
      <c r="EO58" s="334"/>
      <c r="EP58" s="334"/>
      <c r="EQ58" s="67">
        <f t="shared" si="30"/>
        <v>423.83824742268047</v>
      </c>
      <c r="ER58" s="67">
        <f t="shared" si="101"/>
        <v>0</v>
      </c>
      <c r="ES58" s="317"/>
      <c r="ET58" s="317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35">
        <v>29</v>
      </c>
      <c r="FB58" s="269"/>
      <c r="FC58" s="106">
        <v>0</v>
      </c>
      <c r="FD58" s="269"/>
      <c r="FE58" s="67"/>
      <c r="FF58" s="67"/>
      <c r="FG58" s="284"/>
      <c r="FH58" s="285"/>
      <c r="FI58" s="67"/>
      <c r="FJ58" s="67"/>
      <c r="FK58" s="67"/>
      <c r="FL58" s="67"/>
      <c r="FM58" s="269"/>
      <c r="FN58" s="269"/>
      <c r="FO58" s="71"/>
      <c r="FP58" s="67"/>
      <c r="FQ58" s="371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/>
      <c r="GJ58" s="67"/>
      <c r="GK58" s="269"/>
      <c r="GL58" s="269"/>
      <c r="GM58" s="86"/>
      <c r="GN58" s="86"/>
      <c r="GO58" s="269"/>
      <c r="GP58" s="313"/>
      <c r="GQ58" s="313"/>
      <c r="GR58" s="313"/>
      <c r="GS58" s="86"/>
      <c r="GT58" s="86"/>
      <c r="GU58" s="86"/>
      <c r="GV58" s="86"/>
      <c r="GW58" s="86"/>
      <c r="GX58" s="86"/>
      <c r="GY58" s="86"/>
      <c r="GZ58" s="86"/>
      <c r="HA58" s="67"/>
      <c r="HB58" s="67"/>
      <c r="HC58" s="71"/>
      <c r="HD58" s="71"/>
      <c r="HE58" s="71"/>
      <c r="HF58" s="71"/>
      <c r="HG58" s="71"/>
      <c r="HH58" s="71"/>
      <c r="HI58" s="71">
        <f t="shared" si="92"/>
        <v>0</v>
      </c>
      <c r="HJ58" s="71">
        <f t="shared" si="93"/>
        <v>0</v>
      </c>
      <c r="HK58" s="67"/>
      <c r="HL58" s="67"/>
      <c r="HM58" s="67"/>
      <c r="HN58" s="87"/>
      <c r="HO58" s="67">
        <f t="shared" si="38"/>
        <v>0</v>
      </c>
      <c r="HP58" s="67">
        <f t="shared" si="39"/>
        <v>0</v>
      </c>
      <c r="HQ58" s="305">
        <v>400</v>
      </c>
      <c r="HR58" s="67"/>
      <c r="HS58" s="305">
        <v>400</v>
      </c>
      <c r="HT58" s="67"/>
      <c r="HU58" s="67">
        <f t="shared" si="40"/>
        <v>400</v>
      </c>
      <c r="HV58" s="67">
        <f t="shared" si="41"/>
        <v>0</v>
      </c>
      <c r="HW58" s="67"/>
      <c r="HX58" s="67"/>
      <c r="HY58" s="337"/>
      <c r="HZ58" s="337"/>
      <c r="IA58" s="89"/>
      <c r="IB58" s="87"/>
      <c r="IC58" s="317">
        <v>12.5</v>
      </c>
      <c r="ID58" s="269">
        <v>3.125</v>
      </c>
      <c r="IE58" s="89"/>
      <c r="IF58" s="89"/>
      <c r="IG58" s="67">
        <f t="shared" si="42"/>
        <v>12.5</v>
      </c>
      <c r="IH58" s="67">
        <f t="shared" si="43"/>
        <v>3.125</v>
      </c>
      <c r="II58" s="67"/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4"/>
        <v>0</v>
      </c>
      <c r="IV58" s="67">
        <f t="shared" si="95"/>
        <v>0</v>
      </c>
      <c r="IW58" s="67"/>
      <c r="IX58" s="67"/>
      <c r="IY58" s="67"/>
      <c r="IZ58" s="67"/>
      <c r="JA58" s="67">
        <v>10.31</v>
      </c>
      <c r="JB58" s="67"/>
      <c r="JC58" s="67">
        <v>0</v>
      </c>
      <c r="JD58" s="67"/>
      <c r="JE58" s="293">
        <v>5.15</v>
      </c>
      <c r="JF58" s="293"/>
      <c r="JG58" s="67">
        <f t="shared" si="44"/>
        <v>15.46</v>
      </c>
      <c r="JH58" s="67">
        <f t="shared" si="45"/>
        <v>0</v>
      </c>
      <c r="JI58" s="269">
        <v>0</v>
      </c>
      <c r="JJ58" s="269">
        <v>0</v>
      </c>
      <c r="JK58" s="269">
        <v>6.3967999999999998</v>
      </c>
      <c r="JL58" s="269">
        <v>1</v>
      </c>
      <c r="JM58" s="324"/>
      <c r="JN58" s="269"/>
      <c r="JO58" s="305">
        <v>0</v>
      </c>
      <c r="JP58" s="269">
        <v>0</v>
      </c>
      <c r="JQ58" s="305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3"/>
        <v>6.3967999999999998</v>
      </c>
      <c r="JX58" s="67">
        <f t="shared" si="84"/>
        <v>1</v>
      </c>
      <c r="JY58" s="67"/>
      <c r="JZ58" s="67"/>
      <c r="KA58" s="67"/>
      <c r="KB58" s="67"/>
      <c r="KC58" s="67">
        <f t="shared" si="46"/>
        <v>0</v>
      </c>
      <c r="KD58" s="67">
        <f t="shared" si="47"/>
        <v>0</v>
      </c>
      <c r="KE58" s="71"/>
      <c r="KF58" s="71"/>
      <c r="KG58" s="71"/>
      <c r="KH58" s="71"/>
      <c r="KI58" s="71">
        <f t="shared" si="96"/>
        <v>0</v>
      </c>
      <c r="KJ58" s="71">
        <f t="shared" si="97"/>
        <v>0</v>
      </c>
      <c r="KK58" s="71"/>
      <c r="KL58" s="71"/>
      <c r="KM58" s="71"/>
      <c r="KN58" s="71"/>
      <c r="KO58" s="71">
        <f t="shared" si="48"/>
        <v>0</v>
      </c>
      <c r="KP58" s="71">
        <f t="shared" si="48"/>
        <v>0</v>
      </c>
      <c r="KQ58" s="305"/>
      <c r="KR58" s="71"/>
      <c r="KS58" s="71"/>
      <c r="KT58" s="71"/>
      <c r="KU58" s="106">
        <f t="shared" si="49"/>
        <v>0</v>
      </c>
      <c r="KV58" s="106">
        <f t="shared" si="50"/>
        <v>0</v>
      </c>
      <c r="KW58" s="71"/>
      <c r="KX58" s="71"/>
      <c r="KY58" s="71">
        <f t="shared" si="51"/>
        <v>0</v>
      </c>
      <c r="KZ58" s="71">
        <f t="shared" si="52"/>
        <v>0</v>
      </c>
      <c r="LA58" s="71"/>
      <c r="LB58" s="71"/>
      <c r="LC58" s="71"/>
      <c r="LD58" s="71"/>
      <c r="LE58" s="71">
        <f t="shared" si="53"/>
        <v>0</v>
      </c>
      <c r="LF58" s="71">
        <f t="shared" si="54"/>
        <v>0</v>
      </c>
      <c r="LG58" s="71"/>
      <c r="LH58" s="71"/>
      <c r="LI58" s="71">
        <f t="shared" si="55"/>
        <v>0</v>
      </c>
      <c r="LJ58" s="71">
        <f t="shared" si="56"/>
        <v>0</v>
      </c>
      <c r="LK58" s="67">
        <v>25</v>
      </c>
      <c r="LL58" s="269">
        <v>0</v>
      </c>
      <c r="LM58" s="75">
        <v>13.71</v>
      </c>
      <c r="LN58" s="315">
        <v>0</v>
      </c>
      <c r="LO58" s="75">
        <v>5.2789999999999999</v>
      </c>
      <c r="LP58" s="319">
        <v>0</v>
      </c>
      <c r="LQ58" s="130"/>
      <c r="LR58" s="271"/>
      <c r="LS58" s="271"/>
      <c r="LT58" s="271"/>
      <c r="LU58" s="71">
        <f t="shared" si="102"/>
        <v>43.989000000000004</v>
      </c>
      <c r="LV58" s="71">
        <f t="shared" si="58"/>
        <v>0</v>
      </c>
      <c r="LW58" s="71"/>
      <c r="LX58" s="71"/>
      <c r="LY58" s="71"/>
      <c r="LZ58" s="71"/>
      <c r="MA58" s="71">
        <f t="shared" si="59"/>
        <v>0</v>
      </c>
      <c r="MB58" s="71">
        <f t="shared" si="60"/>
        <v>0</v>
      </c>
      <c r="MC58" s="106"/>
      <c r="MD58" s="71"/>
      <c r="ME58" s="306"/>
      <c r="MF58" s="336"/>
      <c r="MG58" s="71"/>
      <c r="MH58" s="71"/>
      <c r="MI58" s="71"/>
      <c r="MJ58" s="71"/>
      <c r="MK58" s="71">
        <f t="shared" si="61"/>
        <v>0</v>
      </c>
      <c r="ML58" s="71">
        <f t="shared" si="62"/>
        <v>0</v>
      </c>
      <c r="MM58" s="365">
        <v>7.3919999999999995</v>
      </c>
      <c r="MN58" s="321"/>
      <c r="MO58" s="366">
        <v>4.9280000000000008</v>
      </c>
      <c r="MP58" s="321"/>
      <c r="MQ58" s="71">
        <f t="shared" si="63"/>
        <v>12.32</v>
      </c>
      <c r="MR58" s="71">
        <f t="shared" si="64"/>
        <v>0</v>
      </c>
      <c r="MS58" s="71"/>
      <c r="MT58" s="71"/>
      <c r="MU58" s="71">
        <f t="shared" si="65"/>
        <v>0</v>
      </c>
      <c r="MV58" s="71">
        <f t="shared" si="66"/>
        <v>0</v>
      </c>
      <c r="MW58" s="71"/>
      <c r="MX58" s="71"/>
      <c r="MY58" s="71">
        <f t="shared" si="67"/>
        <v>0</v>
      </c>
      <c r="MZ58" s="71">
        <f t="shared" si="68"/>
        <v>0</v>
      </c>
      <c r="NA58" s="317">
        <v>0</v>
      </c>
      <c r="NB58" s="349">
        <v>0</v>
      </c>
      <c r="NC58" s="71">
        <f t="shared" si="69"/>
        <v>0</v>
      </c>
      <c r="ND58" s="71">
        <f t="shared" si="70"/>
        <v>0</v>
      </c>
      <c r="NE58" s="317"/>
      <c r="NF58" s="317"/>
      <c r="NG58" s="317">
        <f t="shared" si="71"/>
        <v>0</v>
      </c>
      <c r="NH58" s="317">
        <f t="shared" si="72"/>
        <v>0</v>
      </c>
      <c r="NI58" s="317"/>
      <c r="NJ58" s="317"/>
      <c r="NK58" s="317">
        <f t="shared" si="73"/>
        <v>0</v>
      </c>
      <c r="NL58" s="317">
        <f t="shared" si="74"/>
        <v>0</v>
      </c>
      <c r="NM58" s="269"/>
      <c r="NN58" s="317"/>
      <c r="NO58" s="317">
        <f t="shared" si="75"/>
        <v>0</v>
      </c>
      <c r="NP58" s="317">
        <f t="shared" si="76"/>
        <v>0</v>
      </c>
      <c r="NQ58" s="337">
        <v>8</v>
      </c>
      <c r="NR58" s="337"/>
      <c r="NS58" s="71">
        <v>1.33</v>
      </c>
      <c r="NT58" s="71"/>
      <c r="NU58" s="71">
        <v>1</v>
      </c>
      <c r="NV58" s="71"/>
      <c r="NW58" s="71">
        <v>5.69</v>
      </c>
      <c r="NX58" s="71"/>
      <c r="NY58" s="71">
        <v>2.85</v>
      </c>
      <c r="NZ58" s="71"/>
      <c r="OA58" s="71">
        <v>0</v>
      </c>
      <c r="OB58" s="71"/>
      <c r="OC58" s="71">
        <f t="shared" si="77"/>
        <v>18.87</v>
      </c>
      <c r="OD58" s="71">
        <f t="shared" si="78"/>
        <v>0</v>
      </c>
      <c r="OE58" s="71">
        <v>10</v>
      </c>
      <c r="OF58" s="71"/>
      <c r="OG58" s="106">
        <v>4.66</v>
      </c>
      <c r="OH58" s="71"/>
      <c r="OI58" s="106">
        <v>2</v>
      </c>
      <c r="OJ58" s="71"/>
      <c r="OK58" s="71">
        <v>1</v>
      </c>
      <c r="OL58" s="71"/>
      <c r="OM58" s="71">
        <f t="shared" si="79"/>
        <v>17.66</v>
      </c>
      <c r="ON58" s="71">
        <f t="shared" si="80"/>
        <v>0</v>
      </c>
      <c r="OO58" s="338">
        <v>6.49</v>
      </c>
      <c r="OP58" s="317"/>
      <c r="OQ58" s="339">
        <v>1.83</v>
      </c>
      <c r="OR58" s="317"/>
      <c r="OS58" s="339">
        <v>2</v>
      </c>
      <c r="OT58" s="317"/>
      <c r="OU58" s="317">
        <f t="shared" si="103"/>
        <v>8.32</v>
      </c>
      <c r="OV58" s="317">
        <f t="shared" si="82"/>
        <v>0</v>
      </c>
      <c r="OW58" s="317"/>
      <c r="OX58" s="317"/>
      <c r="OY58" s="317">
        <f t="shared" si="98"/>
        <v>0</v>
      </c>
      <c r="OZ58" s="317">
        <f t="shared" si="99"/>
        <v>0</v>
      </c>
    </row>
    <row r="59" spans="1:416" s="300" customFormat="1" ht="12.75" customHeight="1">
      <c r="A59" s="327" t="s">
        <v>148</v>
      </c>
      <c r="B59" s="84">
        <v>49</v>
      </c>
      <c r="C59" s="328"/>
      <c r="D59" s="328"/>
      <c r="E59" s="71"/>
      <c r="F59" s="71"/>
      <c r="G59" s="71"/>
      <c r="H59" s="71"/>
      <c r="I59" s="67">
        <f t="shared" si="85"/>
        <v>0</v>
      </c>
      <c r="J59" s="67">
        <f t="shared" si="86"/>
        <v>0</v>
      </c>
      <c r="K59" s="305"/>
      <c r="L59" s="305"/>
      <c r="M59" s="67">
        <v>20.62</v>
      </c>
      <c r="N59" s="67">
        <v>4.1240000000000006</v>
      </c>
      <c r="O59" s="71">
        <v>0</v>
      </c>
      <c r="P59" s="67">
        <v>0</v>
      </c>
      <c r="Q59" s="106">
        <v>5.15</v>
      </c>
      <c r="R59" s="67">
        <v>1.03</v>
      </c>
      <c r="S59" s="305"/>
      <c r="T59" s="305"/>
      <c r="U59" s="67"/>
      <c r="V59" s="67"/>
      <c r="W59" s="67">
        <f t="shared" si="14"/>
        <v>25.770000000000003</v>
      </c>
      <c r="X59" s="74">
        <f t="shared" si="15"/>
        <v>5.1540000000000008</v>
      </c>
      <c r="Y59" s="67"/>
      <c r="Z59" s="67"/>
      <c r="AA59" s="71"/>
      <c r="AB59" s="67"/>
      <c r="AC59" s="67">
        <f t="shared" si="16"/>
        <v>0</v>
      </c>
      <c r="AD59" s="67">
        <f t="shared" si="17"/>
        <v>0</v>
      </c>
      <c r="AE59" s="67"/>
      <c r="AF59" s="67"/>
      <c r="AG59" s="67"/>
      <c r="AH59" s="67"/>
      <c r="AI59" s="106"/>
      <c r="AJ59" s="106"/>
      <c r="AK59" s="307"/>
      <c r="AL59" s="275"/>
      <c r="AM59" s="85"/>
      <c r="AN59" s="85"/>
      <c r="AO59" s="368"/>
      <c r="AP59" s="368"/>
      <c r="AQ59" s="368"/>
      <c r="AR59" s="368"/>
      <c r="AS59" s="368"/>
      <c r="AT59" s="368"/>
      <c r="AU59" s="71">
        <f t="shared" si="87"/>
        <v>0</v>
      </c>
      <c r="AV59" s="71">
        <f t="shared" si="88"/>
        <v>0</v>
      </c>
      <c r="AW59" s="67"/>
      <c r="AX59" s="67"/>
      <c r="AY59" s="345"/>
      <c r="AZ59" s="67"/>
      <c r="BA59" s="67"/>
      <c r="BB59" s="67"/>
      <c r="BC59" s="67">
        <f t="shared" si="89"/>
        <v>0</v>
      </c>
      <c r="BD59" s="67">
        <f t="shared" si="90"/>
        <v>0</v>
      </c>
      <c r="BE59" s="67">
        <v>3</v>
      </c>
      <c r="BF59" s="67">
        <v>0.42720000000000002</v>
      </c>
      <c r="BG59" s="329">
        <v>15</v>
      </c>
      <c r="BH59" s="330">
        <v>2.1360000000000001</v>
      </c>
      <c r="BI59" s="329">
        <v>0</v>
      </c>
      <c r="BJ59" s="330">
        <v>0</v>
      </c>
      <c r="BK59" s="269">
        <v>2</v>
      </c>
      <c r="BL59" s="67">
        <v>0.2848</v>
      </c>
      <c r="BM59" s="67"/>
      <c r="BN59" s="67"/>
      <c r="BO59" s="67"/>
      <c r="BP59" s="67"/>
      <c r="BQ59" s="67">
        <v>10</v>
      </c>
      <c r="BR59" s="67">
        <v>1.4239999999999999</v>
      </c>
      <c r="BS59" s="305">
        <f t="shared" si="19"/>
        <v>30</v>
      </c>
      <c r="BT59" s="67">
        <f t="shared" si="20"/>
        <v>4.2720000000000002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1"/>
        <v>0</v>
      </c>
      <c r="CD59" s="71">
        <f t="shared" si="91"/>
        <v>0</v>
      </c>
      <c r="CE59" s="71"/>
      <c r="CF59" s="71"/>
      <c r="CG59" s="106"/>
      <c r="CH59" s="262"/>
      <c r="CI59" s="305">
        <v>30.9</v>
      </c>
      <c r="CJ59" s="262">
        <v>10</v>
      </c>
      <c r="CK59" s="269"/>
      <c r="CL59" s="269"/>
      <c r="CM59" s="305">
        <v>10.3</v>
      </c>
      <c r="CN59" s="269">
        <v>3</v>
      </c>
      <c r="CO59" s="67">
        <f t="shared" si="21"/>
        <v>41.2</v>
      </c>
      <c r="CP59" s="67">
        <f t="shared" si="22"/>
        <v>13</v>
      </c>
      <c r="CQ59" s="310">
        <v>247.40625</v>
      </c>
      <c r="CR59" s="310"/>
      <c r="CS59" s="310"/>
      <c r="CT59" s="81"/>
      <c r="CU59" s="331">
        <v>18.556701030927837</v>
      </c>
      <c r="CV59" s="317"/>
      <c r="CW59" s="310">
        <v>63.814432989690722</v>
      </c>
      <c r="CX59" s="81"/>
      <c r="CY59" s="81"/>
      <c r="CZ59" s="81"/>
      <c r="DA59" s="332">
        <f t="shared" si="100"/>
        <v>329.77738402061857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33">
        <v>41.1</v>
      </c>
      <c r="DL59" s="333">
        <v>13.7</v>
      </c>
      <c r="DM59" s="305">
        <f t="shared" si="27"/>
        <v>41.1</v>
      </c>
      <c r="DN59" s="305">
        <f t="shared" si="28"/>
        <v>13.7</v>
      </c>
      <c r="DO59" s="333">
        <v>39.869999999999997</v>
      </c>
      <c r="DP59" s="333">
        <v>13.29</v>
      </c>
      <c r="DQ59" s="265"/>
      <c r="DR59" s="265"/>
      <c r="DS59" s="67"/>
      <c r="DT59" s="67"/>
      <c r="DU59" s="369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46">
        <v>41.23</v>
      </c>
      <c r="EH59" s="370"/>
      <c r="EI59" s="87">
        <v>265.70103092783506</v>
      </c>
      <c r="EJ59" s="87"/>
      <c r="EK59" s="263">
        <v>116.90721649484537</v>
      </c>
      <c r="EL59" s="369"/>
      <c r="EM59" s="334"/>
      <c r="EN59" s="334"/>
      <c r="EO59" s="334"/>
      <c r="EP59" s="334"/>
      <c r="EQ59" s="67">
        <f t="shared" si="30"/>
        <v>423.83824742268047</v>
      </c>
      <c r="ER59" s="67">
        <f t="shared" si="101"/>
        <v>0</v>
      </c>
      <c r="ES59" s="317"/>
      <c r="ET59" s="317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35">
        <v>29</v>
      </c>
      <c r="FB59" s="269"/>
      <c r="FC59" s="106">
        <v>0</v>
      </c>
      <c r="FD59" s="269"/>
      <c r="FE59" s="67"/>
      <c r="FF59" s="67"/>
      <c r="FG59" s="284"/>
      <c r="FH59" s="285"/>
      <c r="FI59" s="67"/>
      <c r="FJ59" s="67"/>
      <c r="FK59" s="67"/>
      <c r="FL59" s="67"/>
      <c r="FM59" s="269"/>
      <c r="FN59" s="269"/>
      <c r="FO59" s="71"/>
      <c r="FP59" s="67"/>
      <c r="FQ59" s="371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/>
      <c r="GJ59" s="67"/>
      <c r="GK59" s="269"/>
      <c r="GL59" s="269"/>
      <c r="GM59" s="86"/>
      <c r="GN59" s="86"/>
      <c r="GO59" s="269"/>
      <c r="GP59" s="313"/>
      <c r="GQ59" s="313"/>
      <c r="GR59" s="313"/>
      <c r="GS59" s="86"/>
      <c r="GT59" s="86"/>
      <c r="GU59" s="86"/>
      <c r="GV59" s="86"/>
      <c r="GW59" s="86"/>
      <c r="GX59" s="86"/>
      <c r="GY59" s="86"/>
      <c r="GZ59" s="86"/>
      <c r="HA59" s="67"/>
      <c r="HB59" s="67"/>
      <c r="HC59" s="71"/>
      <c r="HD59" s="71"/>
      <c r="HE59" s="71"/>
      <c r="HF59" s="71"/>
      <c r="HG59" s="71"/>
      <c r="HH59" s="71"/>
      <c r="HI59" s="71">
        <f t="shared" si="92"/>
        <v>0</v>
      </c>
      <c r="HJ59" s="71">
        <f t="shared" si="93"/>
        <v>0</v>
      </c>
      <c r="HK59" s="67"/>
      <c r="HL59" s="67"/>
      <c r="HM59" s="67"/>
      <c r="HN59" s="87"/>
      <c r="HO59" s="67">
        <f t="shared" si="38"/>
        <v>0</v>
      </c>
      <c r="HP59" s="67">
        <f t="shared" si="39"/>
        <v>0</v>
      </c>
      <c r="HQ59" s="305">
        <v>400</v>
      </c>
      <c r="HR59" s="67"/>
      <c r="HS59" s="305">
        <v>400</v>
      </c>
      <c r="HT59" s="67"/>
      <c r="HU59" s="67">
        <f t="shared" si="40"/>
        <v>400</v>
      </c>
      <c r="HV59" s="67">
        <f t="shared" si="41"/>
        <v>0</v>
      </c>
      <c r="HW59" s="67"/>
      <c r="HX59" s="67"/>
      <c r="HY59" s="337"/>
      <c r="HZ59" s="337"/>
      <c r="IA59" s="89"/>
      <c r="IB59" s="87"/>
      <c r="IC59" s="317">
        <v>12.5</v>
      </c>
      <c r="ID59" s="269">
        <v>3.125</v>
      </c>
      <c r="IE59" s="89"/>
      <c r="IF59" s="89"/>
      <c r="IG59" s="67">
        <f t="shared" si="42"/>
        <v>12.5</v>
      </c>
      <c r="IH59" s="67">
        <f t="shared" si="43"/>
        <v>3.125</v>
      </c>
      <c r="II59" s="67"/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4"/>
        <v>0</v>
      </c>
      <c r="IV59" s="67">
        <f t="shared" si="95"/>
        <v>0</v>
      </c>
      <c r="IW59" s="67"/>
      <c r="IX59" s="67"/>
      <c r="IY59" s="67"/>
      <c r="IZ59" s="67"/>
      <c r="JA59" s="67">
        <v>10.31</v>
      </c>
      <c r="JB59" s="67"/>
      <c r="JC59" s="67">
        <v>0</v>
      </c>
      <c r="JD59" s="67"/>
      <c r="JE59" s="293">
        <v>5.15</v>
      </c>
      <c r="JF59" s="293"/>
      <c r="JG59" s="67">
        <f t="shared" si="44"/>
        <v>15.46</v>
      </c>
      <c r="JH59" s="67">
        <f t="shared" si="45"/>
        <v>0</v>
      </c>
      <c r="JI59" s="269">
        <v>0</v>
      </c>
      <c r="JJ59" s="269">
        <v>0</v>
      </c>
      <c r="JK59" s="269">
        <v>6.3967999999999998</v>
      </c>
      <c r="JL59" s="269">
        <v>1</v>
      </c>
      <c r="JM59" s="324"/>
      <c r="JN59" s="269"/>
      <c r="JO59" s="305">
        <v>0</v>
      </c>
      <c r="JP59" s="269">
        <v>0</v>
      </c>
      <c r="JQ59" s="305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3"/>
        <v>6.3967999999999998</v>
      </c>
      <c r="JX59" s="67">
        <f t="shared" si="84"/>
        <v>1</v>
      </c>
      <c r="JY59" s="67"/>
      <c r="JZ59" s="67"/>
      <c r="KA59" s="67"/>
      <c r="KB59" s="67"/>
      <c r="KC59" s="67">
        <f t="shared" si="46"/>
        <v>0</v>
      </c>
      <c r="KD59" s="67">
        <f t="shared" si="47"/>
        <v>0</v>
      </c>
      <c r="KE59" s="71"/>
      <c r="KF59" s="71"/>
      <c r="KG59" s="71"/>
      <c r="KH59" s="71"/>
      <c r="KI59" s="71">
        <f t="shared" si="96"/>
        <v>0</v>
      </c>
      <c r="KJ59" s="71">
        <f t="shared" si="97"/>
        <v>0</v>
      </c>
      <c r="KK59" s="71"/>
      <c r="KL59" s="71"/>
      <c r="KM59" s="71"/>
      <c r="KN59" s="71"/>
      <c r="KO59" s="71">
        <f t="shared" si="48"/>
        <v>0</v>
      </c>
      <c r="KP59" s="71">
        <f t="shared" si="48"/>
        <v>0</v>
      </c>
      <c r="KQ59" s="305"/>
      <c r="KR59" s="71"/>
      <c r="KS59" s="71"/>
      <c r="KT59" s="71"/>
      <c r="KU59" s="106">
        <f t="shared" si="49"/>
        <v>0</v>
      </c>
      <c r="KV59" s="106">
        <f t="shared" si="50"/>
        <v>0</v>
      </c>
      <c r="KW59" s="71"/>
      <c r="KX59" s="71"/>
      <c r="KY59" s="71">
        <f t="shared" si="51"/>
        <v>0</v>
      </c>
      <c r="KZ59" s="71">
        <f t="shared" si="52"/>
        <v>0</v>
      </c>
      <c r="LA59" s="71"/>
      <c r="LB59" s="71"/>
      <c r="LC59" s="71"/>
      <c r="LD59" s="71"/>
      <c r="LE59" s="71">
        <f t="shared" si="53"/>
        <v>0</v>
      </c>
      <c r="LF59" s="71">
        <f t="shared" si="54"/>
        <v>0</v>
      </c>
      <c r="LG59" s="71"/>
      <c r="LH59" s="71"/>
      <c r="LI59" s="71">
        <f t="shared" si="55"/>
        <v>0</v>
      </c>
      <c r="LJ59" s="71">
        <f t="shared" si="56"/>
        <v>0</v>
      </c>
      <c r="LK59" s="67">
        <v>25</v>
      </c>
      <c r="LL59" s="269">
        <v>0</v>
      </c>
      <c r="LM59" s="75">
        <v>13.71</v>
      </c>
      <c r="LN59" s="315">
        <v>0</v>
      </c>
      <c r="LO59" s="75">
        <v>5.2789999999999999</v>
      </c>
      <c r="LP59" s="319">
        <v>0</v>
      </c>
      <c r="LQ59" s="130"/>
      <c r="LR59" s="271"/>
      <c r="LS59" s="271"/>
      <c r="LT59" s="271"/>
      <c r="LU59" s="71">
        <f t="shared" si="102"/>
        <v>43.989000000000004</v>
      </c>
      <c r="LV59" s="71">
        <f t="shared" si="58"/>
        <v>0</v>
      </c>
      <c r="LW59" s="71"/>
      <c r="LX59" s="71"/>
      <c r="LY59" s="71"/>
      <c r="LZ59" s="71"/>
      <c r="MA59" s="71">
        <f t="shared" si="59"/>
        <v>0</v>
      </c>
      <c r="MB59" s="71">
        <f t="shared" si="60"/>
        <v>0</v>
      </c>
      <c r="MC59" s="106"/>
      <c r="MD59" s="71"/>
      <c r="ME59" s="306"/>
      <c r="MF59" s="336"/>
      <c r="MG59" s="71"/>
      <c r="MH59" s="71"/>
      <c r="MI59" s="71"/>
      <c r="MJ59" s="71"/>
      <c r="MK59" s="71">
        <f t="shared" si="61"/>
        <v>0</v>
      </c>
      <c r="ML59" s="71">
        <f t="shared" si="62"/>
        <v>0</v>
      </c>
      <c r="MM59" s="365">
        <v>7.35</v>
      </c>
      <c r="MN59" s="321"/>
      <c r="MO59" s="366">
        <v>4.9000000000000004</v>
      </c>
      <c r="MP59" s="321"/>
      <c r="MQ59" s="71">
        <f t="shared" si="63"/>
        <v>12.25</v>
      </c>
      <c r="MR59" s="71">
        <f t="shared" si="64"/>
        <v>0</v>
      </c>
      <c r="MS59" s="71"/>
      <c r="MT59" s="71"/>
      <c r="MU59" s="71">
        <f t="shared" si="65"/>
        <v>0</v>
      </c>
      <c r="MV59" s="71">
        <f t="shared" si="66"/>
        <v>0</v>
      </c>
      <c r="MW59" s="71"/>
      <c r="MX59" s="71"/>
      <c r="MY59" s="71">
        <f t="shared" si="67"/>
        <v>0</v>
      </c>
      <c r="MZ59" s="71">
        <f t="shared" si="68"/>
        <v>0</v>
      </c>
      <c r="NA59" s="317">
        <v>0</v>
      </c>
      <c r="NB59" s="349">
        <v>0</v>
      </c>
      <c r="NC59" s="71">
        <f t="shared" si="69"/>
        <v>0</v>
      </c>
      <c r="ND59" s="71">
        <f t="shared" si="70"/>
        <v>0</v>
      </c>
      <c r="NE59" s="317"/>
      <c r="NF59" s="317"/>
      <c r="NG59" s="317">
        <f t="shared" si="71"/>
        <v>0</v>
      </c>
      <c r="NH59" s="317">
        <f t="shared" si="72"/>
        <v>0</v>
      </c>
      <c r="NI59" s="317"/>
      <c r="NJ59" s="317"/>
      <c r="NK59" s="317">
        <f t="shared" si="73"/>
        <v>0</v>
      </c>
      <c r="NL59" s="317">
        <f t="shared" si="74"/>
        <v>0</v>
      </c>
      <c r="NM59" s="269"/>
      <c r="NN59" s="317"/>
      <c r="NO59" s="317">
        <f t="shared" si="75"/>
        <v>0</v>
      </c>
      <c r="NP59" s="317">
        <f t="shared" si="76"/>
        <v>0</v>
      </c>
      <c r="NQ59" s="337">
        <v>8</v>
      </c>
      <c r="NR59" s="337"/>
      <c r="NS59" s="71">
        <v>1.33</v>
      </c>
      <c r="NT59" s="71"/>
      <c r="NU59" s="71">
        <v>1</v>
      </c>
      <c r="NV59" s="71"/>
      <c r="NW59" s="71">
        <v>5.93</v>
      </c>
      <c r="NX59" s="71"/>
      <c r="NY59" s="71">
        <v>2.97</v>
      </c>
      <c r="NZ59" s="71"/>
      <c r="OA59" s="71">
        <v>0</v>
      </c>
      <c r="OB59" s="71"/>
      <c r="OC59" s="71">
        <f t="shared" si="77"/>
        <v>19.229999999999997</v>
      </c>
      <c r="OD59" s="71">
        <f t="shared" si="78"/>
        <v>0</v>
      </c>
      <c r="OE59" s="71">
        <v>10</v>
      </c>
      <c r="OF59" s="71"/>
      <c r="OG59" s="106">
        <v>4.66</v>
      </c>
      <c r="OH59" s="71"/>
      <c r="OI59" s="106">
        <v>2</v>
      </c>
      <c r="OJ59" s="71"/>
      <c r="OK59" s="71">
        <v>1</v>
      </c>
      <c r="OL59" s="71"/>
      <c r="OM59" s="71">
        <f t="shared" si="79"/>
        <v>17.66</v>
      </c>
      <c r="ON59" s="71">
        <f t="shared" si="80"/>
        <v>0</v>
      </c>
      <c r="OO59" s="338">
        <v>6.71</v>
      </c>
      <c r="OP59" s="317"/>
      <c r="OQ59" s="339">
        <v>1.89</v>
      </c>
      <c r="OR59" s="317"/>
      <c r="OS59" s="339">
        <v>2.06</v>
      </c>
      <c r="OT59" s="317"/>
      <c r="OU59" s="317">
        <f t="shared" si="103"/>
        <v>8.6</v>
      </c>
      <c r="OV59" s="317">
        <f t="shared" si="82"/>
        <v>0</v>
      </c>
      <c r="OW59" s="317"/>
      <c r="OX59" s="317"/>
      <c r="OY59" s="317">
        <f t="shared" si="98"/>
        <v>0</v>
      </c>
      <c r="OZ59" s="317">
        <f t="shared" si="99"/>
        <v>0</v>
      </c>
    </row>
    <row r="60" spans="1:416" s="300" customFormat="1" ht="12.75" customHeight="1">
      <c r="A60" s="31"/>
      <c r="B60" s="84">
        <v>50</v>
      </c>
      <c r="C60" s="328"/>
      <c r="D60" s="328"/>
      <c r="E60" s="71"/>
      <c r="F60" s="71"/>
      <c r="G60" s="71"/>
      <c r="H60" s="71"/>
      <c r="I60" s="67">
        <f t="shared" si="85"/>
        <v>0</v>
      </c>
      <c r="J60" s="67">
        <f t="shared" si="86"/>
        <v>0</v>
      </c>
      <c r="K60" s="305"/>
      <c r="L60" s="305"/>
      <c r="M60" s="67">
        <v>20.62</v>
      </c>
      <c r="N60" s="67">
        <v>4.1240000000000006</v>
      </c>
      <c r="O60" s="71">
        <v>0</v>
      </c>
      <c r="P60" s="67">
        <v>0</v>
      </c>
      <c r="Q60" s="106">
        <v>5.15</v>
      </c>
      <c r="R60" s="67">
        <v>1.03</v>
      </c>
      <c r="S60" s="305"/>
      <c r="T60" s="305"/>
      <c r="U60" s="67"/>
      <c r="V60" s="67"/>
      <c r="W60" s="67">
        <f t="shared" si="14"/>
        <v>25.770000000000003</v>
      </c>
      <c r="X60" s="74">
        <f t="shared" si="15"/>
        <v>5.1540000000000008</v>
      </c>
      <c r="Y60" s="67"/>
      <c r="Z60" s="67"/>
      <c r="AA60" s="71"/>
      <c r="AB60" s="67"/>
      <c r="AC60" s="67">
        <f t="shared" si="16"/>
        <v>0</v>
      </c>
      <c r="AD60" s="67">
        <f t="shared" si="17"/>
        <v>0</v>
      </c>
      <c r="AE60" s="67"/>
      <c r="AF60" s="67"/>
      <c r="AG60" s="67"/>
      <c r="AH60" s="67"/>
      <c r="AI60" s="106"/>
      <c r="AJ60" s="106"/>
      <c r="AK60" s="307"/>
      <c r="AL60" s="275"/>
      <c r="AM60" s="85"/>
      <c r="AN60" s="85"/>
      <c r="AO60" s="368"/>
      <c r="AP60" s="368"/>
      <c r="AQ60" s="368"/>
      <c r="AR60" s="368"/>
      <c r="AS60" s="368"/>
      <c r="AT60" s="368"/>
      <c r="AU60" s="71">
        <f t="shared" si="87"/>
        <v>0</v>
      </c>
      <c r="AV60" s="71">
        <f t="shared" si="88"/>
        <v>0</v>
      </c>
      <c r="AW60" s="67"/>
      <c r="AX60" s="67"/>
      <c r="AY60" s="345"/>
      <c r="AZ60" s="67"/>
      <c r="BA60" s="67"/>
      <c r="BB60" s="67"/>
      <c r="BC60" s="67">
        <f t="shared" si="89"/>
        <v>0</v>
      </c>
      <c r="BD60" s="67">
        <f t="shared" si="90"/>
        <v>0</v>
      </c>
      <c r="BE60" s="67">
        <v>3</v>
      </c>
      <c r="BF60" s="67">
        <v>0.42720000000000002</v>
      </c>
      <c r="BG60" s="329">
        <v>15</v>
      </c>
      <c r="BH60" s="330">
        <v>2.1360000000000001</v>
      </c>
      <c r="BI60" s="329">
        <v>0</v>
      </c>
      <c r="BJ60" s="330">
        <v>0</v>
      </c>
      <c r="BK60" s="269">
        <v>2</v>
      </c>
      <c r="BL60" s="67">
        <v>0.2848</v>
      </c>
      <c r="BM60" s="67"/>
      <c r="BN60" s="67"/>
      <c r="BO60" s="67"/>
      <c r="BP60" s="67"/>
      <c r="BQ60" s="67">
        <v>10</v>
      </c>
      <c r="BR60" s="67">
        <v>1.4239999999999999</v>
      </c>
      <c r="BS60" s="305">
        <f t="shared" si="19"/>
        <v>30</v>
      </c>
      <c r="BT60" s="67">
        <f t="shared" si="20"/>
        <v>4.2720000000000002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1"/>
        <v>0</v>
      </c>
      <c r="CD60" s="71">
        <f t="shared" si="91"/>
        <v>0</v>
      </c>
      <c r="CE60" s="71"/>
      <c r="CF60" s="71"/>
      <c r="CG60" s="106"/>
      <c r="CH60" s="262"/>
      <c r="CI60" s="305">
        <v>30.9</v>
      </c>
      <c r="CJ60" s="262">
        <v>10</v>
      </c>
      <c r="CK60" s="269"/>
      <c r="CL60" s="269"/>
      <c r="CM60" s="305">
        <v>10.3</v>
      </c>
      <c r="CN60" s="269">
        <v>3</v>
      </c>
      <c r="CO60" s="67">
        <f t="shared" si="21"/>
        <v>41.2</v>
      </c>
      <c r="CP60" s="67">
        <f t="shared" si="22"/>
        <v>13</v>
      </c>
      <c r="CQ60" s="310">
        <v>247.40625</v>
      </c>
      <c r="CR60" s="310"/>
      <c r="CS60" s="310"/>
      <c r="CT60" s="81"/>
      <c r="CU60" s="331">
        <v>18.556701030927837</v>
      </c>
      <c r="CV60" s="317"/>
      <c r="CW60" s="310">
        <v>63.814432989690722</v>
      </c>
      <c r="CX60" s="81"/>
      <c r="CY60" s="81"/>
      <c r="CZ60" s="81"/>
      <c r="DA60" s="332">
        <f t="shared" si="100"/>
        <v>329.77738402061857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33">
        <v>41.1</v>
      </c>
      <c r="DL60" s="333">
        <v>13.7</v>
      </c>
      <c r="DM60" s="305">
        <f t="shared" si="27"/>
        <v>41.1</v>
      </c>
      <c r="DN60" s="305">
        <f t="shared" si="28"/>
        <v>13.7</v>
      </c>
      <c r="DO60" s="333">
        <v>39.869999999999997</v>
      </c>
      <c r="DP60" s="333">
        <v>13.29</v>
      </c>
      <c r="DQ60" s="265"/>
      <c r="DR60" s="265"/>
      <c r="DS60" s="67"/>
      <c r="DT60" s="67"/>
      <c r="DU60" s="369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46">
        <v>41.23</v>
      </c>
      <c r="EH60" s="370"/>
      <c r="EI60" s="87">
        <v>265.70103092783506</v>
      </c>
      <c r="EJ60" s="87"/>
      <c r="EK60" s="263">
        <v>116.90721649484537</v>
      </c>
      <c r="EL60" s="369"/>
      <c r="EM60" s="334"/>
      <c r="EN60" s="334"/>
      <c r="EO60" s="334"/>
      <c r="EP60" s="334"/>
      <c r="EQ60" s="67">
        <f t="shared" si="30"/>
        <v>423.83824742268047</v>
      </c>
      <c r="ER60" s="67">
        <f t="shared" si="101"/>
        <v>0</v>
      </c>
      <c r="ES60" s="317"/>
      <c r="ET60" s="317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35">
        <v>29</v>
      </c>
      <c r="FB60" s="269"/>
      <c r="FC60" s="106">
        <v>0</v>
      </c>
      <c r="FD60" s="269"/>
      <c r="FE60" s="67"/>
      <c r="FF60" s="67"/>
      <c r="FG60" s="284"/>
      <c r="FH60" s="285"/>
      <c r="FI60" s="67"/>
      <c r="FJ60" s="67"/>
      <c r="FK60" s="67"/>
      <c r="FL60" s="67"/>
      <c r="FM60" s="269"/>
      <c r="FN60" s="269"/>
      <c r="FO60" s="71"/>
      <c r="FP60" s="67"/>
      <c r="FQ60" s="371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/>
      <c r="GJ60" s="67"/>
      <c r="GK60" s="269"/>
      <c r="GL60" s="269"/>
      <c r="GM60" s="86"/>
      <c r="GN60" s="86"/>
      <c r="GO60" s="269"/>
      <c r="GP60" s="313"/>
      <c r="GQ60" s="313"/>
      <c r="GR60" s="313"/>
      <c r="GS60" s="86"/>
      <c r="GT60" s="86"/>
      <c r="GU60" s="86"/>
      <c r="GV60" s="86"/>
      <c r="GW60" s="86"/>
      <c r="GX60" s="86"/>
      <c r="GY60" s="86"/>
      <c r="GZ60" s="86"/>
      <c r="HA60" s="67"/>
      <c r="HB60" s="67"/>
      <c r="HC60" s="71"/>
      <c r="HD60" s="71"/>
      <c r="HE60" s="71"/>
      <c r="HF60" s="71"/>
      <c r="HG60" s="71"/>
      <c r="HH60" s="71"/>
      <c r="HI60" s="71">
        <f t="shared" si="92"/>
        <v>0</v>
      </c>
      <c r="HJ60" s="71">
        <f t="shared" si="93"/>
        <v>0</v>
      </c>
      <c r="HK60" s="67"/>
      <c r="HL60" s="67"/>
      <c r="HM60" s="67"/>
      <c r="HN60" s="87"/>
      <c r="HO60" s="67">
        <f t="shared" si="38"/>
        <v>0</v>
      </c>
      <c r="HP60" s="67">
        <f t="shared" si="39"/>
        <v>0</v>
      </c>
      <c r="HQ60" s="305">
        <v>400</v>
      </c>
      <c r="HR60" s="67"/>
      <c r="HS60" s="305">
        <v>400</v>
      </c>
      <c r="HT60" s="67"/>
      <c r="HU60" s="67">
        <f t="shared" si="40"/>
        <v>400</v>
      </c>
      <c r="HV60" s="67">
        <f t="shared" si="41"/>
        <v>0</v>
      </c>
      <c r="HW60" s="67"/>
      <c r="HX60" s="67"/>
      <c r="HY60" s="337"/>
      <c r="HZ60" s="337"/>
      <c r="IA60" s="89"/>
      <c r="IB60" s="87"/>
      <c r="IC60" s="317">
        <v>12.5</v>
      </c>
      <c r="ID60" s="269">
        <v>3.125</v>
      </c>
      <c r="IE60" s="89"/>
      <c r="IF60" s="89"/>
      <c r="IG60" s="67">
        <f t="shared" si="42"/>
        <v>12.5</v>
      </c>
      <c r="IH60" s="67">
        <f t="shared" si="43"/>
        <v>3.125</v>
      </c>
      <c r="II60" s="67"/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4"/>
        <v>0</v>
      </c>
      <c r="IV60" s="67">
        <f t="shared" si="95"/>
        <v>0</v>
      </c>
      <c r="IW60" s="67"/>
      <c r="IX60" s="67"/>
      <c r="IY60" s="67"/>
      <c r="IZ60" s="67"/>
      <c r="JA60" s="67">
        <v>10.31</v>
      </c>
      <c r="JB60" s="67"/>
      <c r="JC60" s="67">
        <v>0</v>
      </c>
      <c r="JD60" s="67"/>
      <c r="JE60" s="293">
        <v>5.15</v>
      </c>
      <c r="JF60" s="293"/>
      <c r="JG60" s="67">
        <f t="shared" si="44"/>
        <v>15.46</v>
      </c>
      <c r="JH60" s="67">
        <f t="shared" si="45"/>
        <v>0</v>
      </c>
      <c r="JI60" s="269">
        <v>0</v>
      </c>
      <c r="JJ60" s="269">
        <v>0</v>
      </c>
      <c r="JK60" s="269">
        <v>6.3967999999999998</v>
      </c>
      <c r="JL60" s="269">
        <v>1</v>
      </c>
      <c r="JM60" s="324"/>
      <c r="JN60" s="269"/>
      <c r="JO60" s="305">
        <v>0</v>
      </c>
      <c r="JP60" s="269">
        <v>0</v>
      </c>
      <c r="JQ60" s="305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3"/>
        <v>6.3967999999999998</v>
      </c>
      <c r="JX60" s="67">
        <f t="shared" si="84"/>
        <v>1</v>
      </c>
      <c r="JY60" s="67"/>
      <c r="JZ60" s="67"/>
      <c r="KA60" s="67"/>
      <c r="KB60" s="67"/>
      <c r="KC60" s="67">
        <f t="shared" si="46"/>
        <v>0</v>
      </c>
      <c r="KD60" s="67">
        <f t="shared" si="47"/>
        <v>0</v>
      </c>
      <c r="KE60" s="71"/>
      <c r="KF60" s="71"/>
      <c r="KG60" s="71"/>
      <c r="KH60" s="71"/>
      <c r="KI60" s="71">
        <f t="shared" si="96"/>
        <v>0</v>
      </c>
      <c r="KJ60" s="71">
        <f t="shared" si="97"/>
        <v>0</v>
      </c>
      <c r="KK60" s="71"/>
      <c r="KL60" s="71"/>
      <c r="KM60" s="71"/>
      <c r="KN60" s="71"/>
      <c r="KO60" s="71">
        <f t="shared" si="48"/>
        <v>0</v>
      </c>
      <c r="KP60" s="71">
        <f t="shared" si="48"/>
        <v>0</v>
      </c>
      <c r="KQ60" s="305"/>
      <c r="KR60" s="71"/>
      <c r="KS60" s="71"/>
      <c r="KT60" s="71"/>
      <c r="KU60" s="106">
        <f t="shared" si="49"/>
        <v>0</v>
      </c>
      <c r="KV60" s="106">
        <f t="shared" si="50"/>
        <v>0</v>
      </c>
      <c r="KW60" s="71"/>
      <c r="KX60" s="71"/>
      <c r="KY60" s="71">
        <f t="shared" si="51"/>
        <v>0</v>
      </c>
      <c r="KZ60" s="71">
        <f t="shared" si="52"/>
        <v>0</v>
      </c>
      <c r="LA60" s="71"/>
      <c r="LB60" s="71"/>
      <c r="LC60" s="71"/>
      <c r="LD60" s="71"/>
      <c r="LE60" s="71">
        <f t="shared" si="53"/>
        <v>0</v>
      </c>
      <c r="LF60" s="71">
        <f t="shared" si="54"/>
        <v>0</v>
      </c>
      <c r="LG60" s="71"/>
      <c r="LH60" s="71"/>
      <c r="LI60" s="71">
        <f t="shared" si="55"/>
        <v>0</v>
      </c>
      <c r="LJ60" s="71">
        <f t="shared" si="56"/>
        <v>0</v>
      </c>
      <c r="LK60" s="67">
        <v>25</v>
      </c>
      <c r="LL60" s="269">
        <v>0</v>
      </c>
      <c r="LM60" s="75">
        <v>13.71</v>
      </c>
      <c r="LN60" s="315">
        <v>0</v>
      </c>
      <c r="LO60" s="75">
        <v>5.2789999999999999</v>
      </c>
      <c r="LP60" s="319">
        <v>0</v>
      </c>
      <c r="LQ60" s="130"/>
      <c r="LR60" s="271"/>
      <c r="LS60" s="271"/>
      <c r="LT60" s="271"/>
      <c r="LU60" s="71">
        <f t="shared" si="102"/>
        <v>43.989000000000004</v>
      </c>
      <c r="LV60" s="71">
        <f t="shared" si="58"/>
        <v>0</v>
      </c>
      <c r="LW60" s="71"/>
      <c r="LX60" s="71"/>
      <c r="LY60" s="71"/>
      <c r="LZ60" s="71"/>
      <c r="MA60" s="71">
        <f t="shared" si="59"/>
        <v>0</v>
      </c>
      <c r="MB60" s="71">
        <f t="shared" si="60"/>
        <v>0</v>
      </c>
      <c r="MC60" s="106"/>
      <c r="MD60" s="71"/>
      <c r="ME60" s="306"/>
      <c r="MF60" s="336"/>
      <c r="MG60" s="71"/>
      <c r="MH60" s="71"/>
      <c r="MI60" s="71"/>
      <c r="MJ60" s="71"/>
      <c r="MK60" s="71">
        <f t="shared" si="61"/>
        <v>0</v>
      </c>
      <c r="ML60" s="71">
        <f t="shared" si="62"/>
        <v>0</v>
      </c>
      <c r="MM60" s="365">
        <v>7.2659999999999991</v>
      </c>
      <c r="MN60" s="321"/>
      <c r="MO60" s="366">
        <v>4.8440000000000003</v>
      </c>
      <c r="MP60" s="321"/>
      <c r="MQ60" s="71">
        <f t="shared" si="63"/>
        <v>12.11</v>
      </c>
      <c r="MR60" s="71">
        <f t="shared" si="64"/>
        <v>0</v>
      </c>
      <c r="MS60" s="71"/>
      <c r="MT60" s="71"/>
      <c r="MU60" s="71">
        <f t="shared" si="65"/>
        <v>0</v>
      </c>
      <c r="MV60" s="71">
        <f t="shared" si="66"/>
        <v>0</v>
      </c>
      <c r="MW60" s="71"/>
      <c r="MX60" s="71"/>
      <c r="MY60" s="71">
        <f t="shared" si="67"/>
        <v>0</v>
      </c>
      <c r="MZ60" s="71">
        <f t="shared" si="68"/>
        <v>0</v>
      </c>
      <c r="NA60" s="317">
        <v>0</v>
      </c>
      <c r="NB60" s="349">
        <v>0</v>
      </c>
      <c r="NC60" s="71">
        <f t="shared" si="69"/>
        <v>0</v>
      </c>
      <c r="ND60" s="71">
        <f t="shared" si="70"/>
        <v>0</v>
      </c>
      <c r="NE60" s="317"/>
      <c r="NF60" s="317"/>
      <c r="NG60" s="317">
        <f t="shared" si="71"/>
        <v>0</v>
      </c>
      <c r="NH60" s="317">
        <f t="shared" si="72"/>
        <v>0</v>
      </c>
      <c r="NI60" s="317"/>
      <c r="NJ60" s="317"/>
      <c r="NK60" s="317">
        <f t="shared" si="73"/>
        <v>0</v>
      </c>
      <c r="NL60" s="317">
        <f t="shared" si="74"/>
        <v>0</v>
      </c>
      <c r="NM60" s="269"/>
      <c r="NN60" s="317"/>
      <c r="NO60" s="317">
        <f t="shared" si="75"/>
        <v>0</v>
      </c>
      <c r="NP60" s="317">
        <f t="shared" si="76"/>
        <v>0</v>
      </c>
      <c r="NQ60" s="337">
        <v>8</v>
      </c>
      <c r="NR60" s="337"/>
      <c r="NS60" s="71">
        <v>1.33</v>
      </c>
      <c r="NT60" s="71"/>
      <c r="NU60" s="71">
        <v>1</v>
      </c>
      <c r="NV60" s="71"/>
      <c r="NW60" s="71">
        <v>5.59</v>
      </c>
      <c r="NX60" s="71"/>
      <c r="NY60" s="71">
        <v>2.8</v>
      </c>
      <c r="NZ60" s="71"/>
      <c r="OA60" s="71">
        <v>0</v>
      </c>
      <c r="OB60" s="71"/>
      <c r="OC60" s="71">
        <f t="shared" si="77"/>
        <v>18.72</v>
      </c>
      <c r="OD60" s="71">
        <f t="shared" si="78"/>
        <v>0</v>
      </c>
      <c r="OE60" s="71">
        <v>10</v>
      </c>
      <c r="OF60" s="71"/>
      <c r="OG60" s="106">
        <v>4.66</v>
      </c>
      <c r="OH60" s="71"/>
      <c r="OI60" s="106">
        <v>2</v>
      </c>
      <c r="OJ60" s="71"/>
      <c r="OK60" s="71">
        <v>1</v>
      </c>
      <c r="OL60" s="71"/>
      <c r="OM60" s="71">
        <f t="shared" si="79"/>
        <v>17.66</v>
      </c>
      <c r="ON60" s="71">
        <f t="shared" si="80"/>
        <v>0</v>
      </c>
      <c r="OO60" s="338">
        <v>6.96</v>
      </c>
      <c r="OP60" s="317"/>
      <c r="OQ60" s="339">
        <v>1.96</v>
      </c>
      <c r="OR60" s="317"/>
      <c r="OS60" s="339">
        <v>2.14</v>
      </c>
      <c r="OT60" s="317"/>
      <c r="OU60" s="317">
        <f t="shared" si="103"/>
        <v>8.92</v>
      </c>
      <c r="OV60" s="317">
        <f t="shared" si="82"/>
        <v>0</v>
      </c>
      <c r="OW60" s="317"/>
      <c r="OX60" s="317"/>
      <c r="OY60" s="317">
        <f t="shared" si="98"/>
        <v>0</v>
      </c>
      <c r="OZ60" s="317">
        <f t="shared" si="99"/>
        <v>0</v>
      </c>
    </row>
    <row r="61" spans="1:416" s="300" customFormat="1" ht="13.5" customHeight="1">
      <c r="A61" s="31"/>
      <c r="B61" s="84">
        <v>51</v>
      </c>
      <c r="C61" s="328"/>
      <c r="D61" s="328"/>
      <c r="E61" s="71"/>
      <c r="F61" s="71"/>
      <c r="G61" s="71"/>
      <c r="H61" s="71"/>
      <c r="I61" s="67">
        <f t="shared" si="85"/>
        <v>0</v>
      </c>
      <c r="J61" s="67">
        <f t="shared" si="86"/>
        <v>0</v>
      </c>
      <c r="K61" s="305"/>
      <c r="L61" s="305"/>
      <c r="M61" s="67">
        <v>20.62</v>
      </c>
      <c r="N61" s="67">
        <v>4.1240000000000006</v>
      </c>
      <c r="O61" s="71">
        <v>0</v>
      </c>
      <c r="P61" s="67">
        <v>0</v>
      </c>
      <c r="Q61" s="106">
        <v>5.15</v>
      </c>
      <c r="R61" s="67">
        <v>1.03</v>
      </c>
      <c r="S61" s="305"/>
      <c r="T61" s="305"/>
      <c r="U61" s="67"/>
      <c r="V61" s="67"/>
      <c r="W61" s="67">
        <f t="shared" si="14"/>
        <v>25.770000000000003</v>
      </c>
      <c r="X61" s="74">
        <f t="shared" si="15"/>
        <v>5.1540000000000008</v>
      </c>
      <c r="Y61" s="67"/>
      <c r="Z61" s="67"/>
      <c r="AA61" s="71"/>
      <c r="AB61" s="67"/>
      <c r="AC61" s="67">
        <f t="shared" si="16"/>
        <v>0</v>
      </c>
      <c r="AD61" s="67">
        <f t="shared" si="17"/>
        <v>0</v>
      </c>
      <c r="AE61" s="67"/>
      <c r="AF61" s="67"/>
      <c r="AG61" s="67"/>
      <c r="AH61" s="67"/>
      <c r="AI61" s="106"/>
      <c r="AJ61" s="106"/>
      <c r="AK61" s="307"/>
      <c r="AL61" s="275"/>
      <c r="AM61" s="85"/>
      <c r="AN61" s="85"/>
      <c r="AO61" s="368"/>
      <c r="AP61" s="368"/>
      <c r="AQ61" s="368"/>
      <c r="AR61" s="368"/>
      <c r="AS61" s="368"/>
      <c r="AT61" s="368"/>
      <c r="AU61" s="71">
        <f t="shared" si="87"/>
        <v>0</v>
      </c>
      <c r="AV61" s="71">
        <f t="shared" si="88"/>
        <v>0</v>
      </c>
      <c r="AW61" s="67"/>
      <c r="AX61" s="67"/>
      <c r="AY61" s="345"/>
      <c r="AZ61" s="67"/>
      <c r="BA61" s="67"/>
      <c r="BB61" s="67"/>
      <c r="BC61" s="67">
        <f t="shared" si="89"/>
        <v>0</v>
      </c>
      <c r="BD61" s="67">
        <f t="shared" si="90"/>
        <v>0</v>
      </c>
      <c r="BE61" s="67">
        <v>3</v>
      </c>
      <c r="BF61" s="67">
        <v>0.42720000000000002</v>
      </c>
      <c r="BG61" s="329">
        <v>15</v>
      </c>
      <c r="BH61" s="330">
        <v>2.1360000000000001</v>
      </c>
      <c r="BI61" s="329">
        <v>0</v>
      </c>
      <c r="BJ61" s="330">
        <v>0</v>
      </c>
      <c r="BK61" s="269">
        <v>2</v>
      </c>
      <c r="BL61" s="67">
        <v>0.2848</v>
      </c>
      <c r="BM61" s="67"/>
      <c r="BN61" s="67"/>
      <c r="BO61" s="67"/>
      <c r="BP61" s="67"/>
      <c r="BQ61" s="67">
        <v>10</v>
      </c>
      <c r="BR61" s="67">
        <v>1.4239999999999999</v>
      </c>
      <c r="BS61" s="305">
        <f t="shared" si="19"/>
        <v>30</v>
      </c>
      <c r="BT61" s="67">
        <f t="shared" si="20"/>
        <v>4.2720000000000002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1"/>
        <v>0</v>
      </c>
      <c r="CD61" s="71">
        <f t="shared" si="91"/>
        <v>0</v>
      </c>
      <c r="CE61" s="71"/>
      <c r="CF61" s="71"/>
      <c r="CG61" s="106"/>
      <c r="CH61" s="262"/>
      <c r="CI61" s="305">
        <v>30.9</v>
      </c>
      <c r="CJ61" s="262">
        <v>10</v>
      </c>
      <c r="CK61" s="269"/>
      <c r="CL61" s="269"/>
      <c r="CM61" s="305">
        <v>10.3</v>
      </c>
      <c r="CN61" s="269">
        <v>3</v>
      </c>
      <c r="CO61" s="67">
        <f t="shared" si="21"/>
        <v>41.2</v>
      </c>
      <c r="CP61" s="67">
        <f t="shared" si="22"/>
        <v>13</v>
      </c>
      <c r="CQ61" s="310">
        <v>247.40625</v>
      </c>
      <c r="CR61" s="310"/>
      <c r="CS61" s="310"/>
      <c r="CT61" s="81"/>
      <c r="CU61" s="331">
        <v>18.556701030927837</v>
      </c>
      <c r="CV61" s="317"/>
      <c r="CW61" s="310">
        <v>63.814432989690722</v>
      </c>
      <c r="CX61" s="81"/>
      <c r="CY61" s="81"/>
      <c r="CZ61" s="81"/>
      <c r="DA61" s="332">
        <f t="shared" si="100"/>
        <v>329.77738402061857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33">
        <v>41.1</v>
      </c>
      <c r="DL61" s="333">
        <v>13.7</v>
      </c>
      <c r="DM61" s="305">
        <f t="shared" si="27"/>
        <v>41.1</v>
      </c>
      <c r="DN61" s="305">
        <f t="shared" si="28"/>
        <v>13.7</v>
      </c>
      <c r="DO61" s="333">
        <v>39.869999999999997</v>
      </c>
      <c r="DP61" s="333">
        <v>13.29</v>
      </c>
      <c r="DQ61" s="265"/>
      <c r="DR61" s="265"/>
      <c r="DS61" s="67"/>
      <c r="DT61" s="67"/>
      <c r="DU61" s="369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46">
        <v>41.23</v>
      </c>
      <c r="EH61" s="370"/>
      <c r="EI61" s="87">
        <v>265.70103092783506</v>
      </c>
      <c r="EJ61" s="87"/>
      <c r="EK61" s="263">
        <v>116.90721649484537</v>
      </c>
      <c r="EL61" s="369"/>
      <c r="EM61" s="334"/>
      <c r="EN61" s="334"/>
      <c r="EO61" s="334"/>
      <c r="EP61" s="334"/>
      <c r="EQ61" s="67">
        <f t="shared" si="30"/>
        <v>423.83824742268047</v>
      </c>
      <c r="ER61" s="67">
        <f t="shared" si="101"/>
        <v>0</v>
      </c>
      <c r="ES61" s="317"/>
      <c r="ET61" s="317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35">
        <v>29</v>
      </c>
      <c r="FB61" s="269"/>
      <c r="FC61" s="106">
        <v>0</v>
      </c>
      <c r="FD61" s="269"/>
      <c r="FE61" s="67"/>
      <c r="FF61" s="67"/>
      <c r="FG61" s="284"/>
      <c r="FH61" s="285"/>
      <c r="FI61" s="67"/>
      <c r="FJ61" s="67"/>
      <c r="FK61" s="67"/>
      <c r="FL61" s="67"/>
      <c r="FM61" s="269"/>
      <c r="FN61" s="269"/>
      <c r="FO61" s="71"/>
      <c r="FP61" s="67"/>
      <c r="FQ61" s="371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/>
      <c r="GJ61" s="67"/>
      <c r="GK61" s="269"/>
      <c r="GL61" s="269"/>
      <c r="GM61" s="86"/>
      <c r="GN61" s="86"/>
      <c r="GO61" s="269"/>
      <c r="GP61" s="313"/>
      <c r="GQ61" s="313"/>
      <c r="GR61" s="313"/>
      <c r="GS61" s="86"/>
      <c r="GT61" s="86"/>
      <c r="GU61" s="86"/>
      <c r="GV61" s="86"/>
      <c r="GW61" s="86"/>
      <c r="GX61" s="86"/>
      <c r="GY61" s="86"/>
      <c r="GZ61" s="86"/>
      <c r="HA61" s="67"/>
      <c r="HB61" s="67"/>
      <c r="HC61" s="71"/>
      <c r="HD61" s="71"/>
      <c r="HE61" s="71"/>
      <c r="HF61" s="71"/>
      <c r="HG61" s="71"/>
      <c r="HH61" s="71"/>
      <c r="HI61" s="71">
        <f t="shared" si="92"/>
        <v>0</v>
      </c>
      <c r="HJ61" s="71">
        <f t="shared" si="93"/>
        <v>0</v>
      </c>
      <c r="HK61" s="67"/>
      <c r="HL61" s="67"/>
      <c r="HM61" s="67"/>
      <c r="HN61" s="87"/>
      <c r="HO61" s="67">
        <f t="shared" si="38"/>
        <v>0</v>
      </c>
      <c r="HP61" s="67">
        <f t="shared" si="39"/>
        <v>0</v>
      </c>
      <c r="HQ61" s="305">
        <v>400</v>
      </c>
      <c r="HR61" s="67"/>
      <c r="HS61" s="305">
        <v>400</v>
      </c>
      <c r="HT61" s="67"/>
      <c r="HU61" s="67">
        <f t="shared" si="40"/>
        <v>400</v>
      </c>
      <c r="HV61" s="67">
        <f t="shared" si="41"/>
        <v>0</v>
      </c>
      <c r="HW61" s="67"/>
      <c r="HX61" s="67"/>
      <c r="HY61" s="337"/>
      <c r="HZ61" s="337"/>
      <c r="IA61" s="89"/>
      <c r="IB61" s="87"/>
      <c r="IC61" s="317">
        <v>12.5</v>
      </c>
      <c r="ID61" s="269">
        <v>3.125</v>
      </c>
      <c r="IE61" s="89"/>
      <c r="IF61" s="89"/>
      <c r="IG61" s="67">
        <f t="shared" si="42"/>
        <v>12.5</v>
      </c>
      <c r="IH61" s="67">
        <f t="shared" si="43"/>
        <v>3.125</v>
      </c>
      <c r="II61" s="67"/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4"/>
        <v>0</v>
      </c>
      <c r="IV61" s="67">
        <f t="shared" si="95"/>
        <v>0</v>
      </c>
      <c r="IW61" s="67"/>
      <c r="IX61" s="67"/>
      <c r="IY61" s="67"/>
      <c r="IZ61" s="67"/>
      <c r="JA61" s="67">
        <v>10.31</v>
      </c>
      <c r="JB61" s="67"/>
      <c r="JC61" s="67">
        <v>0</v>
      </c>
      <c r="JD61" s="67"/>
      <c r="JE61" s="293">
        <v>5.15</v>
      </c>
      <c r="JF61" s="293"/>
      <c r="JG61" s="67">
        <f t="shared" si="44"/>
        <v>15.46</v>
      </c>
      <c r="JH61" s="67">
        <f t="shared" si="45"/>
        <v>0</v>
      </c>
      <c r="JI61" s="269">
        <v>0</v>
      </c>
      <c r="JJ61" s="269">
        <v>0</v>
      </c>
      <c r="JK61" s="269">
        <v>6.3967999999999998</v>
      </c>
      <c r="JL61" s="269">
        <v>1</v>
      </c>
      <c r="JM61" s="324"/>
      <c r="JN61" s="269"/>
      <c r="JO61" s="305">
        <v>0</v>
      </c>
      <c r="JP61" s="269">
        <v>0</v>
      </c>
      <c r="JQ61" s="305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3"/>
        <v>6.3967999999999998</v>
      </c>
      <c r="JX61" s="67">
        <f t="shared" si="84"/>
        <v>1</v>
      </c>
      <c r="JY61" s="67"/>
      <c r="JZ61" s="67"/>
      <c r="KA61" s="67"/>
      <c r="KB61" s="67"/>
      <c r="KC61" s="67">
        <f t="shared" si="46"/>
        <v>0</v>
      </c>
      <c r="KD61" s="67">
        <f t="shared" si="47"/>
        <v>0</v>
      </c>
      <c r="KE61" s="71"/>
      <c r="KF61" s="71"/>
      <c r="KG61" s="71"/>
      <c r="KH61" s="71"/>
      <c r="KI61" s="71">
        <f t="shared" si="96"/>
        <v>0</v>
      </c>
      <c r="KJ61" s="71">
        <f t="shared" si="97"/>
        <v>0</v>
      </c>
      <c r="KK61" s="71"/>
      <c r="KL61" s="71"/>
      <c r="KM61" s="71"/>
      <c r="KN61" s="71"/>
      <c r="KO61" s="71">
        <f t="shared" si="48"/>
        <v>0</v>
      </c>
      <c r="KP61" s="71">
        <f t="shared" si="48"/>
        <v>0</v>
      </c>
      <c r="KQ61" s="305"/>
      <c r="KR61" s="71"/>
      <c r="KS61" s="71"/>
      <c r="KT61" s="71"/>
      <c r="KU61" s="106">
        <f t="shared" si="49"/>
        <v>0</v>
      </c>
      <c r="KV61" s="106">
        <f t="shared" si="50"/>
        <v>0</v>
      </c>
      <c r="KW61" s="71"/>
      <c r="KX61" s="71"/>
      <c r="KY61" s="71">
        <f t="shared" si="51"/>
        <v>0</v>
      </c>
      <c r="KZ61" s="71">
        <f t="shared" si="52"/>
        <v>0</v>
      </c>
      <c r="LA61" s="71"/>
      <c r="LB61" s="71"/>
      <c r="LC61" s="71"/>
      <c r="LD61" s="71"/>
      <c r="LE61" s="71">
        <f t="shared" si="53"/>
        <v>0</v>
      </c>
      <c r="LF61" s="71">
        <f t="shared" si="54"/>
        <v>0</v>
      </c>
      <c r="LG61" s="71"/>
      <c r="LH61" s="71"/>
      <c r="LI61" s="71">
        <f t="shared" si="55"/>
        <v>0</v>
      </c>
      <c r="LJ61" s="71">
        <f t="shared" si="56"/>
        <v>0</v>
      </c>
      <c r="LK61" s="67">
        <v>25</v>
      </c>
      <c r="LL61" s="269">
        <v>0</v>
      </c>
      <c r="LM61" s="75">
        <v>13.71</v>
      </c>
      <c r="LN61" s="315">
        <v>0</v>
      </c>
      <c r="LO61" s="75">
        <v>5.2789999999999999</v>
      </c>
      <c r="LP61" s="319">
        <v>0</v>
      </c>
      <c r="LQ61" s="130"/>
      <c r="LR61" s="271"/>
      <c r="LS61" s="271"/>
      <c r="LT61" s="271"/>
      <c r="LU61" s="71">
        <f t="shared" si="102"/>
        <v>43.989000000000004</v>
      </c>
      <c r="LV61" s="71">
        <f t="shared" si="58"/>
        <v>0</v>
      </c>
      <c r="LW61" s="71"/>
      <c r="LX61" s="71"/>
      <c r="LY61" s="71"/>
      <c r="LZ61" s="71"/>
      <c r="MA61" s="71">
        <f t="shared" si="59"/>
        <v>0</v>
      </c>
      <c r="MB61" s="71">
        <f t="shared" si="60"/>
        <v>0</v>
      </c>
      <c r="MC61" s="106"/>
      <c r="MD61" s="71"/>
      <c r="ME61" s="306"/>
      <c r="MF61" s="336"/>
      <c r="MG61" s="71"/>
      <c r="MH61" s="71"/>
      <c r="MI61" s="71"/>
      <c r="MJ61" s="71"/>
      <c r="MK61" s="71">
        <f t="shared" si="61"/>
        <v>0</v>
      </c>
      <c r="ML61" s="71">
        <f t="shared" si="62"/>
        <v>0</v>
      </c>
      <c r="MM61" s="365">
        <v>7.1459999999999999</v>
      </c>
      <c r="MN61" s="321"/>
      <c r="MO61" s="366">
        <v>4.7640000000000002</v>
      </c>
      <c r="MP61" s="321"/>
      <c r="MQ61" s="71">
        <f t="shared" si="63"/>
        <v>11.91</v>
      </c>
      <c r="MR61" s="71">
        <f t="shared" si="64"/>
        <v>0</v>
      </c>
      <c r="MS61" s="71"/>
      <c r="MT61" s="71"/>
      <c r="MU61" s="71">
        <f t="shared" si="65"/>
        <v>0</v>
      </c>
      <c r="MV61" s="71">
        <f t="shared" si="66"/>
        <v>0</v>
      </c>
      <c r="MW61" s="71"/>
      <c r="MX61" s="71"/>
      <c r="MY61" s="71">
        <f t="shared" si="67"/>
        <v>0</v>
      </c>
      <c r="MZ61" s="71">
        <f t="shared" si="68"/>
        <v>0</v>
      </c>
      <c r="NA61" s="317">
        <v>0</v>
      </c>
      <c r="NB61" s="349">
        <v>0</v>
      </c>
      <c r="NC61" s="71">
        <f t="shared" si="69"/>
        <v>0</v>
      </c>
      <c r="ND61" s="71">
        <f t="shared" si="70"/>
        <v>0</v>
      </c>
      <c r="NE61" s="317"/>
      <c r="NF61" s="317"/>
      <c r="NG61" s="317">
        <f t="shared" si="71"/>
        <v>0</v>
      </c>
      <c r="NH61" s="317">
        <f t="shared" si="72"/>
        <v>0</v>
      </c>
      <c r="NI61" s="317"/>
      <c r="NJ61" s="317"/>
      <c r="NK61" s="317">
        <f t="shared" si="73"/>
        <v>0</v>
      </c>
      <c r="NL61" s="317">
        <f t="shared" si="74"/>
        <v>0</v>
      </c>
      <c r="NM61" s="269"/>
      <c r="NN61" s="317"/>
      <c r="NO61" s="317">
        <f t="shared" si="75"/>
        <v>0</v>
      </c>
      <c r="NP61" s="317">
        <f t="shared" si="76"/>
        <v>0</v>
      </c>
      <c r="NQ61" s="337">
        <v>8</v>
      </c>
      <c r="NR61" s="337"/>
      <c r="NS61" s="71">
        <v>1.33</v>
      </c>
      <c r="NT61" s="71"/>
      <c r="NU61" s="71">
        <v>1</v>
      </c>
      <c r="NV61" s="71"/>
      <c r="NW61" s="71">
        <v>7.3</v>
      </c>
      <c r="NX61" s="71"/>
      <c r="NY61" s="71">
        <v>3.66</v>
      </c>
      <c r="NZ61" s="71"/>
      <c r="OA61" s="71">
        <v>0</v>
      </c>
      <c r="OB61" s="71"/>
      <c r="OC61" s="71">
        <f t="shared" si="77"/>
        <v>21.29</v>
      </c>
      <c r="OD61" s="71">
        <f t="shared" si="78"/>
        <v>0</v>
      </c>
      <c r="OE61" s="71">
        <v>10</v>
      </c>
      <c r="OF61" s="71"/>
      <c r="OG61" s="106">
        <v>4.66</v>
      </c>
      <c r="OH61" s="71"/>
      <c r="OI61" s="106">
        <v>2</v>
      </c>
      <c r="OJ61" s="71"/>
      <c r="OK61" s="71">
        <v>1</v>
      </c>
      <c r="OL61" s="71"/>
      <c r="OM61" s="71">
        <f t="shared" si="79"/>
        <v>17.66</v>
      </c>
      <c r="ON61" s="71">
        <f t="shared" si="80"/>
        <v>0</v>
      </c>
      <c r="OO61" s="338">
        <v>5.98</v>
      </c>
      <c r="OP61" s="317"/>
      <c r="OQ61" s="339">
        <v>1.69</v>
      </c>
      <c r="OR61" s="317"/>
      <c r="OS61" s="339">
        <v>1.84</v>
      </c>
      <c r="OT61" s="317"/>
      <c r="OU61" s="317">
        <f t="shared" si="103"/>
        <v>7.67</v>
      </c>
      <c r="OV61" s="317">
        <f t="shared" si="82"/>
        <v>0</v>
      </c>
      <c r="OW61" s="317"/>
      <c r="OX61" s="317"/>
      <c r="OY61" s="317">
        <f t="shared" si="98"/>
        <v>0</v>
      </c>
      <c r="OZ61" s="317">
        <f t="shared" si="99"/>
        <v>0</v>
      </c>
    </row>
    <row r="62" spans="1:416" s="300" customFormat="1" ht="12.75" customHeight="1">
      <c r="A62" s="31"/>
      <c r="B62" s="84">
        <v>52</v>
      </c>
      <c r="C62" s="328"/>
      <c r="D62" s="328"/>
      <c r="E62" s="71"/>
      <c r="F62" s="71"/>
      <c r="G62" s="71"/>
      <c r="H62" s="71"/>
      <c r="I62" s="67">
        <f t="shared" si="85"/>
        <v>0</v>
      </c>
      <c r="J62" s="67">
        <f t="shared" si="86"/>
        <v>0</v>
      </c>
      <c r="K62" s="305"/>
      <c r="L62" s="305"/>
      <c r="M62" s="67">
        <v>20.62</v>
      </c>
      <c r="N62" s="67">
        <v>4.1240000000000006</v>
      </c>
      <c r="O62" s="71">
        <v>0</v>
      </c>
      <c r="P62" s="67">
        <v>0</v>
      </c>
      <c r="Q62" s="106">
        <v>5.15</v>
      </c>
      <c r="R62" s="67">
        <v>1.03</v>
      </c>
      <c r="S62" s="305"/>
      <c r="T62" s="305"/>
      <c r="U62" s="67"/>
      <c r="V62" s="67"/>
      <c r="W62" s="67">
        <f t="shared" si="14"/>
        <v>25.770000000000003</v>
      </c>
      <c r="X62" s="74">
        <f t="shared" si="15"/>
        <v>5.1540000000000008</v>
      </c>
      <c r="Y62" s="67"/>
      <c r="Z62" s="67"/>
      <c r="AA62" s="71"/>
      <c r="AB62" s="67"/>
      <c r="AC62" s="67">
        <f t="shared" si="16"/>
        <v>0</v>
      </c>
      <c r="AD62" s="67">
        <f t="shared" si="17"/>
        <v>0</v>
      </c>
      <c r="AE62" s="67"/>
      <c r="AF62" s="67"/>
      <c r="AG62" s="67"/>
      <c r="AH62" s="67"/>
      <c r="AI62" s="106"/>
      <c r="AJ62" s="106"/>
      <c r="AK62" s="307"/>
      <c r="AL62" s="275"/>
      <c r="AM62" s="85"/>
      <c r="AN62" s="85"/>
      <c r="AO62" s="368"/>
      <c r="AP62" s="368"/>
      <c r="AQ62" s="368"/>
      <c r="AR62" s="368"/>
      <c r="AS62" s="368"/>
      <c r="AT62" s="368"/>
      <c r="AU62" s="71">
        <f t="shared" si="87"/>
        <v>0</v>
      </c>
      <c r="AV62" s="71">
        <f t="shared" si="88"/>
        <v>0</v>
      </c>
      <c r="AW62" s="67"/>
      <c r="AX62" s="67"/>
      <c r="AY62" s="345"/>
      <c r="AZ62" s="67"/>
      <c r="BA62" s="67"/>
      <c r="BB62" s="67"/>
      <c r="BC62" s="67">
        <f t="shared" si="89"/>
        <v>0</v>
      </c>
      <c r="BD62" s="67">
        <f t="shared" si="90"/>
        <v>0</v>
      </c>
      <c r="BE62" s="67">
        <v>3</v>
      </c>
      <c r="BF62" s="67">
        <v>0.42720000000000002</v>
      </c>
      <c r="BG62" s="329">
        <v>15</v>
      </c>
      <c r="BH62" s="330">
        <v>2.1360000000000001</v>
      </c>
      <c r="BI62" s="329">
        <v>0</v>
      </c>
      <c r="BJ62" s="330">
        <v>0</v>
      </c>
      <c r="BK62" s="269">
        <v>2</v>
      </c>
      <c r="BL62" s="67">
        <v>0.2848</v>
      </c>
      <c r="BM62" s="67"/>
      <c r="BN62" s="67"/>
      <c r="BO62" s="67"/>
      <c r="BP62" s="67"/>
      <c r="BQ62" s="67">
        <v>10</v>
      </c>
      <c r="BR62" s="67">
        <v>1.4239999999999999</v>
      </c>
      <c r="BS62" s="305">
        <f t="shared" si="19"/>
        <v>30</v>
      </c>
      <c r="BT62" s="67">
        <f t="shared" si="20"/>
        <v>4.2720000000000002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1"/>
        <v>0</v>
      </c>
      <c r="CD62" s="71">
        <f t="shared" si="91"/>
        <v>0</v>
      </c>
      <c r="CE62" s="71"/>
      <c r="CF62" s="71"/>
      <c r="CG62" s="106"/>
      <c r="CH62" s="262"/>
      <c r="CI62" s="305">
        <v>30.9</v>
      </c>
      <c r="CJ62" s="262">
        <v>10</v>
      </c>
      <c r="CK62" s="269"/>
      <c r="CL62" s="269"/>
      <c r="CM62" s="305">
        <v>10.3</v>
      </c>
      <c r="CN62" s="269">
        <v>3</v>
      </c>
      <c r="CO62" s="67">
        <f t="shared" si="21"/>
        <v>41.2</v>
      </c>
      <c r="CP62" s="67">
        <f t="shared" si="22"/>
        <v>13</v>
      </c>
      <c r="CQ62" s="310">
        <v>247.40625</v>
      </c>
      <c r="CR62" s="310"/>
      <c r="CS62" s="310"/>
      <c r="CT62" s="81"/>
      <c r="CU62" s="331">
        <v>18.556701030927837</v>
      </c>
      <c r="CV62" s="317"/>
      <c r="CW62" s="310">
        <v>63.814432989690722</v>
      </c>
      <c r="CX62" s="81"/>
      <c r="CY62" s="81"/>
      <c r="CZ62" s="81"/>
      <c r="DA62" s="332">
        <f t="shared" si="100"/>
        <v>329.77738402061857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33">
        <v>41.1</v>
      </c>
      <c r="DL62" s="333">
        <v>13.7</v>
      </c>
      <c r="DM62" s="305">
        <f t="shared" si="27"/>
        <v>41.1</v>
      </c>
      <c r="DN62" s="305">
        <f t="shared" si="28"/>
        <v>13.7</v>
      </c>
      <c r="DO62" s="333">
        <v>39.869999999999997</v>
      </c>
      <c r="DP62" s="333">
        <v>13.29</v>
      </c>
      <c r="DQ62" s="265"/>
      <c r="DR62" s="265"/>
      <c r="DS62" s="67"/>
      <c r="DT62" s="67"/>
      <c r="DU62" s="369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46">
        <v>41.23</v>
      </c>
      <c r="EH62" s="370"/>
      <c r="EI62" s="87">
        <v>265.70103092783506</v>
      </c>
      <c r="EJ62" s="87"/>
      <c r="EK62" s="263">
        <v>116.90721649484537</v>
      </c>
      <c r="EL62" s="369"/>
      <c r="EM62" s="334"/>
      <c r="EN62" s="334"/>
      <c r="EO62" s="334"/>
      <c r="EP62" s="334"/>
      <c r="EQ62" s="67">
        <f t="shared" si="30"/>
        <v>423.83824742268047</v>
      </c>
      <c r="ER62" s="67">
        <f t="shared" si="101"/>
        <v>0</v>
      </c>
      <c r="ES62" s="317"/>
      <c r="ET62" s="317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35">
        <v>29</v>
      </c>
      <c r="FB62" s="269"/>
      <c r="FC62" s="106">
        <v>0</v>
      </c>
      <c r="FD62" s="269"/>
      <c r="FE62" s="67"/>
      <c r="FF62" s="67"/>
      <c r="FG62" s="284"/>
      <c r="FH62" s="285"/>
      <c r="FI62" s="67"/>
      <c r="FJ62" s="67"/>
      <c r="FK62" s="67"/>
      <c r="FL62" s="67"/>
      <c r="FM62" s="269"/>
      <c r="FN62" s="269"/>
      <c r="FO62" s="71"/>
      <c r="FP62" s="67"/>
      <c r="FQ62" s="371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/>
      <c r="GJ62" s="67"/>
      <c r="GK62" s="269"/>
      <c r="GL62" s="269"/>
      <c r="GM62" s="86"/>
      <c r="GN62" s="86"/>
      <c r="GO62" s="269"/>
      <c r="GP62" s="313"/>
      <c r="GQ62" s="313"/>
      <c r="GR62" s="313"/>
      <c r="GS62" s="86"/>
      <c r="GT62" s="86"/>
      <c r="GU62" s="86"/>
      <c r="GV62" s="86"/>
      <c r="GW62" s="86"/>
      <c r="GX62" s="86"/>
      <c r="GY62" s="86"/>
      <c r="GZ62" s="86"/>
      <c r="HA62" s="67"/>
      <c r="HB62" s="67"/>
      <c r="HC62" s="71"/>
      <c r="HD62" s="71"/>
      <c r="HE62" s="71"/>
      <c r="HF62" s="71"/>
      <c r="HG62" s="71"/>
      <c r="HH62" s="71"/>
      <c r="HI62" s="71">
        <f t="shared" si="92"/>
        <v>0</v>
      </c>
      <c r="HJ62" s="71">
        <f t="shared" si="93"/>
        <v>0</v>
      </c>
      <c r="HK62" s="67"/>
      <c r="HL62" s="67"/>
      <c r="HM62" s="67"/>
      <c r="HN62" s="87"/>
      <c r="HO62" s="67">
        <f t="shared" si="38"/>
        <v>0</v>
      </c>
      <c r="HP62" s="67">
        <f t="shared" si="39"/>
        <v>0</v>
      </c>
      <c r="HQ62" s="305">
        <v>400</v>
      </c>
      <c r="HR62" s="67"/>
      <c r="HS62" s="305">
        <v>400</v>
      </c>
      <c r="HT62" s="67"/>
      <c r="HU62" s="67">
        <f t="shared" si="40"/>
        <v>400</v>
      </c>
      <c r="HV62" s="67">
        <f t="shared" si="41"/>
        <v>0</v>
      </c>
      <c r="HW62" s="67"/>
      <c r="HX62" s="67"/>
      <c r="HY62" s="337"/>
      <c r="HZ62" s="337"/>
      <c r="IA62" s="89"/>
      <c r="IB62" s="87"/>
      <c r="IC62" s="317">
        <v>12.5</v>
      </c>
      <c r="ID62" s="269">
        <v>3.125</v>
      </c>
      <c r="IE62" s="89"/>
      <c r="IF62" s="89"/>
      <c r="IG62" s="67">
        <f t="shared" si="42"/>
        <v>12.5</v>
      </c>
      <c r="IH62" s="67">
        <f t="shared" si="43"/>
        <v>3.125</v>
      </c>
      <c r="II62" s="67"/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4"/>
        <v>0</v>
      </c>
      <c r="IV62" s="67">
        <f t="shared" si="95"/>
        <v>0</v>
      </c>
      <c r="IW62" s="67"/>
      <c r="IX62" s="67"/>
      <c r="IY62" s="67"/>
      <c r="IZ62" s="67"/>
      <c r="JA62" s="67">
        <v>10.31</v>
      </c>
      <c r="JB62" s="67"/>
      <c r="JC62" s="67">
        <v>0</v>
      </c>
      <c r="JD62" s="67"/>
      <c r="JE62" s="293">
        <v>5.15</v>
      </c>
      <c r="JF62" s="293"/>
      <c r="JG62" s="67">
        <f t="shared" si="44"/>
        <v>15.46</v>
      </c>
      <c r="JH62" s="67">
        <f t="shared" si="45"/>
        <v>0</v>
      </c>
      <c r="JI62" s="269">
        <v>0</v>
      </c>
      <c r="JJ62" s="269">
        <v>0</v>
      </c>
      <c r="JK62" s="269">
        <v>6.3967999999999998</v>
      </c>
      <c r="JL62" s="269">
        <v>1</v>
      </c>
      <c r="JM62" s="324"/>
      <c r="JN62" s="269"/>
      <c r="JO62" s="305">
        <v>0</v>
      </c>
      <c r="JP62" s="269">
        <v>0</v>
      </c>
      <c r="JQ62" s="305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3"/>
        <v>6.3967999999999998</v>
      </c>
      <c r="JX62" s="67">
        <f t="shared" si="84"/>
        <v>1</v>
      </c>
      <c r="JY62" s="67"/>
      <c r="JZ62" s="67"/>
      <c r="KA62" s="67"/>
      <c r="KB62" s="67"/>
      <c r="KC62" s="67">
        <f t="shared" si="46"/>
        <v>0</v>
      </c>
      <c r="KD62" s="67">
        <f t="shared" si="47"/>
        <v>0</v>
      </c>
      <c r="KE62" s="71"/>
      <c r="KF62" s="71"/>
      <c r="KG62" s="71"/>
      <c r="KH62" s="71"/>
      <c r="KI62" s="71">
        <f t="shared" si="96"/>
        <v>0</v>
      </c>
      <c r="KJ62" s="71">
        <f t="shared" si="97"/>
        <v>0</v>
      </c>
      <c r="KK62" s="71"/>
      <c r="KL62" s="71"/>
      <c r="KM62" s="71"/>
      <c r="KN62" s="71"/>
      <c r="KO62" s="71">
        <f t="shared" si="48"/>
        <v>0</v>
      </c>
      <c r="KP62" s="71">
        <f t="shared" si="48"/>
        <v>0</v>
      </c>
      <c r="KQ62" s="305"/>
      <c r="KR62" s="71"/>
      <c r="KS62" s="71"/>
      <c r="KT62" s="71"/>
      <c r="KU62" s="106">
        <f t="shared" si="49"/>
        <v>0</v>
      </c>
      <c r="KV62" s="106">
        <f t="shared" si="50"/>
        <v>0</v>
      </c>
      <c r="KW62" s="71"/>
      <c r="KX62" s="71"/>
      <c r="KY62" s="71">
        <f t="shared" si="51"/>
        <v>0</v>
      </c>
      <c r="KZ62" s="71">
        <f t="shared" si="52"/>
        <v>0</v>
      </c>
      <c r="LA62" s="71"/>
      <c r="LB62" s="71"/>
      <c r="LC62" s="71"/>
      <c r="LD62" s="71"/>
      <c r="LE62" s="71">
        <f t="shared" si="53"/>
        <v>0</v>
      </c>
      <c r="LF62" s="71">
        <f t="shared" si="54"/>
        <v>0</v>
      </c>
      <c r="LG62" s="71"/>
      <c r="LH62" s="71"/>
      <c r="LI62" s="71">
        <f t="shared" si="55"/>
        <v>0</v>
      </c>
      <c r="LJ62" s="71">
        <f t="shared" si="56"/>
        <v>0</v>
      </c>
      <c r="LK62" s="67">
        <v>25</v>
      </c>
      <c r="LL62" s="269">
        <v>0</v>
      </c>
      <c r="LM62" s="75">
        <v>13.71</v>
      </c>
      <c r="LN62" s="315">
        <v>0</v>
      </c>
      <c r="LO62" s="75">
        <v>5.2789999999999999</v>
      </c>
      <c r="LP62" s="319">
        <v>0</v>
      </c>
      <c r="LQ62" s="130"/>
      <c r="LR62" s="271"/>
      <c r="LS62" s="271"/>
      <c r="LT62" s="271"/>
      <c r="LU62" s="71">
        <f t="shared" si="102"/>
        <v>43.989000000000004</v>
      </c>
      <c r="LV62" s="71">
        <f t="shared" si="58"/>
        <v>0</v>
      </c>
      <c r="LW62" s="71"/>
      <c r="LX62" s="71"/>
      <c r="LY62" s="71"/>
      <c r="LZ62" s="71"/>
      <c r="MA62" s="71">
        <f t="shared" si="59"/>
        <v>0</v>
      </c>
      <c r="MB62" s="71">
        <f t="shared" si="60"/>
        <v>0</v>
      </c>
      <c r="MC62" s="106"/>
      <c r="MD62" s="71"/>
      <c r="ME62" s="306"/>
      <c r="MF62" s="336"/>
      <c r="MG62" s="71"/>
      <c r="MH62" s="71"/>
      <c r="MI62" s="71"/>
      <c r="MJ62" s="71"/>
      <c r="MK62" s="71">
        <f t="shared" si="61"/>
        <v>0</v>
      </c>
      <c r="ML62" s="71">
        <f t="shared" si="62"/>
        <v>0</v>
      </c>
      <c r="MM62" s="365">
        <v>7.032</v>
      </c>
      <c r="MN62" s="321"/>
      <c r="MO62" s="366">
        <v>4.6880000000000006</v>
      </c>
      <c r="MP62" s="321"/>
      <c r="MQ62" s="71">
        <f t="shared" si="63"/>
        <v>11.72</v>
      </c>
      <c r="MR62" s="71">
        <f t="shared" si="64"/>
        <v>0</v>
      </c>
      <c r="MS62" s="71"/>
      <c r="MT62" s="71"/>
      <c r="MU62" s="71">
        <f t="shared" si="65"/>
        <v>0</v>
      </c>
      <c r="MV62" s="71">
        <f t="shared" si="66"/>
        <v>0</v>
      </c>
      <c r="MW62" s="71"/>
      <c r="MX62" s="71"/>
      <c r="MY62" s="71">
        <f t="shared" si="67"/>
        <v>0</v>
      </c>
      <c r="MZ62" s="71">
        <f t="shared" si="68"/>
        <v>0</v>
      </c>
      <c r="NA62" s="317">
        <v>0</v>
      </c>
      <c r="NB62" s="349">
        <v>0</v>
      </c>
      <c r="NC62" s="71">
        <f t="shared" si="69"/>
        <v>0</v>
      </c>
      <c r="ND62" s="71">
        <f t="shared" si="70"/>
        <v>0</v>
      </c>
      <c r="NE62" s="317"/>
      <c r="NF62" s="317"/>
      <c r="NG62" s="317">
        <f t="shared" si="71"/>
        <v>0</v>
      </c>
      <c r="NH62" s="317">
        <f t="shared" si="72"/>
        <v>0</v>
      </c>
      <c r="NI62" s="317"/>
      <c r="NJ62" s="317"/>
      <c r="NK62" s="317">
        <f t="shared" si="73"/>
        <v>0</v>
      </c>
      <c r="NL62" s="317">
        <f t="shared" si="74"/>
        <v>0</v>
      </c>
      <c r="NM62" s="269"/>
      <c r="NN62" s="317"/>
      <c r="NO62" s="317">
        <f t="shared" si="75"/>
        <v>0</v>
      </c>
      <c r="NP62" s="317">
        <f t="shared" si="76"/>
        <v>0</v>
      </c>
      <c r="NQ62" s="337">
        <v>8</v>
      </c>
      <c r="NR62" s="337"/>
      <c r="NS62" s="71">
        <v>1.33</v>
      </c>
      <c r="NT62" s="71"/>
      <c r="NU62" s="71">
        <v>1</v>
      </c>
      <c r="NV62" s="71"/>
      <c r="NW62" s="71">
        <v>7.3</v>
      </c>
      <c r="NX62" s="71"/>
      <c r="NY62" s="71">
        <v>3.66</v>
      </c>
      <c r="NZ62" s="71"/>
      <c r="OA62" s="71">
        <v>0</v>
      </c>
      <c r="OB62" s="71"/>
      <c r="OC62" s="71">
        <f t="shared" si="77"/>
        <v>21.29</v>
      </c>
      <c r="OD62" s="71">
        <f t="shared" si="78"/>
        <v>0</v>
      </c>
      <c r="OE62" s="71">
        <v>10</v>
      </c>
      <c r="OF62" s="71"/>
      <c r="OG62" s="106">
        <v>4.66</v>
      </c>
      <c r="OH62" s="71"/>
      <c r="OI62" s="106">
        <v>2</v>
      </c>
      <c r="OJ62" s="71"/>
      <c r="OK62" s="71">
        <v>1</v>
      </c>
      <c r="OL62" s="71"/>
      <c r="OM62" s="71">
        <f t="shared" si="79"/>
        <v>17.66</v>
      </c>
      <c r="ON62" s="71">
        <f t="shared" si="80"/>
        <v>0</v>
      </c>
      <c r="OO62" s="338">
        <v>5.36</v>
      </c>
      <c r="OP62" s="317"/>
      <c r="OQ62" s="339">
        <v>1.51</v>
      </c>
      <c r="OR62" s="317"/>
      <c r="OS62" s="339">
        <v>1.65</v>
      </c>
      <c r="OT62" s="317"/>
      <c r="OU62" s="317">
        <f t="shared" si="103"/>
        <v>6.87</v>
      </c>
      <c r="OV62" s="317">
        <f t="shared" si="82"/>
        <v>0</v>
      </c>
      <c r="OW62" s="317"/>
      <c r="OX62" s="317"/>
      <c r="OY62" s="317">
        <f t="shared" si="98"/>
        <v>0</v>
      </c>
      <c r="OZ62" s="317">
        <f t="shared" si="99"/>
        <v>0</v>
      </c>
    </row>
    <row r="63" spans="1:416" s="300" customFormat="1" ht="12.75" customHeight="1">
      <c r="A63" s="327" t="s">
        <v>149</v>
      </c>
      <c r="B63" s="84">
        <v>53</v>
      </c>
      <c r="C63" s="328"/>
      <c r="D63" s="328"/>
      <c r="E63" s="71"/>
      <c r="F63" s="71"/>
      <c r="G63" s="71"/>
      <c r="H63" s="71"/>
      <c r="I63" s="67">
        <f t="shared" si="85"/>
        <v>0</v>
      </c>
      <c r="J63" s="67">
        <f t="shared" si="86"/>
        <v>0</v>
      </c>
      <c r="K63" s="305"/>
      <c r="L63" s="305"/>
      <c r="M63" s="67">
        <v>20.62</v>
      </c>
      <c r="N63" s="67">
        <v>4.1240000000000006</v>
      </c>
      <c r="O63" s="71">
        <v>0</v>
      </c>
      <c r="P63" s="67">
        <v>0</v>
      </c>
      <c r="Q63" s="106">
        <v>5.15</v>
      </c>
      <c r="R63" s="67">
        <v>1.03</v>
      </c>
      <c r="S63" s="305"/>
      <c r="T63" s="305"/>
      <c r="U63" s="67"/>
      <c r="V63" s="67"/>
      <c r="W63" s="67">
        <f t="shared" si="14"/>
        <v>25.770000000000003</v>
      </c>
      <c r="X63" s="74">
        <f t="shared" si="15"/>
        <v>5.1540000000000008</v>
      </c>
      <c r="Y63" s="67"/>
      <c r="Z63" s="67"/>
      <c r="AA63" s="71"/>
      <c r="AB63" s="67"/>
      <c r="AC63" s="67">
        <f t="shared" si="16"/>
        <v>0</v>
      </c>
      <c r="AD63" s="67">
        <f t="shared" si="17"/>
        <v>0</v>
      </c>
      <c r="AE63" s="67"/>
      <c r="AF63" s="67"/>
      <c r="AG63" s="67"/>
      <c r="AH63" s="67"/>
      <c r="AI63" s="106"/>
      <c r="AJ63" s="106"/>
      <c r="AK63" s="307"/>
      <c r="AL63" s="275"/>
      <c r="AM63" s="85"/>
      <c r="AN63" s="85"/>
      <c r="AO63" s="368"/>
      <c r="AP63" s="368"/>
      <c r="AQ63" s="368"/>
      <c r="AR63" s="368"/>
      <c r="AS63" s="368"/>
      <c r="AT63" s="368"/>
      <c r="AU63" s="71">
        <f t="shared" si="87"/>
        <v>0</v>
      </c>
      <c r="AV63" s="71">
        <f t="shared" si="88"/>
        <v>0</v>
      </c>
      <c r="AW63" s="67"/>
      <c r="AX63" s="67"/>
      <c r="AY63" s="345"/>
      <c r="AZ63" s="67"/>
      <c r="BA63" s="67"/>
      <c r="BB63" s="67"/>
      <c r="BC63" s="67">
        <f t="shared" si="89"/>
        <v>0</v>
      </c>
      <c r="BD63" s="67">
        <f t="shared" si="90"/>
        <v>0</v>
      </c>
      <c r="BE63" s="67">
        <v>3</v>
      </c>
      <c r="BF63" s="67">
        <v>0.42720000000000002</v>
      </c>
      <c r="BG63" s="329">
        <v>15</v>
      </c>
      <c r="BH63" s="330">
        <v>2.1360000000000001</v>
      </c>
      <c r="BI63" s="329">
        <v>0</v>
      </c>
      <c r="BJ63" s="330">
        <v>0</v>
      </c>
      <c r="BK63" s="269">
        <v>2</v>
      </c>
      <c r="BL63" s="67">
        <v>0.2848</v>
      </c>
      <c r="BM63" s="67"/>
      <c r="BN63" s="67"/>
      <c r="BO63" s="67"/>
      <c r="BP63" s="67"/>
      <c r="BQ63" s="67">
        <v>10</v>
      </c>
      <c r="BR63" s="67">
        <v>1.4239999999999999</v>
      </c>
      <c r="BS63" s="305">
        <f t="shared" si="19"/>
        <v>30</v>
      </c>
      <c r="BT63" s="67">
        <f t="shared" si="20"/>
        <v>4.2720000000000002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1"/>
        <v>0</v>
      </c>
      <c r="CD63" s="71">
        <f t="shared" si="91"/>
        <v>0</v>
      </c>
      <c r="CE63" s="71"/>
      <c r="CF63" s="71"/>
      <c r="CG63" s="106"/>
      <c r="CH63" s="262"/>
      <c r="CI63" s="305">
        <v>30.9</v>
      </c>
      <c r="CJ63" s="262">
        <v>10</v>
      </c>
      <c r="CK63" s="269"/>
      <c r="CL63" s="269"/>
      <c r="CM63" s="305">
        <v>10.3</v>
      </c>
      <c r="CN63" s="269">
        <v>3</v>
      </c>
      <c r="CO63" s="67">
        <f t="shared" si="21"/>
        <v>41.2</v>
      </c>
      <c r="CP63" s="67">
        <f t="shared" si="22"/>
        <v>13</v>
      </c>
      <c r="CQ63" s="310">
        <v>247.40625</v>
      </c>
      <c r="CR63" s="310"/>
      <c r="CS63" s="310"/>
      <c r="CT63" s="81"/>
      <c r="CU63" s="331">
        <v>18.556701030927837</v>
      </c>
      <c r="CV63" s="317"/>
      <c r="CW63" s="310">
        <v>63.814432989690722</v>
      </c>
      <c r="CX63" s="81"/>
      <c r="CY63" s="81"/>
      <c r="CZ63" s="81"/>
      <c r="DA63" s="332">
        <f t="shared" si="100"/>
        <v>329.77738402061857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33">
        <v>41.1</v>
      </c>
      <c r="DL63" s="333">
        <v>13.7</v>
      </c>
      <c r="DM63" s="305">
        <f t="shared" si="27"/>
        <v>41.1</v>
      </c>
      <c r="DN63" s="305">
        <f t="shared" si="28"/>
        <v>13.7</v>
      </c>
      <c r="DO63" s="333">
        <v>39.869999999999997</v>
      </c>
      <c r="DP63" s="333">
        <v>13.29</v>
      </c>
      <c r="DQ63" s="265"/>
      <c r="DR63" s="265"/>
      <c r="DS63" s="67"/>
      <c r="DT63" s="67"/>
      <c r="DU63" s="369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46">
        <v>41.23</v>
      </c>
      <c r="EH63" s="370"/>
      <c r="EI63" s="87">
        <v>265.70103092783506</v>
      </c>
      <c r="EJ63" s="87"/>
      <c r="EK63" s="263">
        <v>116.90721649484537</v>
      </c>
      <c r="EL63" s="369"/>
      <c r="EM63" s="334"/>
      <c r="EN63" s="334"/>
      <c r="EO63" s="334"/>
      <c r="EP63" s="334"/>
      <c r="EQ63" s="67">
        <f t="shared" si="30"/>
        <v>423.83824742268047</v>
      </c>
      <c r="ER63" s="67">
        <f t="shared" si="101"/>
        <v>0</v>
      </c>
      <c r="ES63" s="317"/>
      <c r="ET63" s="317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35">
        <v>29</v>
      </c>
      <c r="FB63" s="269"/>
      <c r="FC63" s="106">
        <v>0</v>
      </c>
      <c r="FD63" s="269"/>
      <c r="FE63" s="67"/>
      <c r="FF63" s="67"/>
      <c r="FG63" s="284"/>
      <c r="FH63" s="285"/>
      <c r="FI63" s="67"/>
      <c r="FJ63" s="67"/>
      <c r="FK63" s="67"/>
      <c r="FL63" s="67"/>
      <c r="FM63" s="269"/>
      <c r="FN63" s="269"/>
      <c r="FO63" s="71"/>
      <c r="FP63" s="67"/>
      <c r="FQ63" s="371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/>
      <c r="GJ63" s="67"/>
      <c r="GK63" s="269"/>
      <c r="GL63" s="269"/>
      <c r="GM63" s="86"/>
      <c r="GN63" s="86"/>
      <c r="GO63" s="269"/>
      <c r="GP63" s="313"/>
      <c r="GQ63" s="313"/>
      <c r="GR63" s="313"/>
      <c r="GS63" s="86"/>
      <c r="GT63" s="86"/>
      <c r="GU63" s="86"/>
      <c r="GV63" s="86"/>
      <c r="GW63" s="86"/>
      <c r="GX63" s="86"/>
      <c r="GY63" s="86"/>
      <c r="GZ63" s="86"/>
      <c r="HA63" s="67"/>
      <c r="HB63" s="67"/>
      <c r="HC63" s="71"/>
      <c r="HD63" s="71"/>
      <c r="HE63" s="71"/>
      <c r="HF63" s="71"/>
      <c r="HG63" s="71"/>
      <c r="HH63" s="71"/>
      <c r="HI63" s="71">
        <f t="shared" si="92"/>
        <v>0</v>
      </c>
      <c r="HJ63" s="71">
        <f t="shared" si="93"/>
        <v>0</v>
      </c>
      <c r="HK63" s="67"/>
      <c r="HL63" s="67"/>
      <c r="HM63" s="67"/>
      <c r="HN63" s="87"/>
      <c r="HO63" s="67">
        <f t="shared" si="38"/>
        <v>0</v>
      </c>
      <c r="HP63" s="67">
        <f t="shared" si="39"/>
        <v>0</v>
      </c>
      <c r="HQ63" s="305">
        <v>400</v>
      </c>
      <c r="HR63" s="67"/>
      <c r="HS63" s="305">
        <v>400</v>
      </c>
      <c r="HT63" s="67"/>
      <c r="HU63" s="67">
        <f t="shared" si="40"/>
        <v>400</v>
      </c>
      <c r="HV63" s="67">
        <f t="shared" si="41"/>
        <v>0</v>
      </c>
      <c r="HW63" s="67"/>
      <c r="HX63" s="67"/>
      <c r="HY63" s="337"/>
      <c r="HZ63" s="337"/>
      <c r="IA63" s="89"/>
      <c r="IB63" s="87"/>
      <c r="IC63" s="317">
        <v>12.5</v>
      </c>
      <c r="ID63" s="269">
        <v>3.125</v>
      </c>
      <c r="IE63" s="89"/>
      <c r="IF63" s="89"/>
      <c r="IG63" s="67">
        <f t="shared" si="42"/>
        <v>12.5</v>
      </c>
      <c r="IH63" s="67">
        <f t="shared" si="43"/>
        <v>3.125</v>
      </c>
      <c r="II63" s="67"/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4"/>
        <v>0</v>
      </c>
      <c r="IV63" s="67">
        <f t="shared" si="95"/>
        <v>0</v>
      </c>
      <c r="IW63" s="67"/>
      <c r="IX63" s="67"/>
      <c r="IY63" s="67"/>
      <c r="IZ63" s="67"/>
      <c r="JA63" s="67">
        <v>10.31</v>
      </c>
      <c r="JB63" s="67"/>
      <c r="JC63" s="67">
        <v>0</v>
      </c>
      <c r="JD63" s="67"/>
      <c r="JE63" s="293">
        <v>5.15</v>
      </c>
      <c r="JF63" s="293"/>
      <c r="JG63" s="67">
        <f t="shared" si="44"/>
        <v>15.46</v>
      </c>
      <c r="JH63" s="67">
        <f t="shared" si="45"/>
        <v>0</v>
      </c>
      <c r="JI63" s="269">
        <v>0</v>
      </c>
      <c r="JJ63" s="269">
        <v>0</v>
      </c>
      <c r="JK63" s="269">
        <v>6.3967999999999998</v>
      </c>
      <c r="JL63" s="269">
        <v>1</v>
      </c>
      <c r="JM63" s="324"/>
      <c r="JN63" s="269"/>
      <c r="JO63" s="305">
        <v>0</v>
      </c>
      <c r="JP63" s="269">
        <v>0</v>
      </c>
      <c r="JQ63" s="305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3"/>
        <v>6.3967999999999998</v>
      </c>
      <c r="JX63" s="67">
        <f t="shared" si="84"/>
        <v>1</v>
      </c>
      <c r="JY63" s="67"/>
      <c r="JZ63" s="67"/>
      <c r="KA63" s="67"/>
      <c r="KB63" s="67"/>
      <c r="KC63" s="67">
        <f t="shared" si="46"/>
        <v>0</v>
      </c>
      <c r="KD63" s="67">
        <f t="shared" si="47"/>
        <v>0</v>
      </c>
      <c r="KE63" s="71"/>
      <c r="KF63" s="71"/>
      <c r="KG63" s="71"/>
      <c r="KH63" s="71"/>
      <c r="KI63" s="71">
        <f t="shared" si="96"/>
        <v>0</v>
      </c>
      <c r="KJ63" s="71">
        <f t="shared" si="97"/>
        <v>0</v>
      </c>
      <c r="KK63" s="71"/>
      <c r="KL63" s="71"/>
      <c r="KM63" s="71"/>
      <c r="KN63" s="71"/>
      <c r="KO63" s="71">
        <f t="shared" si="48"/>
        <v>0</v>
      </c>
      <c r="KP63" s="71">
        <f t="shared" si="48"/>
        <v>0</v>
      </c>
      <c r="KQ63" s="305"/>
      <c r="KR63" s="71"/>
      <c r="KS63" s="71"/>
      <c r="KT63" s="71"/>
      <c r="KU63" s="106">
        <f t="shared" si="49"/>
        <v>0</v>
      </c>
      <c r="KV63" s="106">
        <f t="shared" si="50"/>
        <v>0</v>
      </c>
      <c r="KW63" s="71"/>
      <c r="KX63" s="71"/>
      <c r="KY63" s="71">
        <f t="shared" si="51"/>
        <v>0</v>
      </c>
      <c r="KZ63" s="71">
        <f t="shared" si="52"/>
        <v>0</v>
      </c>
      <c r="LA63" s="71"/>
      <c r="LB63" s="71"/>
      <c r="LC63" s="71"/>
      <c r="LD63" s="71"/>
      <c r="LE63" s="71">
        <f t="shared" si="53"/>
        <v>0</v>
      </c>
      <c r="LF63" s="71">
        <f t="shared" si="54"/>
        <v>0</v>
      </c>
      <c r="LG63" s="71"/>
      <c r="LH63" s="71"/>
      <c r="LI63" s="71">
        <f t="shared" si="55"/>
        <v>0</v>
      </c>
      <c r="LJ63" s="71">
        <f t="shared" si="56"/>
        <v>0</v>
      </c>
      <c r="LK63" s="67">
        <v>25</v>
      </c>
      <c r="LL63" s="269">
        <v>0</v>
      </c>
      <c r="LM63" s="75">
        <v>13.71</v>
      </c>
      <c r="LN63" s="315">
        <v>0</v>
      </c>
      <c r="LO63" s="75">
        <v>5.2789999999999999</v>
      </c>
      <c r="LP63" s="319">
        <v>0</v>
      </c>
      <c r="LQ63" s="130"/>
      <c r="LR63" s="271"/>
      <c r="LS63" s="271"/>
      <c r="LT63" s="271"/>
      <c r="LU63" s="71">
        <f t="shared" si="102"/>
        <v>43.989000000000004</v>
      </c>
      <c r="LV63" s="71">
        <f t="shared" si="58"/>
        <v>0</v>
      </c>
      <c r="LW63" s="71"/>
      <c r="LX63" s="71"/>
      <c r="LY63" s="71"/>
      <c r="LZ63" s="71"/>
      <c r="MA63" s="71">
        <f t="shared" si="59"/>
        <v>0</v>
      </c>
      <c r="MB63" s="71">
        <f t="shared" si="60"/>
        <v>0</v>
      </c>
      <c r="MC63" s="106"/>
      <c r="MD63" s="71"/>
      <c r="ME63" s="306"/>
      <c r="MF63" s="336"/>
      <c r="MG63" s="71"/>
      <c r="MH63" s="71"/>
      <c r="MI63" s="71"/>
      <c r="MJ63" s="71"/>
      <c r="MK63" s="71">
        <f t="shared" si="61"/>
        <v>0</v>
      </c>
      <c r="ML63" s="71">
        <f t="shared" si="62"/>
        <v>0</v>
      </c>
      <c r="MM63" s="365">
        <v>6.8820000000000006</v>
      </c>
      <c r="MN63" s="321"/>
      <c r="MO63" s="366">
        <v>4.5880000000000001</v>
      </c>
      <c r="MP63" s="321"/>
      <c r="MQ63" s="71">
        <f t="shared" si="63"/>
        <v>11.47</v>
      </c>
      <c r="MR63" s="71">
        <f t="shared" si="64"/>
        <v>0</v>
      </c>
      <c r="MS63" s="71"/>
      <c r="MT63" s="71"/>
      <c r="MU63" s="71">
        <f t="shared" si="65"/>
        <v>0</v>
      </c>
      <c r="MV63" s="71">
        <f t="shared" si="66"/>
        <v>0</v>
      </c>
      <c r="MW63" s="71"/>
      <c r="MX63" s="71"/>
      <c r="MY63" s="71">
        <f t="shared" si="67"/>
        <v>0</v>
      </c>
      <c r="MZ63" s="71">
        <f t="shared" si="68"/>
        <v>0</v>
      </c>
      <c r="NA63" s="317">
        <v>0</v>
      </c>
      <c r="NB63" s="349">
        <v>0</v>
      </c>
      <c r="NC63" s="71">
        <f t="shared" si="69"/>
        <v>0</v>
      </c>
      <c r="ND63" s="71">
        <f t="shared" si="70"/>
        <v>0</v>
      </c>
      <c r="NE63" s="317"/>
      <c r="NF63" s="317"/>
      <c r="NG63" s="317">
        <f t="shared" si="71"/>
        <v>0</v>
      </c>
      <c r="NH63" s="317">
        <f t="shared" si="72"/>
        <v>0</v>
      </c>
      <c r="NI63" s="317"/>
      <c r="NJ63" s="317"/>
      <c r="NK63" s="317">
        <f t="shared" si="73"/>
        <v>0</v>
      </c>
      <c r="NL63" s="317">
        <f t="shared" si="74"/>
        <v>0</v>
      </c>
      <c r="NM63" s="269"/>
      <c r="NN63" s="317"/>
      <c r="NO63" s="317">
        <f t="shared" si="75"/>
        <v>0</v>
      </c>
      <c r="NP63" s="317">
        <f t="shared" si="76"/>
        <v>0</v>
      </c>
      <c r="NQ63" s="337">
        <v>8</v>
      </c>
      <c r="NR63" s="337"/>
      <c r="NS63" s="71">
        <v>1.33</v>
      </c>
      <c r="NT63" s="71"/>
      <c r="NU63" s="71">
        <v>1</v>
      </c>
      <c r="NV63" s="71"/>
      <c r="NW63" s="71">
        <v>7.14</v>
      </c>
      <c r="NX63" s="71"/>
      <c r="NY63" s="71">
        <v>3.58</v>
      </c>
      <c r="NZ63" s="71"/>
      <c r="OA63" s="71">
        <v>0</v>
      </c>
      <c r="OB63" s="71"/>
      <c r="OC63" s="71">
        <f t="shared" si="77"/>
        <v>21.049999999999997</v>
      </c>
      <c r="OD63" s="71">
        <f t="shared" si="78"/>
        <v>0</v>
      </c>
      <c r="OE63" s="71">
        <v>10</v>
      </c>
      <c r="OF63" s="71"/>
      <c r="OG63" s="106">
        <v>4.66</v>
      </c>
      <c r="OH63" s="71"/>
      <c r="OI63" s="106">
        <v>2</v>
      </c>
      <c r="OJ63" s="71"/>
      <c r="OK63" s="71">
        <v>1</v>
      </c>
      <c r="OL63" s="71"/>
      <c r="OM63" s="71">
        <f t="shared" si="79"/>
        <v>17.66</v>
      </c>
      <c r="ON63" s="71">
        <f t="shared" si="80"/>
        <v>0</v>
      </c>
      <c r="OO63" s="338">
        <v>4.38</v>
      </c>
      <c r="OP63" s="317"/>
      <c r="OQ63" s="339">
        <v>1.23</v>
      </c>
      <c r="OR63" s="317"/>
      <c r="OS63" s="339">
        <v>1.35</v>
      </c>
      <c r="OT63" s="317"/>
      <c r="OU63" s="317">
        <f t="shared" si="103"/>
        <v>5.6099999999999994</v>
      </c>
      <c r="OV63" s="317">
        <f t="shared" si="82"/>
        <v>0</v>
      </c>
      <c r="OW63" s="317"/>
      <c r="OX63" s="317"/>
      <c r="OY63" s="317">
        <f t="shared" si="98"/>
        <v>0</v>
      </c>
      <c r="OZ63" s="317">
        <f t="shared" si="99"/>
        <v>0</v>
      </c>
    </row>
    <row r="64" spans="1:416" s="300" customFormat="1" ht="12.75" customHeight="1">
      <c r="A64" s="31"/>
      <c r="B64" s="84">
        <v>54</v>
      </c>
      <c r="C64" s="328"/>
      <c r="D64" s="328"/>
      <c r="E64" s="71"/>
      <c r="F64" s="71"/>
      <c r="G64" s="71"/>
      <c r="H64" s="71"/>
      <c r="I64" s="67">
        <f t="shared" si="85"/>
        <v>0</v>
      </c>
      <c r="J64" s="67">
        <f t="shared" si="86"/>
        <v>0</v>
      </c>
      <c r="K64" s="305"/>
      <c r="L64" s="305"/>
      <c r="M64" s="67">
        <v>20.62</v>
      </c>
      <c r="N64" s="67">
        <v>4.1240000000000006</v>
      </c>
      <c r="O64" s="71">
        <v>0</v>
      </c>
      <c r="P64" s="67">
        <v>0</v>
      </c>
      <c r="Q64" s="106">
        <v>5.15</v>
      </c>
      <c r="R64" s="67">
        <v>1.03</v>
      </c>
      <c r="S64" s="305"/>
      <c r="T64" s="305"/>
      <c r="U64" s="67"/>
      <c r="V64" s="67"/>
      <c r="W64" s="67">
        <f t="shared" si="14"/>
        <v>25.770000000000003</v>
      </c>
      <c r="X64" s="74">
        <f t="shared" si="15"/>
        <v>5.1540000000000008</v>
      </c>
      <c r="Y64" s="67"/>
      <c r="Z64" s="67"/>
      <c r="AA64" s="71"/>
      <c r="AB64" s="67"/>
      <c r="AC64" s="67">
        <f t="shared" si="16"/>
        <v>0</v>
      </c>
      <c r="AD64" s="67">
        <f t="shared" si="17"/>
        <v>0</v>
      </c>
      <c r="AE64" s="67"/>
      <c r="AF64" s="67"/>
      <c r="AG64" s="67"/>
      <c r="AH64" s="67"/>
      <c r="AI64" s="106"/>
      <c r="AJ64" s="106"/>
      <c r="AK64" s="307"/>
      <c r="AL64" s="275"/>
      <c r="AM64" s="85"/>
      <c r="AN64" s="85"/>
      <c r="AO64" s="368"/>
      <c r="AP64" s="368"/>
      <c r="AQ64" s="368"/>
      <c r="AR64" s="368"/>
      <c r="AS64" s="368"/>
      <c r="AT64" s="368"/>
      <c r="AU64" s="71">
        <f t="shared" si="87"/>
        <v>0</v>
      </c>
      <c r="AV64" s="71">
        <f t="shared" si="88"/>
        <v>0</v>
      </c>
      <c r="AW64" s="67"/>
      <c r="AX64" s="67"/>
      <c r="AY64" s="345"/>
      <c r="AZ64" s="67"/>
      <c r="BA64" s="67"/>
      <c r="BB64" s="67"/>
      <c r="BC64" s="67">
        <f t="shared" si="89"/>
        <v>0</v>
      </c>
      <c r="BD64" s="67">
        <f t="shared" si="90"/>
        <v>0</v>
      </c>
      <c r="BE64" s="67">
        <v>3</v>
      </c>
      <c r="BF64" s="67">
        <v>0.42720000000000002</v>
      </c>
      <c r="BG64" s="329">
        <v>15</v>
      </c>
      <c r="BH64" s="330">
        <v>2.1360000000000001</v>
      </c>
      <c r="BI64" s="329">
        <v>0</v>
      </c>
      <c r="BJ64" s="330">
        <v>0</v>
      </c>
      <c r="BK64" s="269">
        <v>2</v>
      </c>
      <c r="BL64" s="67">
        <v>0.2848</v>
      </c>
      <c r="BM64" s="67"/>
      <c r="BN64" s="67"/>
      <c r="BO64" s="67"/>
      <c r="BP64" s="67"/>
      <c r="BQ64" s="67">
        <v>10</v>
      </c>
      <c r="BR64" s="67">
        <v>1.4239999999999999</v>
      </c>
      <c r="BS64" s="305">
        <f t="shared" si="19"/>
        <v>30</v>
      </c>
      <c r="BT64" s="67">
        <f t="shared" si="20"/>
        <v>4.2720000000000002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1"/>
        <v>0</v>
      </c>
      <c r="CD64" s="71">
        <f t="shared" si="91"/>
        <v>0</v>
      </c>
      <c r="CE64" s="71"/>
      <c r="CF64" s="71"/>
      <c r="CG64" s="106"/>
      <c r="CH64" s="262"/>
      <c r="CI64" s="305">
        <v>30.9</v>
      </c>
      <c r="CJ64" s="262">
        <v>10</v>
      </c>
      <c r="CK64" s="269"/>
      <c r="CL64" s="269"/>
      <c r="CM64" s="305">
        <v>10.3</v>
      </c>
      <c r="CN64" s="269">
        <v>3</v>
      </c>
      <c r="CO64" s="67">
        <f t="shared" si="21"/>
        <v>41.2</v>
      </c>
      <c r="CP64" s="67">
        <f t="shared" si="22"/>
        <v>13</v>
      </c>
      <c r="CQ64" s="310">
        <v>247.40625</v>
      </c>
      <c r="CR64" s="310"/>
      <c r="CS64" s="310"/>
      <c r="CT64" s="81"/>
      <c r="CU64" s="331">
        <v>18.556701030927837</v>
      </c>
      <c r="CV64" s="317"/>
      <c r="CW64" s="310">
        <v>63.814432989690722</v>
      </c>
      <c r="CX64" s="81"/>
      <c r="CY64" s="81"/>
      <c r="CZ64" s="81"/>
      <c r="DA64" s="332">
        <f t="shared" si="100"/>
        <v>329.77738402061857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33">
        <v>41.1</v>
      </c>
      <c r="DL64" s="333">
        <v>13.7</v>
      </c>
      <c r="DM64" s="305">
        <f t="shared" si="27"/>
        <v>41.1</v>
      </c>
      <c r="DN64" s="305">
        <f t="shared" si="28"/>
        <v>13.7</v>
      </c>
      <c r="DO64" s="333">
        <v>39.869999999999997</v>
      </c>
      <c r="DP64" s="333">
        <v>13.29</v>
      </c>
      <c r="DQ64" s="265"/>
      <c r="DR64" s="265"/>
      <c r="DS64" s="67"/>
      <c r="DT64" s="67"/>
      <c r="DU64" s="369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46">
        <v>41.23</v>
      </c>
      <c r="EH64" s="370"/>
      <c r="EI64" s="87">
        <v>265.70103092783506</v>
      </c>
      <c r="EJ64" s="87"/>
      <c r="EK64" s="263">
        <v>116.90721649484537</v>
      </c>
      <c r="EL64" s="369"/>
      <c r="EM64" s="334"/>
      <c r="EN64" s="334"/>
      <c r="EO64" s="334"/>
      <c r="EP64" s="334"/>
      <c r="EQ64" s="67">
        <f t="shared" si="30"/>
        <v>423.83824742268047</v>
      </c>
      <c r="ER64" s="67">
        <f t="shared" si="101"/>
        <v>0</v>
      </c>
      <c r="ES64" s="317"/>
      <c r="ET64" s="317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35">
        <v>29</v>
      </c>
      <c r="FB64" s="269"/>
      <c r="FC64" s="106">
        <v>0</v>
      </c>
      <c r="FD64" s="269"/>
      <c r="FE64" s="67"/>
      <c r="FF64" s="67"/>
      <c r="FG64" s="284"/>
      <c r="FH64" s="285"/>
      <c r="FI64" s="67"/>
      <c r="FJ64" s="67"/>
      <c r="FK64" s="67"/>
      <c r="FL64" s="67"/>
      <c r="FM64" s="269"/>
      <c r="FN64" s="269"/>
      <c r="FO64" s="71"/>
      <c r="FP64" s="67"/>
      <c r="FQ64" s="371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/>
      <c r="GJ64" s="67"/>
      <c r="GK64" s="269"/>
      <c r="GL64" s="269"/>
      <c r="GM64" s="86"/>
      <c r="GN64" s="86"/>
      <c r="GO64" s="269"/>
      <c r="GP64" s="313"/>
      <c r="GQ64" s="313"/>
      <c r="GR64" s="313"/>
      <c r="GS64" s="86"/>
      <c r="GT64" s="86"/>
      <c r="GU64" s="86"/>
      <c r="GV64" s="86"/>
      <c r="GW64" s="86"/>
      <c r="GX64" s="86"/>
      <c r="GY64" s="86"/>
      <c r="GZ64" s="86"/>
      <c r="HA64" s="67"/>
      <c r="HB64" s="67"/>
      <c r="HC64" s="71"/>
      <c r="HD64" s="71"/>
      <c r="HE64" s="71"/>
      <c r="HF64" s="71"/>
      <c r="HG64" s="71"/>
      <c r="HH64" s="71"/>
      <c r="HI64" s="71">
        <f t="shared" si="92"/>
        <v>0</v>
      </c>
      <c r="HJ64" s="71">
        <f t="shared" si="93"/>
        <v>0</v>
      </c>
      <c r="HK64" s="67"/>
      <c r="HL64" s="67"/>
      <c r="HM64" s="67"/>
      <c r="HN64" s="87"/>
      <c r="HO64" s="67">
        <f t="shared" si="38"/>
        <v>0</v>
      </c>
      <c r="HP64" s="67">
        <f t="shared" si="39"/>
        <v>0</v>
      </c>
      <c r="HQ64" s="305">
        <v>400</v>
      </c>
      <c r="HR64" s="67"/>
      <c r="HS64" s="305">
        <v>400</v>
      </c>
      <c r="HT64" s="67"/>
      <c r="HU64" s="67">
        <f t="shared" si="40"/>
        <v>400</v>
      </c>
      <c r="HV64" s="67">
        <f t="shared" si="41"/>
        <v>0</v>
      </c>
      <c r="HW64" s="67"/>
      <c r="HX64" s="67"/>
      <c r="HY64" s="337"/>
      <c r="HZ64" s="337"/>
      <c r="IA64" s="89"/>
      <c r="IB64" s="87"/>
      <c r="IC64" s="317">
        <v>12.5</v>
      </c>
      <c r="ID64" s="269">
        <v>3.125</v>
      </c>
      <c r="IE64" s="89"/>
      <c r="IF64" s="89"/>
      <c r="IG64" s="67">
        <f t="shared" si="42"/>
        <v>12.5</v>
      </c>
      <c r="IH64" s="67">
        <f t="shared" si="43"/>
        <v>3.125</v>
      </c>
      <c r="II64" s="67"/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4"/>
        <v>0</v>
      </c>
      <c r="IV64" s="67">
        <f t="shared" si="95"/>
        <v>0</v>
      </c>
      <c r="IW64" s="67"/>
      <c r="IX64" s="67"/>
      <c r="IY64" s="67"/>
      <c r="IZ64" s="67"/>
      <c r="JA64" s="67">
        <v>10.31</v>
      </c>
      <c r="JB64" s="67"/>
      <c r="JC64" s="67">
        <v>0</v>
      </c>
      <c r="JD64" s="67"/>
      <c r="JE64" s="293">
        <v>5.15</v>
      </c>
      <c r="JF64" s="293"/>
      <c r="JG64" s="67">
        <f t="shared" si="44"/>
        <v>15.46</v>
      </c>
      <c r="JH64" s="67">
        <f t="shared" si="45"/>
        <v>0</v>
      </c>
      <c r="JI64" s="269">
        <v>0</v>
      </c>
      <c r="JJ64" s="269">
        <v>0</v>
      </c>
      <c r="JK64" s="269">
        <v>6.3967999999999998</v>
      </c>
      <c r="JL64" s="269">
        <v>1</v>
      </c>
      <c r="JM64" s="324"/>
      <c r="JN64" s="269"/>
      <c r="JO64" s="305">
        <v>0</v>
      </c>
      <c r="JP64" s="269">
        <v>0</v>
      </c>
      <c r="JQ64" s="305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3"/>
        <v>6.3967999999999998</v>
      </c>
      <c r="JX64" s="67">
        <f t="shared" si="84"/>
        <v>1</v>
      </c>
      <c r="JY64" s="67"/>
      <c r="JZ64" s="67"/>
      <c r="KA64" s="67"/>
      <c r="KB64" s="67"/>
      <c r="KC64" s="67">
        <f t="shared" si="46"/>
        <v>0</v>
      </c>
      <c r="KD64" s="67">
        <f t="shared" si="47"/>
        <v>0</v>
      </c>
      <c r="KE64" s="71"/>
      <c r="KF64" s="71"/>
      <c r="KG64" s="71"/>
      <c r="KH64" s="71"/>
      <c r="KI64" s="71">
        <f t="shared" si="96"/>
        <v>0</v>
      </c>
      <c r="KJ64" s="71">
        <f t="shared" si="97"/>
        <v>0</v>
      </c>
      <c r="KK64" s="71"/>
      <c r="KL64" s="71"/>
      <c r="KM64" s="71"/>
      <c r="KN64" s="71"/>
      <c r="KO64" s="71">
        <f t="shared" si="48"/>
        <v>0</v>
      </c>
      <c r="KP64" s="71">
        <f t="shared" si="48"/>
        <v>0</v>
      </c>
      <c r="KQ64" s="305"/>
      <c r="KR64" s="71"/>
      <c r="KS64" s="71"/>
      <c r="KT64" s="71"/>
      <c r="KU64" s="106">
        <f t="shared" si="49"/>
        <v>0</v>
      </c>
      <c r="KV64" s="106">
        <f t="shared" si="50"/>
        <v>0</v>
      </c>
      <c r="KW64" s="71"/>
      <c r="KX64" s="71"/>
      <c r="KY64" s="71">
        <f t="shared" si="51"/>
        <v>0</v>
      </c>
      <c r="KZ64" s="71">
        <f t="shared" si="52"/>
        <v>0</v>
      </c>
      <c r="LA64" s="71"/>
      <c r="LB64" s="71"/>
      <c r="LC64" s="71"/>
      <c r="LD64" s="71"/>
      <c r="LE64" s="71">
        <f t="shared" si="53"/>
        <v>0</v>
      </c>
      <c r="LF64" s="71">
        <f t="shared" si="54"/>
        <v>0</v>
      </c>
      <c r="LG64" s="71"/>
      <c r="LH64" s="71"/>
      <c r="LI64" s="71">
        <f t="shared" si="55"/>
        <v>0</v>
      </c>
      <c r="LJ64" s="71">
        <f t="shared" si="56"/>
        <v>0</v>
      </c>
      <c r="LK64" s="67">
        <v>25</v>
      </c>
      <c r="LL64" s="269">
        <v>0</v>
      </c>
      <c r="LM64" s="75">
        <v>13.71</v>
      </c>
      <c r="LN64" s="315">
        <v>0</v>
      </c>
      <c r="LO64" s="75">
        <v>5.2789999999999999</v>
      </c>
      <c r="LP64" s="319">
        <v>0</v>
      </c>
      <c r="LQ64" s="130"/>
      <c r="LR64" s="271"/>
      <c r="LS64" s="271"/>
      <c r="LT64" s="271"/>
      <c r="LU64" s="71">
        <f t="shared" si="102"/>
        <v>43.989000000000004</v>
      </c>
      <c r="LV64" s="71">
        <f t="shared" si="58"/>
        <v>0</v>
      </c>
      <c r="LW64" s="71"/>
      <c r="LX64" s="71"/>
      <c r="LY64" s="71"/>
      <c r="LZ64" s="71"/>
      <c r="MA64" s="71">
        <f t="shared" si="59"/>
        <v>0</v>
      </c>
      <c r="MB64" s="71">
        <f t="shared" si="60"/>
        <v>0</v>
      </c>
      <c r="MC64" s="106"/>
      <c r="MD64" s="71"/>
      <c r="ME64" s="306"/>
      <c r="MF64" s="336"/>
      <c r="MG64" s="71"/>
      <c r="MH64" s="71"/>
      <c r="MI64" s="71"/>
      <c r="MJ64" s="71"/>
      <c r="MK64" s="71">
        <f t="shared" si="61"/>
        <v>0</v>
      </c>
      <c r="ML64" s="71">
        <f t="shared" si="62"/>
        <v>0</v>
      </c>
      <c r="MM64" s="365">
        <v>6.6959999999999997</v>
      </c>
      <c r="MN64" s="321"/>
      <c r="MO64" s="366">
        <v>4.4640000000000004</v>
      </c>
      <c r="MP64" s="321"/>
      <c r="MQ64" s="71">
        <f t="shared" si="63"/>
        <v>11.16</v>
      </c>
      <c r="MR64" s="71">
        <f t="shared" si="64"/>
        <v>0</v>
      </c>
      <c r="MS64" s="71"/>
      <c r="MT64" s="71"/>
      <c r="MU64" s="71">
        <f t="shared" si="65"/>
        <v>0</v>
      </c>
      <c r="MV64" s="71">
        <f t="shared" si="66"/>
        <v>0</v>
      </c>
      <c r="MW64" s="71"/>
      <c r="MX64" s="71"/>
      <c r="MY64" s="71">
        <f t="shared" si="67"/>
        <v>0</v>
      </c>
      <c r="MZ64" s="71">
        <f t="shared" si="68"/>
        <v>0</v>
      </c>
      <c r="NA64" s="317">
        <v>0</v>
      </c>
      <c r="NB64" s="349">
        <v>0</v>
      </c>
      <c r="NC64" s="71">
        <f t="shared" si="69"/>
        <v>0</v>
      </c>
      <c r="ND64" s="71">
        <f t="shared" si="70"/>
        <v>0</v>
      </c>
      <c r="NE64" s="317"/>
      <c r="NF64" s="317"/>
      <c r="NG64" s="317">
        <f t="shared" si="71"/>
        <v>0</v>
      </c>
      <c r="NH64" s="317">
        <f t="shared" si="72"/>
        <v>0</v>
      </c>
      <c r="NI64" s="317"/>
      <c r="NJ64" s="317"/>
      <c r="NK64" s="317">
        <f t="shared" si="73"/>
        <v>0</v>
      </c>
      <c r="NL64" s="317">
        <f t="shared" si="74"/>
        <v>0</v>
      </c>
      <c r="NM64" s="269"/>
      <c r="NN64" s="317"/>
      <c r="NO64" s="317">
        <f t="shared" si="75"/>
        <v>0</v>
      </c>
      <c r="NP64" s="317">
        <f t="shared" si="76"/>
        <v>0</v>
      </c>
      <c r="NQ64" s="337">
        <v>8</v>
      </c>
      <c r="NR64" s="337"/>
      <c r="NS64" s="71">
        <v>1.33</v>
      </c>
      <c r="NT64" s="71"/>
      <c r="NU64" s="71">
        <v>1</v>
      </c>
      <c r="NV64" s="71"/>
      <c r="NW64" s="71">
        <v>5.21</v>
      </c>
      <c r="NX64" s="71"/>
      <c r="NY64" s="71">
        <v>2.61</v>
      </c>
      <c r="NZ64" s="71"/>
      <c r="OA64" s="71">
        <v>0</v>
      </c>
      <c r="OB64" s="71"/>
      <c r="OC64" s="71">
        <f t="shared" si="77"/>
        <v>18.149999999999999</v>
      </c>
      <c r="OD64" s="71">
        <f t="shared" si="78"/>
        <v>0</v>
      </c>
      <c r="OE64" s="71">
        <v>10</v>
      </c>
      <c r="OF64" s="71"/>
      <c r="OG64" s="106">
        <v>4.66</v>
      </c>
      <c r="OH64" s="71"/>
      <c r="OI64" s="106">
        <v>2</v>
      </c>
      <c r="OJ64" s="71"/>
      <c r="OK64" s="71">
        <v>1</v>
      </c>
      <c r="OL64" s="71"/>
      <c r="OM64" s="71">
        <f t="shared" si="79"/>
        <v>17.66</v>
      </c>
      <c r="ON64" s="71">
        <f t="shared" si="80"/>
        <v>0</v>
      </c>
      <c r="OO64" s="338">
        <v>3.5</v>
      </c>
      <c r="OP64" s="317"/>
      <c r="OQ64" s="339">
        <v>0.99</v>
      </c>
      <c r="OR64" s="317"/>
      <c r="OS64" s="339">
        <v>1.08</v>
      </c>
      <c r="OT64" s="317"/>
      <c r="OU64" s="317">
        <f t="shared" si="103"/>
        <v>4.49</v>
      </c>
      <c r="OV64" s="317">
        <f t="shared" si="82"/>
        <v>0</v>
      </c>
      <c r="OW64" s="317"/>
      <c r="OX64" s="317"/>
      <c r="OY64" s="317">
        <f t="shared" si="98"/>
        <v>0</v>
      </c>
      <c r="OZ64" s="317">
        <f t="shared" si="99"/>
        <v>0</v>
      </c>
    </row>
    <row r="65" spans="1:416" s="300" customFormat="1" ht="12.75" customHeight="1">
      <c r="A65" s="31"/>
      <c r="B65" s="84">
        <v>55</v>
      </c>
      <c r="C65" s="328"/>
      <c r="D65" s="328"/>
      <c r="E65" s="71"/>
      <c r="F65" s="71"/>
      <c r="G65" s="71"/>
      <c r="H65" s="71"/>
      <c r="I65" s="67">
        <f t="shared" si="85"/>
        <v>0</v>
      </c>
      <c r="J65" s="67">
        <f t="shared" si="86"/>
        <v>0</v>
      </c>
      <c r="K65" s="305"/>
      <c r="L65" s="305"/>
      <c r="M65" s="67">
        <v>20.62</v>
      </c>
      <c r="N65" s="67">
        <v>4.1240000000000006</v>
      </c>
      <c r="O65" s="71">
        <v>0</v>
      </c>
      <c r="P65" s="67">
        <v>0</v>
      </c>
      <c r="Q65" s="106">
        <v>5.15</v>
      </c>
      <c r="R65" s="67">
        <v>1.03</v>
      </c>
      <c r="S65" s="305"/>
      <c r="T65" s="305"/>
      <c r="U65" s="67"/>
      <c r="V65" s="67"/>
      <c r="W65" s="67">
        <f t="shared" si="14"/>
        <v>25.770000000000003</v>
      </c>
      <c r="X65" s="74">
        <f t="shared" si="15"/>
        <v>5.1540000000000008</v>
      </c>
      <c r="Y65" s="67"/>
      <c r="Z65" s="67"/>
      <c r="AA65" s="71"/>
      <c r="AB65" s="67"/>
      <c r="AC65" s="67">
        <f t="shared" si="16"/>
        <v>0</v>
      </c>
      <c r="AD65" s="67">
        <f t="shared" si="17"/>
        <v>0</v>
      </c>
      <c r="AE65" s="67"/>
      <c r="AF65" s="67"/>
      <c r="AG65" s="67"/>
      <c r="AH65" s="67"/>
      <c r="AI65" s="106"/>
      <c r="AJ65" s="106"/>
      <c r="AK65" s="307"/>
      <c r="AL65" s="275"/>
      <c r="AM65" s="85"/>
      <c r="AN65" s="85"/>
      <c r="AO65" s="368"/>
      <c r="AP65" s="368"/>
      <c r="AQ65" s="368"/>
      <c r="AR65" s="368"/>
      <c r="AS65" s="368"/>
      <c r="AT65" s="368"/>
      <c r="AU65" s="71">
        <f t="shared" si="87"/>
        <v>0</v>
      </c>
      <c r="AV65" s="71">
        <f t="shared" si="88"/>
        <v>0</v>
      </c>
      <c r="AW65" s="67"/>
      <c r="AX65" s="67"/>
      <c r="AY65" s="345"/>
      <c r="AZ65" s="67"/>
      <c r="BA65" s="67"/>
      <c r="BB65" s="67"/>
      <c r="BC65" s="67">
        <f t="shared" si="89"/>
        <v>0</v>
      </c>
      <c r="BD65" s="67">
        <f t="shared" si="90"/>
        <v>0</v>
      </c>
      <c r="BE65" s="67">
        <v>3</v>
      </c>
      <c r="BF65" s="67">
        <v>0.42720000000000002</v>
      </c>
      <c r="BG65" s="329">
        <v>15</v>
      </c>
      <c r="BH65" s="330">
        <v>2.1360000000000001</v>
      </c>
      <c r="BI65" s="329">
        <v>0</v>
      </c>
      <c r="BJ65" s="330">
        <v>0</v>
      </c>
      <c r="BK65" s="269">
        <v>2</v>
      </c>
      <c r="BL65" s="67">
        <v>0.2848</v>
      </c>
      <c r="BM65" s="67"/>
      <c r="BN65" s="67"/>
      <c r="BO65" s="67"/>
      <c r="BP65" s="67"/>
      <c r="BQ65" s="67">
        <v>10</v>
      </c>
      <c r="BR65" s="67">
        <v>1.4239999999999999</v>
      </c>
      <c r="BS65" s="305">
        <f t="shared" si="19"/>
        <v>30</v>
      </c>
      <c r="BT65" s="67">
        <f t="shared" si="20"/>
        <v>4.2720000000000002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1"/>
        <v>0</v>
      </c>
      <c r="CD65" s="71">
        <f t="shared" si="91"/>
        <v>0</v>
      </c>
      <c r="CE65" s="71"/>
      <c r="CF65" s="71"/>
      <c r="CG65" s="106"/>
      <c r="CH65" s="262"/>
      <c r="CI65" s="305">
        <v>30.9</v>
      </c>
      <c r="CJ65" s="262">
        <v>10</v>
      </c>
      <c r="CK65" s="269"/>
      <c r="CL65" s="269"/>
      <c r="CM65" s="305">
        <v>10.3</v>
      </c>
      <c r="CN65" s="269">
        <v>3</v>
      </c>
      <c r="CO65" s="67">
        <f t="shared" si="21"/>
        <v>41.2</v>
      </c>
      <c r="CP65" s="67">
        <f t="shared" si="22"/>
        <v>13</v>
      </c>
      <c r="CQ65" s="310">
        <v>247.40625</v>
      </c>
      <c r="CR65" s="310"/>
      <c r="CS65" s="310"/>
      <c r="CT65" s="81"/>
      <c r="CU65" s="331">
        <v>18.556701030927837</v>
      </c>
      <c r="CV65" s="317"/>
      <c r="CW65" s="310">
        <v>63.814432989690722</v>
      </c>
      <c r="CX65" s="81"/>
      <c r="CY65" s="81"/>
      <c r="CZ65" s="81"/>
      <c r="DA65" s="332">
        <f t="shared" si="100"/>
        <v>329.77738402061857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33">
        <v>41.1</v>
      </c>
      <c r="DL65" s="333">
        <v>13.7</v>
      </c>
      <c r="DM65" s="305">
        <f t="shared" si="27"/>
        <v>41.1</v>
      </c>
      <c r="DN65" s="305">
        <f t="shared" si="28"/>
        <v>13.7</v>
      </c>
      <c r="DO65" s="333">
        <v>39.869999999999997</v>
      </c>
      <c r="DP65" s="333">
        <v>13.29</v>
      </c>
      <c r="DQ65" s="265"/>
      <c r="DR65" s="265"/>
      <c r="DS65" s="67"/>
      <c r="DT65" s="67"/>
      <c r="DU65" s="369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46">
        <v>41.23</v>
      </c>
      <c r="EH65" s="370"/>
      <c r="EI65" s="87">
        <v>265.70103092783506</v>
      </c>
      <c r="EJ65" s="87"/>
      <c r="EK65" s="263">
        <v>116.90721649484537</v>
      </c>
      <c r="EL65" s="369"/>
      <c r="EM65" s="334"/>
      <c r="EN65" s="334"/>
      <c r="EO65" s="334"/>
      <c r="EP65" s="334"/>
      <c r="EQ65" s="67">
        <f t="shared" si="30"/>
        <v>423.83824742268047</v>
      </c>
      <c r="ER65" s="67">
        <f t="shared" si="101"/>
        <v>0</v>
      </c>
      <c r="ES65" s="317"/>
      <c r="ET65" s="317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35">
        <v>29</v>
      </c>
      <c r="FB65" s="269"/>
      <c r="FC65" s="106">
        <v>0</v>
      </c>
      <c r="FD65" s="269"/>
      <c r="FE65" s="67"/>
      <c r="FF65" s="67"/>
      <c r="FG65" s="284"/>
      <c r="FH65" s="285"/>
      <c r="FI65" s="67"/>
      <c r="FJ65" s="67"/>
      <c r="FK65" s="67"/>
      <c r="FL65" s="67"/>
      <c r="FM65" s="269"/>
      <c r="FN65" s="269"/>
      <c r="FO65" s="71"/>
      <c r="FP65" s="67"/>
      <c r="FQ65" s="371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/>
      <c r="GJ65" s="67"/>
      <c r="GK65" s="269"/>
      <c r="GL65" s="269"/>
      <c r="GM65" s="86"/>
      <c r="GN65" s="86"/>
      <c r="GO65" s="269"/>
      <c r="GP65" s="313"/>
      <c r="GQ65" s="313"/>
      <c r="GR65" s="313"/>
      <c r="GS65" s="86"/>
      <c r="GT65" s="86"/>
      <c r="GU65" s="86"/>
      <c r="GV65" s="86"/>
      <c r="GW65" s="86"/>
      <c r="GX65" s="86"/>
      <c r="GY65" s="86"/>
      <c r="GZ65" s="86"/>
      <c r="HA65" s="67"/>
      <c r="HB65" s="67"/>
      <c r="HC65" s="71"/>
      <c r="HD65" s="71"/>
      <c r="HE65" s="71"/>
      <c r="HF65" s="71"/>
      <c r="HG65" s="71"/>
      <c r="HH65" s="71"/>
      <c r="HI65" s="71">
        <f t="shared" si="92"/>
        <v>0</v>
      </c>
      <c r="HJ65" s="71">
        <f t="shared" si="93"/>
        <v>0</v>
      </c>
      <c r="HK65" s="67"/>
      <c r="HL65" s="67"/>
      <c r="HM65" s="67"/>
      <c r="HN65" s="87"/>
      <c r="HO65" s="67">
        <f t="shared" si="38"/>
        <v>0</v>
      </c>
      <c r="HP65" s="67">
        <f t="shared" si="39"/>
        <v>0</v>
      </c>
      <c r="HQ65" s="305">
        <v>400</v>
      </c>
      <c r="HR65" s="67"/>
      <c r="HS65" s="305">
        <v>400</v>
      </c>
      <c r="HT65" s="67"/>
      <c r="HU65" s="67">
        <f t="shared" si="40"/>
        <v>400</v>
      </c>
      <c r="HV65" s="67">
        <f t="shared" si="41"/>
        <v>0</v>
      </c>
      <c r="HW65" s="67"/>
      <c r="HX65" s="67"/>
      <c r="HY65" s="337"/>
      <c r="HZ65" s="337"/>
      <c r="IA65" s="89"/>
      <c r="IB65" s="87"/>
      <c r="IC65" s="317">
        <v>12.5</v>
      </c>
      <c r="ID65" s="269">
        <v>3.125</v>
      </c>
      <c r="IE65" s="89"/>
      <c r="IF65" s="89"/>
      <c r="IG65" s="67">
        <f t="shared" si="42"/>
        <v>12.5</v>
      </c>
      <c r="IH65" s="67">
        <f t="shared" si="43"/>
        <v>3.125</v>
      </c>
      <c r="II65" s="67"/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4"/>
        <v>0</v>
      </c>
      <c r="IV65" s="67">
        <f t="shared" si="95"/>
        <v>0</v>
      </c>
      <c r="IW65" s="67"/>
      <c r="IX65" s="67"/>
      <c r="IY65" s="67"/>
      <c r="IZ65" s="67"/>
      <c r="JA65" s="67">
        <v>10.31</v>
      </c>
      <c r="JB65" s="67"/>
      <c r="JC65" s="67">
        <v>0</v>
      </c>
      <c r="JD65" s="67"/>
      <c r="JE65" s="293">
        <v>5.15</v>
      </c>
      <c r="JF65" s="293"/>
      <c r="JG65" s="67">
        <f t="shared" si="44"/>
        <v>15.46</v>
      </c>
      <c r="JH65" s="67">
        <f t="shared" si="45"/>
        <v>0</v>
      </c>
      <c r="JI65" s="269">
        <v>0</v>
      </c>
      <c r="JJ65" s="269">
        <v>0</v>
      </c>
      <c r="JK65" s="269">
        <v>6.3967999999999998</v>
      </c>
      <c r="JL65" s="269">
        <v>1</v>
      </c>
      <c r="JM65" s="324"/>
      <c r="JN65" s="269"/>
      <c r="JO65" s="305">
        <v>0</v>
      </c>
      <c r="JP65" s="269">
        <v>0</v>
      </c>
      <c r="JQ65" s="305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3"/>
        <v>6.3967999999999998</v>
      </c>
      <c r="JX65" s="67">
        <f t="shared" si="84"/>
        <v>1</v>
      </c>
      <c r="JY65" s="67"/>
      <c r="JZ65" s="67"/>
      <c r="KA65" s="67"/>
      <c r="KB65" s="67"/>
      <c r="KC65" s="67">
        <f t="shared" si="46"/>
        <v>0</v>
      </c>
      <c r="KD65" s="67">
        <f t="shared" si="47"/>
        <v>0</v>
      </c>
      <c r="KE65" s="71"/>
      <c r="KF65" s="71"/>
      <c r="KG65" s="71"/>
      <c r="KH65" s="71"/>
      <c r="KI65" s="71">
        <f t="shared" si="96"/>
        <v>0</v>
      </c>
      <c r="KJ65" s="71">
        <f t="shared" si="97"/>
        <v>0</v>
      </c>
      <c r="KK65" s="71"/>
      <c r="KL65" s="71"/>
      <c r="KM65" s="71"/>
      <c r="KN65" s="71"/>
      <c r="KO65" s="71">
        <f t="shared" si="48"/>
        <v>0</v>
      </c>
      <c r="KP65" s="71">
        <f t="shared" si="48"/>
        <v>0</v>
      </c>
      <c r="KQ65" s="305"/>
      <c r="KR65" s="71"/>
      <c r="KS65" s="71"/>
      <c r="KT65" s="71"/>
      <c r="KU65" s="106">
        <f t="shared" si="49"/>
        <v>0</v>
      </c>
      <c r="KV65" s="106">
        <f t="shared" si="50"/>
        <v>0</v>
      </c>
      <c r="KW65" s="71"/>
      <c r="KX65" s="71"/>
      <c r="KY65" s="71">
        <f t="shared" si="51"/>
        <v>0</v>
      </c>
      <c r="KZ65" s="71">
        <f t="shared" si="52"/>
        <v>0</v>
      </c>
      <c r="LA65" s="71"/>
      <c r="LB65" s="71"/>
      <c r="LC65" s="71"/>
      <c r="LD65" s="71"/>
      <c r="LE65" s="71">
        <f t="shared" si="53"/>
        <v>0</v>
      </c>
      <c r="LF65" s="71">
        <f t="shared" si="54"/>
        <v>0</v>
      </c>
      <c r="LG65" s="71"/>
      <c r="LH65" s="71"/>
      <c r="LI65" s="71">
        <f t="shared" si="55"/>
        <v>0</v>
      </c>
      <c r="LJ65" s="71">
        <f t="shared" si="56"/>
        <v>0</v>
      </c>
      <c r="LK65" s="67">
        <v>25</v>
      </c>
      <c r="LL65" s="269">
        <v>0</v>
      </c>
      <c r="LM65" s="75">
        <v>13.71</v>
      </c>
      <c r="LN65" s="315">
        <v>0</v>
      </c>
      <c r="LO65" s="75">
        <v>5.2789999999999999</v>
      </c>
      <c r="LP65" s="319">
        <v>0</v>
      </c>
      <c r="LQ65" s="130"/>
      <c r="LR65" s="271"/>
      <c r="LS65" s="271"/>
      <c r="LT65" s="271"/>
      <c r="LU65" s="71">
        <f t="shared" si="102"/>
        <v>43.989000000000004</v>
      </c>
      <c r="LV65" s="71">
        <f t="shared" si="58"/>
        <v>0</v>
      </c>
      <c r="LW65" s="71"/>
      <c r="LX65" s="71"/>
      <c r="LY65" s="71"/>
      <c r="LZ65" s="71"/>
      <c r="MA65" s="71">
        <f t="shared" si="59"/>
        <v>0</v>
      </c>
      <c r="MB65" s="71">
        <f t="shared" si="60"/>
        <v>0</v>
      </c>
      <c r="MC65" s="106"/>
      <c r="MD65" s="71"/>
      <c r="ME65" s="306"/>
      <c r="MF65" s="336"/>
      <c r="MG65" s="71"/>
      <c r="MH65" s="71"/>
      <c r="MI65" s="71"/>
      <c r="MJ65" s="71"/>
      <c r="MK65" s="71">
        <f t="shared" si="61"/>
        <v>0</v>
      </c>
      <c r="ML65" s="71">
        <f t="shared" si="62"/>
        <v>0</v>
      </c>
      <c r="MM65" s="365">
        <v>6.48</v>
      </c>
      <c r="MN65" s="321"/>
      <c r="MO65" s="366">
        <v>4.32</v>
      </c>
      <c r="MP65" s="321"/>
      <c r="MQ65" s="71">
        <f t="shared" si="63"/>
        <v>10.8</v>
      </c>
      <c r="MR65" s="71">
        <f t="shared" si="64"/>
        <v>0</v>
      </c>
      <c r="MS65" s="71"/>
      <c r="MT65" s="71"/>
      <c r="MU65" s="71">
        <f t="shared" si="65"/>
        <v>0</v>
      </c>
      <c r="MV65" s="71">
        <f t="shared" si="66"/>
        <v>0</v>
      </c>
      <c r="MW65" s="71"/>
      <c r="MX65" s="71"/>
      <c r="MY65" s="71">
        <f t="shared" si="67"/>
        <v>0</v>
      </c>
      <c r="MZ65" s="71">
        <f t="shared" si="68"/>
        <v>0</v>
      </c>
      <c r="NA65" s="317">
        <v>0</v>
      </c>
      <c r="NB65" s="349">
        <v>0</v>
      </c>
      <c r="NC65" s="71">
        <f t="shared" si="69"/>
        <v>0</v>
      </c>
      <c r="ND65" s="71">
        <f t="shared" si="70"/>
        <v>0</v>
      </c>
      <c r="NE65" s="317"/>
      <c r="NF65" s="317"/>
      <c r="NG65" s="317">
        <f t="shared" si="71"/>
        <v>0</v>
      </c>
      <c r="NH65" s="317">
        <f t="shared" si="72"/>
        <v>0</v>
      </c>
      <c r="NI65" s="317"/>
      <c r="NJ65" s="317"/>
      <c r="NK65" s="317">
        <f t="shared" si="73"/>
        <v>0</v>
      </c>
      <c r="NL65" s="317">
        <f t="shared" si="74"/>
        <v>0</v>
      </c>
      <c r="NM65" s="269"/>
      <c r="NN65" s="317"/>
      <c r="NO65" s="317">
        <f t="shared" si="75"/>
        <v>0</v>
      </c>
      <c r="NP65" s="317">
        <f t="shared" si="76"/>
        <v>0</v>
      </c>
      <c r="NQ65" s="337">
        <v>8</v>
      </c>
      <c r="NR65" s="337"/>
      <c r="NS65" s="71">
        <v>1.33</v>
      </c>
      <c r="NT65" s="71"/>
      <c r="NU65" s="71">
        <v>1</v>
      </c>
      <c r="NV65" s="71"/>
      <c r="NW65" s="71">
        <v>7.3</v>
      </c>
      <c r="NX65" s="71"/>
      <c r="NY65" s="71">
        <v>3.66</v>
      </c>
      <c r="NZ65" s="71"/>
      <c r="OA65" s="71">
        <v>0</v>
      </c>
      <c r="OB65" s="71"/>
      <c r="OC65" s="71">
        <f t="shared" si="77"/>
        <v>21.29</v>
      </c>
      <c r="OD65" s="71">
        <f t="shared" si="78"/>
        <v>0</v>
      </c>
      <c r="OE65" s="71">
        <v>10</v>
      </c>
      <c r="OF65" s="71"/>
      <c r="OG65" s="106">
        <v>4.66</v>
      </c>
      <c r="OH65" s="71"/>
      <c r="OI65" s="106">
        <v>2</v>
      </c>
      <c r="OJ65" s="71"/>
      <c r="OK65" s="71">
        <v>1</v>
      </c>
      <c r="OL65" s="71"/>
      <c r="OM65" s="71">
        <f t="shared" si="79"/>
        <v>17.66</v>
      </c>
      <c r="ON65" s="71">
        <f t="shared" si="80"/>
        <v>0</v>
      </c>
      <c r="OO65" s="338">
        <v>3.45</v>
      </c>
      <c r="OP65" s="317"/>
      <c r="OQ65" s="339">
        <v>0.97</v>
      </c>
      <c r="OR65" s="317"/>
      <c r="OS65" s="339">
        <v>1.06</v>
      </c>
      <c r="OT65" s="317"/>
      <c r="OU65" s="317">
        <f t="shared" si="103"/>
        <v>4.42</v>
      </c>
      <c r="OV65" s="317">
        <f t="shared" si="82"/>
        <v>0</v>
      </c>
      <c r="OW65" s="317"/>
      <c r="OX65" s="317"/>
      <c r="OY65" s="317">
        <f t="shared" si="98"/>
        <v>0</v>
      </c>
      <c r="OZ65" s="317">
        <f t="shared" si="99"/>
        <v>0</v>
      </c>
    </row>
    <row r="66" spans="1:416" s="300" customFormat="1" ht="12.75" customHeight="1">
      <c r="A66" s="31"/>
      <c r="B66" s="84">
        <v>56</v>
      </c>
      <c r="C66" s="328"/>
      <c r="D66" s="328"/>
      <c r="E66" s="71"/>
      <c r="F66" s="71"/>
      <c r="G66" s="71"/>
      <c r="H66" s="71"/>
      <c r="I66" s="67">
        <f t="shared" si="85"/>
        <v>0</v>
      </c>
      <c r="J66" s="67">
        <f t="shared" si="86"/>
        <v>0</v>
      </c>
      <c r="K66" s="305"/>
      <c r="L66" s="305"/>
      <c r="M66" s="67">
        <v>20.62</v>
      </c>
      <c r="N66" s="67">
        <v>4.1240000000000006</v>
      </c>
      <c r="O66" s="71">
        <v>0</v>
      </c>
      <c r="P66" s="67">
        <v>0</v>
      </c>
      <c r="Q66" s="106">
        <v>5.15</v>
      </c>
      <c r="R66" s="67">
        <v>1.03</v>
      </c>
      <c r="S66" s="305"/>
      <c r="T66" s="305"/>
      <c r="U66" s="67"/>
      <c r="V66" s="67"/>
      <c r="W66" s="67">
        <f t="shared" si="14"/>
        <v>25.770000000000003</v>
      </c>
      <c r="X66" s="74">
        <f t="shared" si="15"/>
        <v>5.1540000000000008</v>
      </c>
      <c r="Y66" s="67"/>
      <c r="Z66" s="67"/>
      <c r="AA66" s="71"/>
      <c r="AB66" s="67"/>
      <c r="AC66" s="67">
        <f t="shared" si="16"/>
        <v>0</v>
      </c>
      <c r="AD66" s="67">
        <f t="shared" si="17"/>
        <v>0</v>
      </c>
      <c r="AE66" s="67"/>
      <c r="AF66" s="67"/>
      <c r="AG66" s="67"/>
      <c r="AH66" s="67"/>
      <c r="AI66" s="106"/>
      <c r="AJ66" s="106"/>
      <c r="AK66" s="307"/>
      <c r="AL66" s="275"/>
      <c r="AM66" s="85"/>
      <c r="AN66" s="85"/>
      <c r="AO66" s="368"/>
      <c r="AP66" s="368"/>
      <c r="AQ66" s="368"/>
      <c r="AR66" s="368"/>
      <c r="AS66" s="368"/>
      <c r="AT66" s="368"/>
      <c r="AU66" s="71">
        <f t="shared" si="87"/>
        <v>0</v>
      </c>
      <c r="AV66" s="71">
        <f t="shared" si="88"/>
        <v>0</v>
      </c>
      <c r="AW66" s="67"/>
      <c r="AX66" s="67"/>
      <c r="AY66" s="345"/>
      <c r="AZ66" s="67"/>
      <c r="BA66" s="67"/>
      <c r="BB66" s="67"/>
      <c r="BC66" s="67">
        <f t="shared" si="89"/>
        <v>0</v>
      </c>
      <c r="BD66" s="67">
        <f t="shared" si="90"/>
        <v>0</v>
      </c>
      <c r="BE66" s="67">
        <v>3</v>
      </c>
      <c r="BF66" s="67">
        <v>0.42720000000000002</v>
      </c>
      <c r="BG66" s="329">
        <v>15</v>
      </c>
      <c r="BH66" s="330">
        <v>2.1360000000000001</v>
      </c>
      <c r="BI66" s="329">
        <v>0</v>
      </c>
      <c r="BJ66" s="330">
        <v>0</v>
      </c>
      <c r="BK66" s="269">
        <v>2</v>
      </c>
      <c r="BL66" s="67">
        <v>0.2848</v>
      </c>
      <c r="BM66" s="67"/>
      <c r="BN66" s="67"/>
      <c r="BO66" s="67"/>
      <c r="BP66" s="67"/>
      <c r="BQ66" s="67">
        <v>10</v>
      </c>
      <c r="BR66" s="67">
        <v>1.4239999999999999</v>
      </c>
      <c r="BS66" s="305">
        <f t="shared" si="19"/>
        <v>30</v>
      </c>
      <c r="BT66" s="67">
        <f t="shared" si="20"/>
        <v>4.2720000000000002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1"/>
        <v>0</v>
      </c>
      <c r="CD66" s="71">
        <f t="shared" si="91"/>
        <v>0</v>
      </c>
      <c r="CE66" s="71"/>
      <c r="CF66" s="71"/>
      <c r="CG66" s="106"/>
      <c r="CH66" s="262"/>
      <c r="CI66" s="305">
        <v>30.9</v>
      </c>
      <c r="CJ66" s="262">
        <v>10</v>
      </c>
      <c r="CK66" s="269"/>
      <c r="CL66" s="269"/>
      <c r="CM66" s="305">
        <v>10.3</v>
      </c>
      <c r="CN66" s="269">
        <v>3</v>
      </c>
      <c r="CO66" s="67">
        <f t="shared" si="21"/>
        <v>41.2</v>
      </c>
      <c r="CP66" s="67">
        <f t="shared" si="22"/>
        <v>13</v>
      </c>
      <c r="CQ66" s="310">
        <v>247.40625</v>
      </c>
      <c r="CR66" s="310"/>
      <c r="CS66" s="310"/>
      <c r="CT66" s="81"/>
      <c r="CU66" s="331">
        <v>18.556701030927837</v>
      </c>
      <c r="CV66" s="317"/>
      <c r="CW66" s="310">
        <v>63.814432989690722</v>
      </c>
      <c r="CX66" s="81"/>
      <c r="CY66" s="81"/>
      <c r="CZ66" s="81"/>
      <c r="DA66" s="332">
        <f t="shared" si="100"/>
        <v>329.77738402061857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33">
        <v>41.1</v>
      </c>
      <c r="DL66" s="333">
        <v>13.7</v>
      </c>
      <c r="DM66" s="305">
        <f t="shared" si="27"/>
        <v>41.1</v>
      </c>
      <c r="DN66" s="305">
        <f t="shared" si="28"/>
        <v>13.7</v>
      </c>
      <c r="DO66" s="333">
        <v>39.869999999999997</v>
      </c>
      <c r="DP66" s="333">
        <v>13.29</v>
      </c>
      <c r="DQ66" s="265"/>
      <c r="DR66" s="265"/>
      <c r="DS66" s="67"/>
      <c r="DT66" s="67"/>
      <c r="DU66" s="369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46">
        <v>41.23</v>
      </c>
      <c r="EH66" s="370"/>
      <c r="EI66" s="87">
        <v>265.70103092783506</v>
      </c>
      <c r="EJ66" s="87"/>
      <c r="EK66" s="263">
        <v>116.90721649484537</v>
      </c>
      <c r="EL66" s="369"/>
      <c r="EM66" s="334"/>
      <c r="EN66" s="334"/>
      <c r="EO66" s="334"/>
      <c r="EP66" s="334"/>
      <c r="EQ66" s="67">
        <f t="shared" si="30"/>
        <v>423.83824742268047</v>
      </c>
      <c r="ER66" s="67">
        <f t="shared" si="101"/>
        <v>0</v>
      </c>
      <c r="ES66" s="317"/>
      <c r="ET66" s="317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35">
        <v>29</v>
      </c>
      <c r="FB66" s="269"/>
      <c r="FC66" s="106">
        <v>0</v>
      </c>
      <c r="FD66" s="269"/>
      <c r="FE66" s="67"/>
      <c r="FF66" s="67"/>
      <c r="FG66" s="284"/>
      <c r="FH66" s="285"/>
      <c r="FI66" s="67"/>
      <c r="FJ66" s="67"/>
      <c r="FK66" s="67"/>
      <c r="FL66" s="67"/>
      <c r="FM66" s="269"/>
      <c r="FN66" s="269"/>
      <c r="FO66" s="71"/>
      <c r="FP66" s="67"/>
      <c r="FQ66" s="371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/>
      <c r="GJ66" s="67"/>
      <c r="GK66" s="269"/>
      <c r="GL66" s="269"/>
      <c r="GM66" s="86"/>
      <c r="GN66" s="86"/>
      <c r="GO66" s="269"/>
      <c r="GP66" s="313"/>
      <c r="GQ66" s="313"/>
      <c r="GR66" s="313"/>
      <c r="GS66" s="86"/>
      <c r="GT66" s="86"/>
      <c r="GU66" s="86"/>
      <c r="GV66" s="86"/>
      <c r="GW66" s="86"/>
      <c r="GX66" s="86"/>
      <c r="GY66" s="86"/>
      <c r="GZ66" s="86"/>
      <c r="HA66" s="67"/>
      <c r="HB66" s="67"/>
      <c r="HC66" s="71"/>
      <c r="HD66" s="71"/>
      <c r="HE66" s="71"/>
      <c r="HF66" s="71"/>
      <c r="HG66" s="71"/>
      <c r="HH66" s="71"/>
      <c r="HI66" s="71">
        <f t="shared" si="92"/>
        <v>0</v>
      </c>
      <c r="HJ66" s="71">
        <f t="shared" si="93"/>
        <v>0</v>
      </c>
      <c r="HK66" s="67"/>
      <c r="HL66" s="67"/>
      <c r="HM66" s="67"/>
      <c r="HN66" s="87"/>
      <c r="HO66" s="67">
        <f t="shared" si="38"/>
        <v>0</v>
      </c>
      <c r="HP66" s="67">
        <f t="shared" si="39"/>
        <v>0</v>
      </c>
      <c r="HQ66" s="305">
        <v>400</v>
      </c>
      <c r="HR66" s="67"/>
      <c r="HS66" s="305">
        <v>400</v>
      </c>
      <c r="HT66" s="67"/>
      <c r="HU66" s="67">
        <f t="shared" si="40"/>
        <v>400</v>
      </c>
      <c r="HV66" s="67">
        <f t="shared" si="41"/>
        <v>0</v>
      </c>
      <c r="HW66" s="67"/>
      <c r="HX66" s="67"/>
      <c r="HY66" s="337"/>
      <c r="HZ66" s="337"/>
      <c r="IA66" s="89"/>
      <c r="IB66" s="87"/>
      <c r="IC66" s="317">
        <v>12.5</v>
      </c>
      <c r="ID66" s="269">
        <v>3.125</v>
      </c>
      <c r="IE66" s="89"/>
      <c r="IF66" s="89"/>
      <c r="IG66" s="67">
        <f t="shared" si="42"/>
        <v>12.5</v>
      </c>
      <c r="IH66" s="67">
        <f t="shared" si="43"/>
        <v>3.125</v>
      </c>
      <c r="II66" s="67"/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4"/>
        <v>0</v>
      </c>
      <c r="IV66" s="67">
        <f t="shared" si="95"/>
        <v>0</v>
      </c>
      <c r="IW66" s="67"/>
      <c r="IX66" s="67"/>
      <c r="IY66" s="67"/>
      <c r="IZ66" s="67"/>
      <c r="JA66" s="67">
        <v>10.31</v>
      </c>
      <c r="JB66" s="67"/>
      <c r="JC66" s="67">
        <v>0</v>
      </c>
      <c r="JD66" s="67"/>
      <c r="JE66" s="293">
        <v>5.15</v>
      </c>
      <c r="JF66" s="293"/>
      <c r="JG66" s="67">
        <f t="shared" si="44"/>
        <v>15.46</v>
      </c>
      <c r="JH66" s="67">
        <f t="shared" si="45"/>
        <v>0</v>
      </c>
      <c r="JI66" s="269">
        <v>0</v>
      </c>
      <c r="JJ66" s="269">
        <v>0</v>
      </c>
      <c r="JK66" s="269">
        <v>6.3967999999999998</v>
      </c>
      <c r="JL66" s="269">
        <v>1</v>
      </c>
      <c r="JM66" s="324"/>
      <c r="JN66" s="269"/>
      <c r="JO66" s="305">
        <v>0</v>
      </c>
      <c r="JP66" s="269">
        <v>0</v>
      </c>
      <c r="JQ66" s="305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3"/>
        <v>6.3967999999999998</v>
      </c>
      <c r="JX66" s="67">
        <f t="shared" si="84"/>
        <v>1</v>
      </c>
      <c r="JY66" s="67"/>
      <c r="JZ66" s="67"/>
      <c r="KA66" s="67"/>
      <c r="KB66" s="67"/>
      <c r="KC66" s="67">
        <f t="shared" si="46"/>
        <v>0</v>
      </c>
      <c r="KD66" s="67">
        <f t="shared" si="47"/>
        <v>0</v>
      </c>
      <c r="KE66" s="71"/>
      <c r="KF66" s="71"/>
      <c r="KG66" s="71"/>
      <c r="KH66" s="71"/>
      <c r="KI66" s="71">
        <f t="shared" si="96"/>
        <v>0</v>
      </c>
      <c r="KJ66" s="71">
        <f t="shared" si="97"/>
        <v>0</v>
      </c>
      <c r="KK66" s="71"/>
      <c r="KL66" s="71"/>
      <c r="KM66" s="71"/>
      <c r="KN66" s="71"/>
      <c r="KO66" s="71">
        <f t="shared" si="48"/>
        <v>0</v>
      </c>
      <c r="KP66" s="71">
        <f t="shared" si="48"/>
        <v>0</v>
      </c>
      <c r="KQ66" s="305"/>
      <c r="KR66" s="71"/>
      <c r="KS66" s="71"/>
      <c r="KT66" s="71"/>
      <c r="KU66" s="106">
        <f t="shared" si="49"/>
        <v>0</v>
      </c>
      <c r="KV66" s="106">
        <f t="shared" si="50"/>
        <v>0</v>
      </c>
      <c r="KW66" s="71"/>
      <c r="KX66" s="71"/>
      <c r="KY66" s="71">
        <f t="shared" si="51"/>
        <v>0</v>
      </c>
      <c r="KZ66" s="71">
        <f t="shared" si="52"/>
        <v>0</v>
      </c>
      <c r="LA66" s="71"/>
      <c r="LB66" s="71"/>
      <c r="LC66" s="71"/>
      <c r="LD66" s="71"/>
      <c r="LE66" s="71">
        <f t="shared" si="53"/>
        <v>0</v>
      </c>
      <c r="LF66" s="71">
        <f t="shared" si="54"/>
        <v>0</v>
      </c>
      <c r="LG66" s="71"/>
      <c r="LH66" s="71"/>
      <c r="LI66" s="71">
        <f t="shared" si="55"/>
        <v>0</v>
      </c>
      <c r="LJ66" s="71">
        <f t="shared" si="56"/>
        <v>0</v>
      </c>
      <c r="LK66" s="67">
        <v>25</v>
      </c>
      <c r="LL66" s="269">
        <v>0</v>
      </c>
      <c r="LM66" s="75">
        <v>13.71</v>
      </c>
      <c r="LN66" s="315">
        <v>0</v>
      </c>
      <c r="LO66" s="75">
        <v>5.2789999999999999</v>
      </c>
      <c r="LP66" s="319">
        <v>0</v>
      </c>
      <c r="LQ66" s="130"/>
      <c r="LR66" s="271"/>
      <c r="LS66" s="271"/>
      <c r="LT66" s="271"/>
      <c r="LU66" s="71">
        <f t="shared" si="102"/>
        <v>43.989000000000004</v>
      </c>
      <c r="LV66" s="71">
        <f t="shared" si="58"/>
        <v>0</v>
      </c>
      <c r="LW66" s="71"/>
      <c r="LX66" s="71"/>
      <c r="LY66" s="71"/>
      <c r="LZ66" s="71"/>
      <c r="MA66" s="71">
        <f t="shared" si="59"/>
        <v>0</v>
      </c>
      <c r="MB66" s="71">
        <f t="shared" si="60"/>
        <v>0</v>
      </c>
      <c r="MC66" s="106"/>
      <c r="MD66" s="71"/>
      <c r="ME66" s="306"/>
      <c r="MF66" s="336"/>
      <c r="MG66" s="71"/>
      <c r="MH66" s="71"/>
      <c r="MI66" s="71"/>
      <c r="MJ66" s="71"/>
      <c r="MK66" s="71">
        <f t="shared" si="61"/>
        <v>0</v>
      </c>
      <c r="ML66" s="71">
        <f t="shared" si="62"/>
        <v>0</v>
      </c>
      <c r="MM66" s="365">
        <v>6.234</v>
      </c>
      <c r="MN66" s="321"/>
      <c r="MO66" s="366">
        <v>4.1560000000000006</v>
      </c>
      <c r="MP66" s="321"/>
      <c r="MQ66" s="71">
        <f t="shared" si="63"/>
        <v>10.39</v>
      </c>
      <c r="MR66" s="71">
        <f t="shared" si="64"/>
        <v>0</v>
      </c>
      <c r="MS66" s="71"/>
      <c r="MT66" s="71"/>
      <c r="MU66" s="71">
        <f t="shared" si="65"/>
        <v>0</v>
      </c>
      <c r="MV66" s="71">
        <f t="shared" si="66"/>
        <v>0</v>
      </c>
      <c r="MW66" s="71"/>
      <c r="MX66" s="71"/>
      <c r="MY66" s="71">
        <f t="shared" si="67"/>
        <v>0</v>
      </c>
      <c r="MZ66" s="71">
        <f t="shared" si="68"/>
        <v>0</v>
      </c>
      <c r="NA66" s="317">
        <v>0</v>
      </c>
      <c r="NB66" s="349">
        <v>0</v>
      </c>
      <c r="NC66" s="71">
        <f t="shared" si="69"/>
        <v>0</v>
      </c>
      <c r="ND66" s="71">
        <f t="shared" si="70"/>
        <v>0</v>
      </c>
      <c r="NE66" s="317"/>
      <c r="NF66" s="317"/>
      <c r="NG66" s="317">
        <f t="shared" si="71"/>
        <v>0</v>
      </c>
      <c r="NH66" s="317">
        <f t="shared" si="72"/>
        <v>0</v>
      </c>
      <c r="NI66" s="317"/>
      <c r="NJ66" s="317"/>
      <c r="NK66" s="317">
        <f t="shared" si="73"/>
        <v>0</v>
      </c>
      <c r="NL66" s="317">
        <f t="shared" si="74"/>
        <v>0</v>
      </c>
      <c r="NM66" s="269"/>
      <c r="NN66" s="317"/>
      <c r="NO66" s="317">
        <f t="shared" si="75"/>
        <v>0</v>
      </c>
      <c r="NP66" s="317">
        <f t="shared" si="76"/>
        <v>0</v>
      </c>
      <c r="NQ66" s="337">
        <v>8</v>
      </c>
      <c r="NR66" s="337"/>
      <c r="NS66" s="71">
        <v>1.33</v>
      </c>
      <c r="NT66" s="71"/>
      <c r="NU66" s="71">
        <v>1</v>
      </c>
      <c r="NV66" s="71"/>
      <c r="NW66" s="71">
        <v>6.79</v>
      </c>
      <c r="NX66" s="71"/>
      <c r="NY66" s="71">
        <v>3.4</v>
      </c>
      <c r="NZ66" s="71"/>
      <c r="OA66" s="71">
        <v>0</v>
      </c>
      <c r="OB66" s="71"/>
      <c r="OC66" s="71">
        <f t="shared" si="77"/>
        <v>20.52</v>
      </c>
      <c r="OD66" s="71">
        <f t="shared" si="78"/>
        <v>0</v>
      </c>
      <c r="OE66" s="71">
        <v>10</v>
      </c>
      <c r="OF66" s="71"/>
      <c r="OG66" s="106">
        <v>4.66</v>
      </c>
      <c r="OH66" s="71"/>
      <c r="OI66" s="106">
        <v>2</v>
      </c>
      <c r="OJ66" s="71"/>
      <c r="OK66" s="71">
        <v>1</v>
      </c>
      <c r="OL66" s="71"/>
      <c r="OM66" s="71">
        <f t="shared" si="79"/>
        <v>17.66</v>
      </c>
      <c r="ON66" s="71">
        <f t="shared" si="80"/>
        <v>0</v>
      </c>
      <c r="OO66" s="338">
        <v>3.4</v>
      </c>
      <c r="OP66" s="317"/>
      <c r="OQ66" s="339">
        <v>0.96</v>
      </c>
      <c r="OR66" s="317"/>
      <c r="OS66" s="339">
        <v>1.05</v>
      </c>
      <c r="OT66" s="317"/>
      <c r="OU66" s="317">
        <f t="shared" si="103"/>
        <v>4.3599999999999994</v>
      </c>
      <c r="OV66" s="317">
        <f t="shared" si="82"/>
        <v>0</v>
      </c>
      <c r="OW66" s="317"/>
      <c r="OX66" s="317"/>
      <c r="OY66" s="317">
        <f t="shared" si="98"/>
        <v>0</v>
      </c>
      <c r="OZ66" s="317">
        <f t="shared" si="99"/>
        <v>0</v>
      </c>
    </row>
    <row r="67" spans="1:416" s="344" customFormat="1" ht="12.75" customHeight="1">
      <c r="A67" s="341" t="s">
        <v>150</v>
      </c>
      <c r="B67" s="84">
        <v>57</v>
      </c>
      <c r="C67" s="328"/>
      <c r="D67" s="328"/>
      <c r="E67" s="71"/>
      <c r="F67" s="71"/>
      <c r="G67" s="71"/>
      <c r="H67" s="71"/>
      <c r="I67" s="67">
        <f t="shared" si="85"/>
        <v>0</v>
      </c>
      <c r="J67" s="67">
        <f t="shared" si="86"/>
        <v>0</v>
      </c>
      <c r="K67" s="305"/>
      <c r="L67" s="305"/>
      <c r="M67" s="67">
        <v>20.62</v>
      </c>
      <c r="N67" s="67">
        <v>4.1240000000000006</v>
      </c>
      <c r="O67" s="71">
        <v>0</v>
      </c>
      <c r="P67" s="67">
        <v>0</v>
      </c>
      <c r="Q67" s="106">
        <v>5.15</v>
      </c>
      <c r="R67" s="67">
        <v>1.03</v>
      </c>
      <c r="S67" s="305"/>
      <c r="T67" s="305"/>
      <c r="U67" s="67"/>
      <c r="V67" s="67"/>
      <c r="W67" s="67">
        <f t="shared" si="14"/>
        <v>25.770000000000003</v>
      </c>
      <c r="X67" s="74">
        <f t="shared" si="15"/>
        <v>5.1540000000000008</v>
      </c>
      <c r="Y67" s="67"/>
      <c r="Z67" s="67"/>
      <c r="AA67" s="71"/>
      <c r="AB67" s="67"/>
      <c r="AC67" s="67">
        <f t="shared" si="16"/>
        <v>0</v>
      </c>
      <c r="AD67" s="67">
        <f t="shared" si="17"/>
        <v>0</v>
      </c>
      <c r="AE67" s="67"/>
      <c r="AF67" s="67"/>
      <c r="AG67" s="67"/>
      <c r="AH67" s="67"/>
      <c r="AI67" s="106"/>
      <c r="AJ67" s="106"/>
      <c r="AK67" s="307"/>
      <c r="AL67" s="275"/>
      <c r="AM67" s="85"/>
      <c r="AN67" s="85"/>
      <c r="AO67" s="368"/>
      <c r="AP67" s="368"/>
      <c r="AQ67" s="368"/>
      <c r="AR67" s="368"/>
      <c r="AS67" s="368"/>
      <c r="AT67" s="368"/>
      <c r="AU67" s="71">
        <f t="shared" si="87"/>
        <v>0</v>
      </c>
      <c r="AV67" s="71">
        <f t="shared" si="88"/>
        <v>0</v>
      </c>
      <c r="AW67" s="67"/>
      <c r="AX67" s="67"/>
      <c r="AY67" s="345"/>
      <c r="AZ67" s="67"/>
      <c r="BA67" s="67"/>
      <c r="BB67" s="67"/>
      <c r="BC67" s="67">
        <f t="shared" si="89"/>
        <v>0</v>
      </c>
      <c r="BD67" s="67">
        <f t="shared" si="90"/>
        <v>0</v>
      </c>
      <c r="BE67" s="67">
        <v>3</v>
      </c>
      <c r="BF67" s="67">
        <v>0.42720000000000002</v>
      </c>
      <c r="BG67" s="329">
        <v>15</v>
      </c>
      <c r="BH67" s="330">
        <v>2.1360000000000001</v>
      </c>
      <c r="BI67" s="329">
        <v>0</v>
      </c>
      <c r="BJ67" s="330">
        <v>0</v>
      </c>
      <c r="BK67" s="269">
        <v>2</v>
      </c>
      <c r="BL67" s="67">
        <v>0.2848</v>
      </c>
      <c r="BM67" s="67"/>
      <c r="BN67" s="67"/>
      <c r="BO67" s="67"/>
      <c r="BP67" s="67"/>
      <c r="BQ67" s="67">
        <v>10</v>
      </c>
      <c r="BR67" s="67">
        <v>1.4239999999999999</v>
      </c>
      <c r="BS67" s="305">
        <f t="shared" si="19"/>
        <v>30</v>
      </c>
      <c r="BT67" s="67">
        <f t="shared" si="20"/>
        <v>4.2720000000000002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1"/>
        <v>0</v>
      </c>
      <c r="CD67" s="71">
        <f t="shared" si="91"/>
        <v>0</v>
      </c>
      <c r="CE67" s="71"/>
      <c r="CF67" s="71"/>
      <c r="CG67" s="106"/>
      <c r="CH67" s="262"/>
      <c r="CI67" s="305">
        <v>30.9</v>
      </c>
      <c r="CJ67" s="262">
        <v>10</v>
      </c>
      <c r="CK67" s="269"/>
      <c r="CL67" s="269"/>
      <c r="CM67" s="305">
        <v>10.3</v>
      </c>
      <c r="CN67" s="269">
        <v>3</v>
      </c>
      <c r="CO67" s="67">
        <f t="shared" si="21"/>
        <v>41.2</v>
      </c>
      <c r="CP67" s="67">
        <f t="shared" si="22"/>
        <v>13</v>
      </c>
      <c r="CQ67" s="310">
        <v>247.40625</v>
      </c>
      <c r="CR67" s="310"/>
      <c r="CS67" s="310"/>
      <c r="CT67" s="81"/>
      <c r="CU67" s="331">
        <v>18.556701030927837</v>
      </c>
      <c r="CV67" s="317"/>
      <c r="CW67" s="310">
        <v>63.814432989690722</v>
      </c>
      <c r="CX67" s="81"/>
      <c r="CY67" s="81"/>
      <c r="CZ67" s="81"/>
      <c r="DA67" s="332">
        <f t="shared" si="100"/>
        <v>329.77738402061857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33">
        <v>41.1</v>
      </c>
      <c r="DL67" s="333">
        <v>13.7</v>
      </c>
      <c r="DM67" s="305">
        <f t="shared" si="27"/>
        <v>41.1</v>
      </c>
      <c r="DN67" s="305">
        <f t="shared" si="28"/>
        <v>13.7</v>
      </c>
      <c r="DO67" s="333">
        <v>39.869999999999997</v>
      </c>
      <c r="DP67" s="333">
        <v>13.29</v>
      </c>
      <c r="DQ67" s="265"/>
      <c r="DR67" s="265"/>
      <c r="DS67" s="67"/>
      <c r="DT67" s="67"/>
      <c r="DU67" s="369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46">
        <v>41.23</v>
      </c>
      <c r="EH67" s="370"/>
      <c r="EI67" s="87">
        <v>265.70103092783506</v>
      </c>
      <c r="EJ67" s="87"/>
      <c r="EK67" s="263">
        <v>116.90721649484537</v>
      </c>
      <c r="EL67" s="369"/>
      <c r="EM67" s="334"/>
      <c r="EN67" s="334"/>
      <c r="EO67" s="334"/>
      <c r="EP67" s="334"/>
      <c r="EQ67" s="67">
        <f t="shared" si="30"/>
        <v>423.83824742268047</v>
      </c>
      <c r="ER67" s="67">
        <f t="shared" si="101"/>
        <v>0</v>
      </c>
      <c r="ES67" s="317"/>
      <c r="ET67" s="317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35">
        <v>29</v>
      </c>
      <c r="FB67" s="269"/>
      <c r="FC67" s="106">
        <v>0</v>
      </c>
      <c r="FD67" s="269"/>
      <c r="FE67" s="67"/>
      <c r="FF67" s="67"/>
      <c r="FG67" s="284"/>
      <c r="FH67" s="285"/>
      <c r="FI67" s="67"/>
      <c r="FJ67" s="67"/>
      <c r="FK67" s="67"/>
      <c r="FL67" s="67"/>
      <c r="FM67" s="269"/>
      <c r="FN67" s="269"/>
      <c r="FO67" s="71"/>
      <c r="FP67" s="67"/>
      <c r="FQ67" s="371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/>
      <c r="GJ67" s="67"/>
      <c r="GK67" s="269"/>
      <c r="GL67" s="269"/>
      <c r="GM67" s="86"/>
      <c r="GN67" s="86"/>
      <c r="GO67" s="269"/>
      <c r="GP67" s="313"/>
      <c r="GQ67" s="313"/>
      <c r="GR67" s="313"/>
      <c r="GS67" s="86"/>
      <c r="GT67" s="86"/>
      <c r="GU67" s="86"/>
      <c r="GV67" s="86"/>
      <c r="GW67" s="86"/>
      <c r="GX67" s="86"/>
      <c r="GY67" s="86"/>
      <c r="GZ67" s="86"/>
      <c r="HA67" s="67"/>
      <c r="HB67" s="67"/>
      <c r="HC67" s="71"/>
      <c r="HD67" s="71"/>
      <c r="HE67" s="71"/>
      <c r="HF67" s="71"/>
      <c r="HG67" s="71"/>
      <c r="HH67" s="71"/>
      <c r="HI67" s="71">
        <f t="shared" si="92"/>
        <v>0</v>
      </c>
      <c r="HJ67" s="71">
        <f t="shared" si="93"/>
        <v>0</v>
      </c>
      <c r="HK67" s="67"/>
      <c r="HL67" s="67"/>
      <c r="HM67" s="67"/>
      <c r="HN67" s="87"/>
      <c r="HO67" s="67">
        <f t="shared" si="38"/>
        <v>0</v>
      </c>
      <c r="HP67" s="67">
        <f t="shared" si="39"/>
        <v>0</v>
      </c>
      <c r="HQ67" s="305">
        <v>400</v>
      </c>
      <c r="HR67" s="67"/>
      <c r="HS67" s="305">
        <v>400</v>
      </c>
      <c r="HT67" s="67"/>
      <c r="HU67" s="67">
        <f t="shared" si="40"/>
        <v>400</v>
      </c>
      <c r="HV67" s="67">
        <f t="shared" si="41"/>
        <v>0</v>
      </c>
      <c r="HW67" s="67"/>
      <c r="HX67" s="67"/>
      <c r="HY67" s="342"/>
      <c r="HZ67" s="342"/>
      <c r="IA67" s="89"/>
      <c r="IB67" s="87"/>
      <c r="IC67" s="343">
        <v>12.5</v>
      </c>
      <c r="ID67" s="269">
        <v>3.125</v>
      </c>
      <c r="IE67" s="89"/>
      <c r="IF67" s="89"/>
      <c r="IG67" s="67">
        <f t="shared" si="42"/>
        <v>12.5</v>
      </c>
      <c r="IH67" s="67">
        <f t="shared" si="43"/>
        <v>3.125</v>
      </c>
      <c r="II67" s="67"/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4"/>
        <v>0</v>
      </c>
      <c r="IV67" s="67">
        <f t="shared" si="95"/>
        <v>0</v>
      </c>
      <c r="IW67" s="67"/>
      <c r="IX67" s="67"/>
      <c r="IY67" s="67"/>
      <c r="IZ67" s="67"/>
      <c r="JA67" s="67">
        <v>10.31</v>
      </c>
      <c r="JB67" s="67"/>
      <c r="JC67" s="67">
        <v>0</v>
      </c>
      <c r="JD67" s="67"/>
      <c r="JE67" s="293">
        <v>5.15</v>
      </c>
      <c r="JF67" s="293"/>
      <c r="JG67" s="67">
        <f t="shared" si="44"/>
        <v>15.46</v>
      </c>
      <c r="JH67" s="67">
        <f t="shared" si="45"/>
        <v>0</v>
      </c>
      <c r="JI67" s="269">
        <v>0</v>
      </c>
      <c r="JJ67" s="269">
        <v>0</v>
      </c>
      <c r="JK67" s="269">
        <v>6.3967999999999998</v>
      </c>
      <c r="JL67" s="269">
        <v>1</v>
      </c>
      <c r="JM67" s="324"/>
      <c r="JN67" s="269"/>
      <c r="JO67" s="305">
        <v>0</v>
      </c>
      <c r="JP67" s="269">
        <v>0</v>
      </c>
      <c r="JQ67" s="305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3"/>
        <v>6.3967999999999998</v>
      </c>
      <c r="JX67" s="67">
        <f t="shared" si="84"/>
        <v>1</v>
      </c>
      <c r="JY67" s="67"/>
      <c r="JZ67" s="67"/>
      <c r="KA67" s="67"/>
      <c r="KB67" s="67"/>
      <c r="KC67" s="67">
        <f t="shared" si="46"/>
        <v>0</v>
      </c>
      <c r="KD67" s="67">
        <f t="shared" si="47"/>
        <v>0</v>
      </c>
      <c r="KE67" s="71"/>
      <c r="KF67" s="71"/>
      <c r="KG67" s="71"/>
      <c r="KH67" s="71"/>
      <c r="KI67" s="71">
        <f t="shared" si="96"/>
        <v>0</v>
      </c>
      <c r="KJ67" s="71">
        <f t="shared" si="97"/>
        <v>0</v>
      </c>
      <c r="KK67" s="71"/>
      <c r="KL67" s="71"/>
      <c r="KM67" s="71"/>
      <c r="KN67" s="71"/>
      <c r="KO67" s="71">
        <f t="shared" si="48"/>
        <v>0</v>
      </c>
      <c r="KP67" s="71">
        <f t="shared" si="48"/>
        <v>0</v>
      </c>
      <c r="KQ67" s="305"/>
      <c r="KR67" s="71"/>
      <c r="KS67" s="71"/>
      <c r="KT67" s="71"/>
      <c r="KU67" s="106">
        <f t="shared" si="49"/>
        <v>0</v>
      </c>
      <c r="KV67" s="106">
        <f t="shared" si="50"/>
        <v>0</v>
      </c>
      <c r="KW67" s="71"/>
      <c r="KX67" s="71"/>
      <c r="KY67" s="71">
        <f t="shared" si="51"/>
        <v>0</v>
      </c>
      <c r="KZ67" s="71">
        <f t="shared" si="52"/>
        <v>0</v>
      </c>
      <c r="LA67" s="71"/>
      <c r="LB67" s="71"/>
      <c r="LC67" s="71"/>
      <c r="LD67" s="71"/>
      <c r="LE67" s="71">
        <f t="shared" si="53"/>
        <v>0</v>
      </c>
      <c r="LF67" s="71">
        <f t="shared" si="54"/>
        <v>0</v>
      </c>
      <c r="LG67" s="71"/>
      <c r="LH67" s="71"/>
      <c r="LI67" s="71">
        <f t="shared" si="55"/>
        <v>0</v>
      </c>
      <c r="LJ67" s="71">
        <f t="shared" si="56"/>
        <v>0</v>
      </c>
      <c r="LK67" s="67">
        <v>25</v>
      </c>
      <c r="LL67" s="269">
        <v>0</v>
      </c>
      <c r="LM67" s="75">
        <v>18.87</v>
      </c>
      <c r="LN67" s="315">
        <v>0</v>
      </c>
      <c r="LO67" s="75">
        <v>5.9820000000000002</v>
      </c>
      <c r="LP67" s="319">
        <v>0</v>
      </c>
      <c r="LQ67" s="130"/>
      <c r="LR67" s="271"/>
      <c r="LS67" s="271"/>
      <c r="LT67" s="271"/>
      <c r="LU67" s="71">
        <f t="shared" si="102"/>
        <v>49.852000000000004</v>
      </c>
      <c r="LV67" s="71">
        <f t="shared" si="58"/>
        <v>0</v>
      </c>
      <c r="LW67" s="71"/>
      <c r="LX67" s="71"/>
      <c r="LY67" s="71"/>
      <c r="LZ67" s="71"/>
      <c r="MA67" s="71">
        <f t="shared" si="59"/>
        <v>0</v>
      </c>
      <c r="MB67" s="71">
        <f t="shared" si="60"/>
        <v>0</v>
      </c>
      <c r="MC67" s="106"/>
      <c r="MD67" s="71"/>
      <c r="ME67" s="306"/>
      <c r="MF67" s="336"/>
      <c r="MG67" s="71"/>
      <c r="MH67" s="71"/>
      <c r="MI67" s="71"/>
      <c r="MJ67" s="71"/>
      <c r="MK67" s="71">
        <f t="shared" si="61"/>
        <v>0</v>
      </c>
      <c r="ML67" s="71">
        <f t="shared" si="62"/>
        <v>0</v>
      </c>
      <c r="MM67" s="365">
        <v>5.9579999999999993</v>
      </c>
      <c r="MN67" s="321"/>
      <c r="MO67" s="366">
        <v>3.972</v>
      </c>
      <c r="MP67" s="321"/>
      <c r="MQ67" s="71">
        <f t="shared" si="63"/>
        <v>9.93</v>
      </c>
      <c r="MR67" s="71">
        <f t="shared" si="64"/>
        <v>0</v>
      </c>
      <c r="MS67" s="71"/>
      <c r="MT67" s="71"/>
      <c r="MU67" s="71">
        <f t="shared" si="65"/>
        <v>0</v>
      </c>
      <c r="MV67" s="71">
        <f t="shared" si="66"/>
        <v>0</v>
      </c>
      <c r="MW67" s="71"/>
      <c r="MX67" s="71"/>
      <c r="MY67" s="71">
        <f t="shared" si="67"/>
        <v>0</v>
      </c>
      <c r="MZ67" s="71">
        <f t="shared" si="68"/>
        <v>0</v>
      </c>
      <c r="NA67" s="317">
        <v>0</v>
      </c>
      <c r="NB67" s="349">
        <v>0</v>
      </c>
      <c r="NC67" s="71">
        <f t="shared" si="69"/>
        <v>0</v>
      </c>
      <c r="ND67" s="71">
        <f t="shared" si="70"/>
        <v>0</v>
      </c>
      <c r="NE67" s="317"/>
      <c r="NF67" s="317"/>
      <c r="NG67" s="317">
        <f t="shared" si="71"/>
        <v>0</v>
      </c>
      <c r="NH67" s="317">
        <f t="shared" si="72"/>
        <v>0</v>
      </c>
      <c r="NI67" s="317"/>
      <c r="NJ67" s="317"/>
      <c r="NK67" s="317">
        <f t="shared" si="73"/>
        <v>0</v>
      </c>
      <c r="NL67" s="317">
        <f t="shared" si="74"/>
        <v>0</v>
      </c>
      <c r="NM67" s="269"/>
      <c r="NN67" s="317"/>
      <c r="NO67" s="317">
        <f t="shared" si="75"/>
        <v>0</v>
      </c>
      <c r="NP67" s="317">
        <f t="shared" si="76"/>
        <v>0</v>
      </c>
      <c r="NQ67" s="337">
        <v>8</v>
      </c>
      <c r="NR67" s="337"/>
      <c r="NS67" s="71">
        <v>1.33</v>
      </c>
      <c r="NT67" s="71"/>
      <c r="NU67" s="71">
        <v>1</v>
      </c>
      <c r="NV67" s="71"/>
      <c r="NW67" s="71">
        <v>6.06</v>
      </c>
      <c r="NX67" s="71"/>
      <c r="NY67" s="71">
        <v>3.03</v>
      </c>
      <c r="NZ67" s="71"/>
      <c r="OA67" s="71">
        <v>0</v>
      </c>
      <c r="OB67" s="71"/>
      <c r="OC67" s="71">
        <f t="shared" si="77"/>
        <v>19.420000000000002</v>
      </c>
      <c r="OD67" s="71">
        <f t="shared" si="78"/>
        <v>0</v>
      </c>
      <c r="OE67" s="71">
        <v>10</v>
      </c>
      <c r="OF67" s="71"/>
      <c r="OG67" s="106">
        <v>4.66</v>
      </c>
      <c r="OH67" s="71"/>
      <c r="OI67" s="106">
        <v>2</v>
      </c>
      <c r="OJ67" s="71"/>
      <c r="OK67" s="71">
        <v>1</v>
      </c>
      <c r="OL67" s="71"/>
      <c r="OM67" s="71">
        <f t="shared" si="79"/>
        <v>17.66</v>
      </c>
      <c r="ON67" s="71">
        <f t="shared" si="80"/>
        <v>0</v>
      </c>
      <c r="OO67" s="338">
        <v>3.65</v>
      </c>
      <c r="OP67" s="317"/>
      <c r="OQ67" s="339">
        <v>1.03</v>
      </c>
      <c r="OR67" s="317"/>
      <c r="OS67" s="339">
        <v>1.1200000000000001</v>
      </c>
      <c r="OT67" s="317"/>
      <c r="OU67" s="317">
        <f t="shared" si="103"/>
        <v>4.68</v>
      </c>
      <c r="OV67" s="317">
        <f t="shared" si="82"/>
        <v>0</v>
      </c>
      <c r="OW67" s="317"/>
      <c r="OX67" s="317"/>
      <c r="OY67" s="317">
        <f t="shared" si="98"/>
        <v>0</v>
      </c>
      <c r="OZ67" s="317">
        <f t="shared" si="99"/>
        <v>0</v>
      </c>
    </row>
    <row r="68" spans="1:416" s="300" customFormat="1" ht="12.75" customHeight="1">
      <c r="A68" s="31"/>
      <c r="B68" s="84">
        <v>58</v>
      </c>
      <c r="C68" s="328"/>
      <c r="D68" s="328"/>
      <c r="E68" s="71"/>
      <c r="F68" s="71"/>
      <c r="G68" s="71"/>
      <c r="H68" s="71"/>
      <c r="I68" s="67">
        <f t="shared" si="85"/>
        <v>0</v>
      </c>
      <c r="J68" s="67">
        <f t="shared" si="86"/>
        <v>0</v>
      </c>
      <c r="K68" s="305"/>
      <c r="L68" s="305"/>
      <c r="M68" s="67">
        <v>20.62</v>
      </c>
      <c r="N68" s="67">
        <v>4.1240000000000006</v>
      </c>
      <c r="O68" s="71">
        <v>0</v>
      </c>
      <c r="P68" s="67">
        <v>0</v>
      </c>
      <c r="Q68" s="106">
        <v>5.15</v>
      </c>
      <c r="R68" s="67">
        <v>1.03</v>
      </c>
      <c r="S68" s="305"/>
      <c r="T68" s="305"/>
      <c r="U68" s="67"/>
      <c r="V68" s="67"/>
      <c r="W68" s="67">
        <f t="shared" si="14"/>
        <v>25.770000000000003</v>
      </c>
      <c r="X68" s="74">
        <f t="shared" si="15"/>
        <v>5.1540000000000008</v>
      </c>
      <c r="Y68" s="67"/>
      <c r="Z68" s="67"/>
      <c r="AA68" s="71"/>
      <c r="AB68" s="67"/>
      <c r="AC68" s="67">
        <f t="shared" si="16"/>
        <v>0</v>
      </c>
      <c r="AD68" s="67">
        <f t="shared" si="17"/>
        <v>0</v>
      </c>
      <c r="AE68" s="67"/>
      <c r="AF68" s="67"/>
      <c r="AG68" s="67"/>
      <c r="AH68" s="67"/>
      <c r="AI68" s="106"/>
      <c r="AJ68" s="106"/>
      <c r="AK68" s="307"/>
      <c r="AL68" s="275"/>
      <c r="AM68" s="85"/>
      <c r="AN68" s="85"/>
      <c r="AO68" s="368"/>
      <c r="AP68" s="368"/>
      <c r="AQ68" s="368"/>
      <c r="AR68" s="368"/>
      <c r="AS68" s="368"/>
      <c r="AT68" s="368"/>
      <c r="AU68" s="71">
        <f t="shared" si="87"/>
        <v>0</v>
      </c>
      <c r="AV68" s="71">
        <f t="shared" si="88"/>
        <v>0</v>
      </c>
      <c r="AW68" s="67"/>
      <c r="AX68" s="67"/>
      <c r="AY68" s="345"/>
      <c r="AZ68" s="67"/>
      <c r="BA68" s="67"/>
      <c r="BB68" s="67"/>
      <c r="BC68" s="67">
        <f t="shared" si="89"/>
        <v>0</v>
      </c>
      <c r="BD68" s="67">
        <f t="shared" si="90"/>
        <v>0</v>
      </c>
      <c r="BE68" s="67">
        <v>3</v>
      </c>
      <c r="BF68" s="67">
        <v>0.42720000000000002</v>
      </c>
      <c r="BG68" s="329">
        <v>15</v>
      </c>
      <c r="BH68" s="330">
        <v>2.1360000000000001</v>
      </c>
      <c r="BI68" s="329">
        <v>0</v>
      </c>
      <c r="BJ68" s="330">
        <v>0</v>
      </c>
      <c r="BK68" s="269">
        <v>2</v>
      </c>
      <c r="BL68" s="67">
        <v>0.2848</v>
      </c>
      <c r="BM68" s="67"/>
      <c r="BN68" s="67"/>
      <c r="BO68" s="67"/>
      <c r="BP68" s="67"/>
      <c r="BQ68" s="67">
        <v>10</v>
      </c>
      <c r="BR68" s="67">
        <v>1.4239999999999999</v>
      </c>
      <c r="BS68" s="305">
        <f t="shared" si="19"/>
        <v>30</v>
      </c>
      <c r="BT68" s="67">
        <f t="shared" si="20"/>
        <v>4.2720000000000002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1"/>
        <v>0</v>
      </c>
      <c r="CD68" s="71">
        <f t="shared" si="91"/>
        <v>0</v>
      </c>
      <c r="CE68" s="71"/>
      <c r="CF68" s="71"/>
      <c r="CG68" s="106"/>
      <c r="CH68" s="262"/>
      <c r="CI68" s="305">
        <v>30.9</v>
      </c>
      <c r="CJ68" s="262">
        <v>10</v>
      </c>
      <c r="CK68" s="269"/>
      <c r="CL68" s="269"/>
      <c r="CM68" s="305">
        <v>10.3</v>
      </c>
      <c r="CN68" s="269">
        <v>3</v>
      </c>
      <c r="CO68" s="67">
        <f t="shared" si="21"/>
        <v>41.2</v>
      </c>
      <c r="CP68" s="67">
        <f t="shared" si="22"/>
        <v>13</v>
      </c>
      <c r="CQ68" s="310">
        <v>247.40625</v>
      </c>
      <c r="CR68" s="310"/>
      <c r="CS68" s="310"/>
      <c r="CT68" s="81"/>
      <c r="CU68" s="331">
        <v>18.556701030927837</v>
      </c>
      <c r="CV68" s="317"/>
      <c r="CW68" s="310">
        <v>63.814432989690722</v>
      </c>
      <c r="CX68" s="81"/>
      <c r="CY68" s="81"/>
      <c r="CZ68" s="81"/>
      <c r="DA68" s="332">
        <f t="shared" si="100"/>
        <v>329.77738402061857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33">
        <v>41.1</v>
      </c>
      <c r="DL68" s="333">
        <v>13.7</v>
      </c>
      <c r="DM68" s="305">
        <f t="shared" si="27"/>
        <v>41.1</v>
      </c>
      <c r="DN68" s="305">
        <f t="shared" si="28"/>
        <v>13.7</v>
      </c>
      <c r="DO68" s="333">
        <v>39.869999999999997</v>
      </c>
      <c r="DP68" s="333">
        <v>13.29</v>
      </c>
      <c r="DQ68" s="265"/>
      <c r="DR68" s="265"/>
      <c r="DS68" s="67"/>
      <c r="DT68" s="67"/>
      <c r="DU68" s="369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46">
        <v>41.23</v>
      </c>
      <c r="EH68" s="370"/>
      <c r="EI68" s="87">
        <v>265.70103092783506</v>
      </c>
      <c r="EJ68" s="87"/>
      <c r="EK68" s="263">
        <v>116.90721649484537</v>
      </c>
      <c r="EL68" s="369"/>
      <c r="EM68" s="334"/>
      <c r="EN68" s="334"/>
      <c r="EO68" s="334"/>
      <c r="EP68" s="334"/>
      <c r="EQ68" s="67">
        <f t="shared" si="30"/>
        <v>423.83824742268047</v>
      </c>
      <c r="ER68" s="67">
        <f t="shared" si="101"/>
        <v>0</v>
      </c>
      <c r="ES68" s="317"/>
      <c r="ET68" s="317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35">
        <v>29</v>
      </c>
      <c r="FB68" s="269"/>
      <c r="FC68" s="106">
        <v>0</v>
      </c>
      <c r="FD68" s="269"/>
      <c r="FE68" s="67"/>
      <c r="FF68" s="67"/>
      <c r="FG68" s="284"/>
      <c r="FH68" s="285"/>
      <c r="FI68" s="67"/>
      <c r="FJ68" s="67"/>
      <c r="FK68" s="67"/>
      <c r="FL68" s="67"/>
      <c r="FM68" s="269"/>
      <c r="FN68" s="269"/>
      <c r="FO68" s="71"/>
      <c r="FP68" s="67"/>
      <c r="FQ68" s="371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/>
      <c r="GJ68" s="67"/>
      <c r="GK68" s="269"/>
      <c r="GL68" s="269"/>
      <c r="GM68" s="86"/>
      <c r="GN68" s="86"/>
      <c r="GO68" s="269"/>
      <c r="GP68" s="313"/>
      <c r="GQ68" s="313"/>
      <c r="GR68" s="313"/>
      <c r="GS68" s="86"/>
      <c r="GT68" s="86"/>
      <c r="GU68" s="86"/>
      <c r="GV68" s="86"/>
      <c r="GW68" s="86"/>
      <c r="GX68" s="86"/>
      <c r="GY68" s="86"/>
      <c r="GZ68" s="86"/>
      <c r="HA68" s="67"/>
      <c r="HB68" s="67"/>
      <c r="HC68" s="71"/>
      <c r="HD68" s="71"/>
      <c r="HE68" s="71"/>
      <c r="HF68" s="71"/>
      <c r="HG68" s="71"/>
      <c r="HH68" s="71"/>
      <c r="HI68" s="71">
        <f t="shared" si="92"/>
        <v>0</v>
      </c>
      <c r="HJ68" s="71">
        <f t="shared" si="93"/>
        <v>0</v>
      </c>
      <c r="HK68" s="67"/>
      <c r="HL68" s="67"/>
      <c r="HM68" s="67"/>
      <c r="HN68" s="87"/>
      <c r="HO68" s="67">
        <f t="shared" si="38"/>
        <v>0</v>
      </c>
      <c r="HP68" s="67">
        <f t="shared" si="39"/>
        <v>0</v>
      </c>
      <c r="HQ68" s="305">
        <v>400</v>
      </c>
      <c r="HR68" s="67"/>
      <c r="HS68" s="305">
        <v>400</v>
      </c>
      <c r="HT68" s="67"/>
      <c r="HU68" s="67">
        <f t="shared" si="40"/>
        <v>400</v>
      </c>
      <c r="HV68" s="67">
        <f t="shared" si="41"/>
        <v>0</v>
      </c>
      <c r="HW68" s="67"/>
      <c r="HX68" s="67"/>
      <c r="HY68" s="337"/>
      <c r="HZ68" s="337"/>
      <c r="IA68" s="89"/>
      <c r="IB68" s="87"/>
      <c r="IC68" s="317">
        <v>12.5</v>
      </c>
      <c r="ID68" s="269">
        <v>3.125</v>
      </c>
      <c r="IE68" s="89"/>
      <c r="IF68" s="89"/>
      <c r="IG68" s="67">
        <f t="shared" si="42"/>
        <v>12.5</v>
      </c>
      <c r="IH68" s="67">
        <f t="shared" si="43"/>
        <v>3.125</v>
      </c>
      <c r="II68" s="67"/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4"/>
        <v>0</v>
      </c>
      <c r="IV68" s="67">
        <f t="shared" si="95"/>
        <v>0</v>
      </c>
      <c r="IW68" s="67"/>
      <c r="IX68" s="67"/>
      <c r="IY68" s="67"/>
      <c r="IZ68" s="67"/>
      <c r="JA68" s="67">
        <v>10.31</v>
      </c>
      <c r="JB68" s="67"/>
      <c r="JC68" s="67">
        <v>0</v>
      </c>
      <c r="JD68" s="67"/>
      <c r="JE68" s="293">
        <v>5.15</v>
      </c>
      <c r="JF68" s="293"/>
      <c r="JG68" s="67">
        <f t="shared" si="44"/>
        <v>15.46</v>
      </c>
      <c r="JH68" s="67">
        <f t="shared" si="45"/>
        <v>0</v>
      </c>
      <c r="JI68" s="269">
        <v>0</v>
      </c>
      <c r="JJ68" s="269">
        <v>0</v>
      </c>
      <c r="JK68" s="269">
        <v>6.3967999999999998</v>
      </c>
      <c r="JL68" s="269">
        <v>1</v>
      </c>
      <c r="JM68" s="324"/>
      <c r="JN68" s="269"/>
      <c r="JO68" s="305">
        <v>0</v>
      </c>
      <c r="JP68" s="269">
        <v>0</v>
      </c>
      <c r="JQ68" s="305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3"/>
        <v>6.3967999999999998</v>
      </c>
      <c r="JX68" s="67">
        <f t="shared" si="84"/>
        <v>1</v>
      </c>
      <c r="JY68" s="67"/>
      <c r="JZ68" s="67"/>
      <c r="KA68" s="67"/>
      <c r="KB68" s="67"/>
      <c r="KC68" s="67">
        <f t="shared" si="46"/>
        <v>0</v>
      </c>
      <c r="KD68" s="67">
        <f t="shared" si="47"/>
        <v>0</v>
      </c>
      <c r="KE68" s="71"/>
      <c r="KF68" s="71"/>
      <c r="KG68" s="71"/>
      <c r="KH68" s="71"/>
      <c r="KI68" s="71">
        <f t="shared" si="96"/>
        <v>0</v>
      </c>
      <c r="KJ68" s="71">
        <f t="shared" si="97"/>
        <v>0</v>
      </c>
      <c r="KK68" s="71"/>
      <c r="KL68" s="71"/>
      <c r="KM68" s="71"/>
      <c r="KN68" s="71"/>
      <c r="KO68" s="71">
        <f t="shared" si="48"/>
        <v>0</v>
      </c>
      <c r="KP68" s="71">
        <f t="shared" si="48"/>
        <v>0</v>
      </c>
      <c r="KQ68" s="305"/>
      <c r="KR68" s="71"/>
      <c r="KS68" s="71"/>
      <c r="KT68" s="71"/>
      <c r="KU68" s="106">
        <f t="shared" si="49"/>
        <v>0</v>
      </c>
      <c r="KV68" s="106">
        <f t="shared" si="50"/>
        <v>0</v>
      </c>
      <c r="KW68" s="71"/>
      <c r="KX68" s="71"/>
      <c r="KY68" s="71">
        <f t="shared" si="51"/>
        <v>0</v>
      </c>
      <c r="KZ68" s="71">
        <f t="shared" si="52"/>
        <v>0</v>
      </c>
      <c r="LA68" s="71"/>
      <c r="LB68" s="71"/>
      <c r="LC68" s="71"/>
      <c r="LD68" s="71"/>
      <c r="LE68" s="71">
        <f t="shared" si="53"/>
        <v>0</v>
      </c>
      <c r="LF68" s="71">
        <f t="shared" si="54"/>
        <v>0</v>
      </c>
      <c r="LG68" s="71"/>
      <c r="LH68" s="71"/>
      <c r="LI68" s="71">
        <f t="shared" si="55"/>
        <v>0</v>
      </c>
      <c r="LJ68" s="71">
        <f t="shared" si="56"/>
        <v>0</v>
      </c>
      <c r="LK68" s="67">
        <v>24.2</v>
      </c>
      <c r="LL68" s="269">
        <v>0</v>
      </c>
      <c r="LM68" s="75">
        <v>24.02</v>
      </c>
      <c r="LN68" s="315">
        <v>0</v>
      </c>
      <c r="LO68" s="75">
        <v>6.5750000000000002</v>
      </c>
      <c r="LP68" s="319">
        <v>0</v>
      </c>
      <c r="LQ68" s="130"/>
      <c r="LR68" s="271"/>
      <c r="LS68" s="271"/>
      <c r="LT68" s="271"/>
      <c r="LU68" s="71">
        <f t="shared" si="102"/>
        <v>54.795000000000002</v>
      </c>
      <c r="LV68" s="71">
        <f t="shared" si="58"/>
        <v>0</v>
      </c>
      <c r="LW68" s="71"/>
      <c r="LX68" s="71"/>
      <c r="LY68" s="71"/>
      <c r="LZ68" s="71"/>
      <c r="MA68" s="71">
        <f t="shared" si="59"/>
        <v>0</v>
      </c>
      <c r="MB68" s="71">
        <f t="shared" si="60"/>
        <v>0</v>
      </c>
      <c r="MC68" s="106"/>
      <c r="MD68" s="71"/>
      <c r="ME68" s="306"/>
      <c r="MF68" s="336"/>
      <c r="MG68" s="71"/>
      <c r="MH68" s="71"/>
      <c r="MI68" s="71"/>
      <c r="MJ68" s="71"/>
      <c r="MK68" s="71">
        <f t="shared" si="61"/>
        <v>0</v>
      </c>
      <c r="ML68" s="71">
        <f t="shared" si="62"/>
        <v>0</v>
      </c>
      <c r="MM68" s="365">
        <v>5.6579999999999995</v>
      </c>
      <c r="MN68" s="321"/>
      <c r="MO68" s="366">
        <v>3.7720000000000002</v>
      </c>
      <c r="MP68" s="321"/>
      <c r="MQ68" s="71">
        <f t="shared" si="63"/>
        <v>9.43</v>
      </c>
      <c r="MR68" s="71">
        <f t="shared" si="64"/>
        <v>0</v>
      </c>
      <c r="MS68" s="71"/>
      <c r="MT68" s="71"/>
      <c r="MU68" s="71">
        <f t="shared" si="65"/>
        <v>0</v>
      </c>
      <c r="MV68" s="71">
        <f t="shared" si="66"/>
        <v>0</v>
      </c>
      <c r="MW68" s="71"/>
      <c r="MX68" s="71"/>
      <c r="MY68" s="71">
        <f t="shared" si="67"/>
        <v>0</v>
      </c>
      <c r="MZ68" s="71">
        <f t="shared" si="68"/>
        <v>0</v>
      </c>
      <c r="NA68" s="317">
        <v>0</v>
      </c>
      <c r="NB68" s="349">
        <v>0</v>
      </c>
      <c r="NC68" s="71">
        <f t="shared" si="69"/>
        <v>0</v>
      </c>
      <c r="ND68" s="71">
        <f t="shared" si="70"/>
        <v>0</v>
      </c>
      <c r="NE68" s="317"/>
      <c r="NF68" s="317"/>
      <c r="NG68" s="317">
        <f t="shared" si="71"/>
        <v>0</v>
      </c>
      <c r="NH68" s="317">
        <f t="shared" si="72"/>
        <v>0</v>
      </c>
      <c r="NI68" s="317"/>
      <c r="NJ68" s="317"/>
      <c r="NK68" s="317">
        <f t="shared" si="73"/>
        <v>0</v>
      </c>
      <c r="NL68" s="317">
        <f t="shared" si="74"/>
        <v>0</v>
      </c>
      <c r="NM68" s="269"/>
      <c r="NN68" s="317"/>
      <c r="NO68" s="317">
        <f t="shared" si="75"/>
        <v>0</v>
      </c>
      <c r="NP68" s="317">
        <f t="shared" si="76"/>
        <v>0</v>
      </c>
      <c r="NQ68" s="337">
        <v>8</v>
      </c>
      <c r="NR68" s="337"/>
      <c r="NS68" s="71">
        <v>1.33</v>
      </c>
      <c r="NT68" s="71"/>
      <c r="NU68" s="71">
        <v>1</v>
      </c>
      <c r="NV68" s="71"/>
      <c r="NW68" s="71">
        <v>5.68</v>
      </c>
      <c r="NX68" s="71"/>
      <c r="NY68" s="71">
        <v>2.84</v>
      </c>
      <c r="NZ68" s="71"/>
      <c r="OA68" s="71">
        <v>0</v>
      </c>
      <c r="OB68" s="71"/>
      <c r="OC68" s="71">
        <f t="shared" si="77"/>
        <v>18.849999999999998</v>
      </c>
      <c r="OD68" s="71">
        <f t="shared" si="78"/>
        <v>0</v>
      </c>
      <c r="OE68" s="71">
        <v>10</v>
      </c>
      <c r="OF68" s="71"/>
      <c r="OG68" s="106">
        <v>4.66</v>
      </c>
      <c r="OH68" s="71"/>
      <c r="OI68" s="106">
        <v>2</v>
      </c>
      <c r="OJ68" s="71"/>
      <c r="OK68" s="71">
        <v>1</v>
      </c>
      <c r="OL68" s="71"/>
      <c r="OM68" s="71">
        <f t="shared" si="79"/>
        <v>17.66</v>
      </c>
      <c r="ON68" s="71">
        <f t="shared" si="80"/>
        <v>0</v>
      </c>
      <c r="OO68" s="338">
        <v>3.48</v>
      </c>
      <c r="OP68" s="317"/>
      <c r="OQ68" s="339">
        <v>0.98</v>
      </c>
      <c r="OR68" s="317"/>
      <c r="OS68" s="339">
        <v>1.07</v>
      </c>
      <c r="OT68" s="317"/>
      <c r="OU68" s="317">
        <f t="shared" si="103"/>
        <v>4.46</v>
      </c>
      <c r="OV68" s="317">
        <f t="shared" si="82"/>
        <v>0</v>
      </c>
      <c r="OW68" s="317"/>
      <c r="OX68" s="317"/>
      <c r="OY68" s="317">
        <f t="shared" si="98"/>
        <v>0</v>
      </c>
      <c r="OZ68" s="317">
        <f t="shared" si="99"/>
        <v>0</v>
      </c>
    </row>
    <row r="69" spans="1:416" s="300" customFormat="1" ht="12.75" customHeight="1">
      <c r="A69" s="31"/>
      <c r="B69" s="84">
        <v>59</v>
      </c>
      <c r="C69" s="328"/>
      <c r="D69" s="328"/>
      <c r="E69" s="71"/>
      <c r="F69" s="71"/>
      <c r="G69" s="71"/>
      <c r="H69" s="71"/>
      <c r="I69" s="67">
        <f t="shared" si="85"/>
        <v>0</v>
      </c>
      <c r="J69" s="67">
        <f t="shared" si="86"/>
        <v>0</v>
      </c>
      <c r="K69" s="305"/>
      <c r="L69" s="305"/>
      <c r="M69" s="67">
        <v>20.62</v>
      </c>
      <c r="N69" s="67">
        <v>4.1240000000000006</v>
      </c>
      <c r="O69" s="71">
        <v>0</v>
      </c>
      <c r="P69" s="67">
        <v>0</v>
      </c>
      <c r="Q69" s="106">
        <v>5.15</v>
      </c>
      <c r="R69" s="67">
        <v>1.03</v>
      </c>
      <c r="S69" s="305"/>
      <c r="T69" s="305"/>
      <c r="U69" s="67"/>
      <c r="V69" s="67"/>
      <c r="W69" s="67">
        <f t="shared" si="14"/>
        <v>25.770000000000003</v>
      </c>
      <c r="X69" s="74">
        <f t="shared" si="15"/>
        <v>5.1540000000000008</v>
      </c>
      <c r="Y69" s="67"/>
      <c r="Z69" s="67"/>
      <c r="AA69" s="71"/>
      <c r="AB69" s="67"/>
      <c r="AC69" s="67">
        <f t="shared" si="16"/>
        <v>0</v>
      </c>
      <c r="AD69" s="67">
        <f t="shared" si="17"/>
        <v>0</v>
      </c>
      <c r="AE69" s="67"/>
      <c r="AF69" s="67"/>
      <c r="AG69" s="67"/>
      <c r="AH69" s="67"/>
      <c r="AI69" s="106"/>
      <c r="AJ69" s="106"/>
      <c r="AK69" s="307"/>
      <c r="AL69" s="275"/>
      <c r="AM69" s="85"/>
      <c r="AN69" s="85"/>
      <c r="AO69" s="368"/>
      <c r="AP69" s="368"/>
      <c r="AQ69" s="368"/>
      <c r="AR69" s="368"/>
      <c r="AS69" s="368"/>
      <c r="AT69" s="368"/>
      <c r="AU69" s="71">
        <f t="shared" si="87"/>
        <v>0</v>
      </c>
      <c r="AV69" s="71">
        <f t="shared" si="88"/>
        <v>0</v>
      </c>
      <c r="AW69" s="67"/>
      <c r="AX69" s="67"/>
      <c r="AY69" s="345"/>
      <c r="AZ69" s="67"/>
      <c r="BA69" s="67"/>
      <c r="BB69" s="67"/>
      <c r="BC69" s="67">
        <f t="shared" si="89"/>
        <v>0</v>
      </c>
      <c r="BD69" s="67">
        <f t="shared" si="90"/>
        <v>0</v>
      </c>
      <c r="BE69" s="67">
        <v>3</v>
      </c>
      <c r="BF69" s="67">
        <v>0.42720000000000002</v>
      </c>
      <c r="BG69" s="329">
        <v>15</v>
      </c>
      <c r="BH69" s="330">
        <v>2.1360000000000001</v>
      </c>
      <c r="BI69" s="329">
        <v>0</v>
      </c>
      <c r="BJ69" s="330">
        <v>0</v>
      </c>
      <c r="BK69" s="269">
        <v>2</v>
      </c>
      <c r="BL69" s="67">
        <v>0.2848</v>
      </c>
      <c r="BM69" s="67"/>
      <c r="BN69" s="67"/>
      <c r="BO69" s="67"/>
      <c r="BP69" s="67"/>
      <c r="BQ69" s="67">
        <v>10</v>
      </c>
      <c r="BR69" s="67">
        <v>1.4239999999999999</v>
      </c>
      <c r="BS69" s="305">
        <f t="shared" si="19"/>
        <v>30</v>
      </c>
      <c r="BT69" s="67">
        <f t="shared" si="20"/>
        <v>4.2720000000000002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1"/>
        <v>0</v>
      </c>
      <c r="CD69" s="71">
        <f t="shared" si="91"/>
        <v>0</v>
      </c>
      <c r="CE69" s="71"/>
      <c r="CF69" s="71"/>
      <c r="CG69" s="106"/>
      <c r="CH69" s="262"/>
      <c r="CI69" s="305">
        <v>30.9</v>
      </c>
      <c r="CJ69" s="262">
        <v>10</v>
      </c>
      <c r="CK69" s="269"/>
      <c r="CL69" s="269"/>
      <c r="CM69" s="305">
        <v>10.3</v>
      </c>
      <c r="CN69" s="269">
        <v>3</v>
      </c>
      <c r="CO69" s="67">
        <f t="shared" si="21"/>
        <v>41.2</v>
      </c>
      <c r="CP69" s="67">
        <f t="shared" si="22"/>
        <v>13</v>
      </c>
      <c r="CQ69" s="310">
        <v>247.40625</v>
      </c>
      <c r="CR69" s="310"/>
      <c r="CS69" s="310"/>
      <c r="CT69" s="81"/>
      <c r="CU69" s="331">
        <v>18.556701030927837</v>
      </c>
      <c r="CV69" s="317"/>
      <c r="CW69" s="310">
        <v>63.814432989690722</v>
      </c>
      <c r="CX69" s="81"/>
      <c r="CY69" s="81"/>
      <c r="CZ69" s="81"/>
      <c r="DA69" s="332">
        <f t="shared" si="100"/>
        <v>329.77738402061857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33">
        <v>41.1</v>
      </c>
      <c r="DL69" s="333">
        <v>13.7</v>
      </c>
      <c r="DM69" s="305">
        <f t="shared" si="27"/>
        <v>41.1</v>
      </c>
      <c r="DN69" s="305">
        <f t="shared" si="28"/>
        <v>13.7</v>
      </c>
      <c r="DO69" s="333">
        <v>39.869999999999997</v>
      </c>
      <c r="DP69" s="333">
        <v>13.29</v>
      </c>
      <c r="DQ69" s="265"/>
      <c r="DR69" s="265"/>
      <c r="DS69" s="67"/>
      <c r="DT69" s="67"/>
      <c r="DU69" s="369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46">
        <v>41.23</v>
      </c>
      <c r="EH69" s="370"/>
      <c r="EI69" s="87">
        <v>265.70103092783506</v>
      </c>
      <c r="EJ69" s="87"/>
      <c r="EK69" s="263">
        <v>116.90721649484537</v>
      </c>
      <c r="EL69" s="369"/>
      <c r="EM69" s="334"/>
      <c r="EN69" s="334"/>
      <c r="EO69" s="334"/>
      <c r="EP69" s="334"/>
      <c r="EQ69" s="67">
        <f t="shared" si="30"/>
        <v>423.83824742268047</v>
      </c>
      <c r="ER69" s="67">
        <f t="shared" si="101"/>
        <v>0</v>
      </c>
      <c r="ES69" s="317"/>
      <c r="ET69" s="317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35">
        <v>29</v>
      </c>
      <c r="FB69" s="269"/>
      <c r="FC69" s="106">
        <v>0</v>
      </c>
      <c r="FD69" s="269"/>
      <c r="FE69" s="67"/>
      <c r="FF69" s="67"/>
      <c r="FG69" s="284"/>
      <c r="FH69" s="285"/>
      <c r="FI69" s="67"/>
      <c r="FJ69" s="67"/>
      <c r="FK69" s="67"/>
      <c r="FL69" s="67"/>
      <c r="FM69" s="269"/>
      <c r="FN69" s="269"/>
      <c r="FO69" s="71"/>
      <c r="FP69" s="67"/>
      <c r="FQ69" s="371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/>
      <c r="GJ69" s="67"/>
      <c r="GK69" s="269"/>
      <c r="GL69" s="269"/>
      <c r="GM69" s="86"/>
      <c r="GN69" s="86"/>
      <c r="GO69" s="269"/>
      <c r="GP69" s="313"/>
      <c r="GQ69" s="313"/>
      <c r="GR69" s="313"/>
      <c r="GS69" s="86"/>
      <c r="GT69" s="86"/>
      <c r="GU69" s="86"/>
      <c r="GV69" s="86"/>
      <c r="GW69" s="86"/>
      <c r="GX69" s="86"/>
      <c r="GY69" s="86"/>
      <c r="GZ69" s="86"/>
      <c r="HA69" s="67"/>
      <c r="HB69" s="67"/>
      <c r="HC69" s="71"/>
      <c r="HD69" s="71"/>
      <c r="HE69" s="71"/>
      <c r="HF69" s="71"/>
      <c r="HG69" s="71"/>
      <c r="HH69" s="71"/>
      <c r="HI69" s="71">
        <f t="shared" si="92"/>
        <v>0</v>
      </c>
      <c r="HJ69" s="71">
        <f t="shared" si="93"/>
        <v>0</v>
      </c>
      <c r="HK69" s="67"/>
      <c r="HL69" s="67"/>
      <c r="HM69" s="67"/>
      <c r="HN69" s="87"/>
      <c r="HO69" s="67">
        <f t="shared" si="38"/>
        <v>0</v>
      </c>
      <c r="HP69" s="67">
        <f t="shared" si="39"/>
        <v>0</v>
      </c>
      <c r="HQ69" s="305">
        <v>400</v>
      </c>
      <c r="HR69" s="67"/>
      <c r="HS69" s="305">
        <v>400</v>
      </c>
      <c r="HT69" s="67"/>
      <c r="HU69" s="67">
        <f t="shared" si="40"/>
        <v>400</v>
      </c>
      <c r="HV69" s="67">
        <f t="shared" si="41"/>
        <v>0</v>
      </c>
      <c r="HW69" s="67"/>
      <c r="HX69" s="67"/>
      <c r="HY69" s="337"/>
      <c r="HZ69" s="337"/>
      <c r="IA69" s="89"/>
      <c r="IB69" s="87"/>
      <c r="IC69" s="317">
        <v>12.5</v>
      </c>
      <c r="ID69" s="269">
        <v>3.125</v>
      </c>
      <c r="IE69" s="89"/>
      <c r="IF69" s="89"/>
      <c r="IG69" s="67">
        <f t="shared" si="42"/>
        <v>12.5</v>
      </c>
      <c r="IH69" s="67">
        <f t="shared" si="43"/>
        <v>3.125</v>
      </c>
      <c r="II69" s="67"/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4"/>
        <v>0</v>
      </c>
      <c r="IV69" s="67">
        <f t="shared" si="95"/>
        <v>0</v>
      </c>
      <c r="IW69" s="67"/>
      <c r="IX69" s="67"/>
      <c r="IY69" s="67"/>
      <c r="IZ69" s="67"/>
      <c r="JA69" s="67">
        <v>10.31</v>
      </c>
      <c r="JB69" s="67"/>
      <c r="JC69" s="67">
        <v>0</v>
      </c>
      <c r="JD69" s="67"/>
      <c r="JE69" s="293">
        <v>5.15</v>
      </c>
      <c r="JF69" s="293"/>
      <c r="JG69" s="67">
        <f t="shared" si="44"/>
        <v>15.46</v>
      </c>
      <c r="JH69" s="67">
        <f t="shared" si="45"/>
        <v>0</v>
      </c>
      <c r="JI69" s="269">
        <v>0</v>
      </c>
      <c r="JJ69" s="269">
        <v>0</v>
      </c>
      <c r="JK69" s="269">
        <v>6.3967999999999998</v>
      </c>
      <c r="JL69" s="269">
        <v>1</v>
      </c>
      <c r="JM69" s="324"/>
      <c r="JN69" s="269"/>
      <c r="JO69" s="305">
        <v>0</v>
      </c>
      <c r="JP69" s="269">
        <v>0</v>
      </c>
      <c r="JQ69" s="305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3"/>
        <v>6.3967999999999998</v>
      </c>
      <c r="JX69" s="67">
        <f t="shared" si="84"/>
        <v>1</v>
      </c>
      <c r="JY69" s="67"/>
      <c r="JZ69" s="67"/>
      <c r="KA69" s="67"/>
      <c r="KB69" s="67"/>
      <c r="KC69" s="67">
        <f t="shared" si="46"/>
        <v>0</v>
      </c>
      <c r="KD69" s="67">
        <f t="shared" si="47"/>
        <v>0</v>
      </c>
      <c r="KE69" s="71"/>
      <c r="KF69" s="71"/>
      <c r="KG69" s="71"/>
      <c r="KH69" s="71"/>
      <c r="KI69" s="71">
        <f t="shared" si="96"/>
        <v>0</v>
      </c>
      <c r="KJ69" s="71">
        <f t="shared" si="97"/>
        <v>0</v>
      </c>
      <c r="KK69" s="71"/>
      <c r="KL69" s="71"/>
      <c r="KM69" s="71"/>
      <c r="KN69" s="71"/>
      <c r="KO69" s="71">
        <f t="shared" si="48"/>
        <v>0</v>
      </c>
      <c r="KP69" s="71">
        <f t="shared" si="48"/>
        <v>0</v>
      </c>
      <c r="KQ69" s="305"/>
      <c r="KR69" s="71"/>
      <c r="KS69" s="71"/>
      <c r="KT69" s="71"/>
      <c r="KU69" s="106">
        <f t="shared" si="49"/>
        <v>0</v>
      </c>
      <c r="KV69" s="106">
        <f t="shared" si="50"/>
        <v>0</v>
      </c>
      <c r="KW69" s="71"/>
      <c r="KX69" s="71"/>
      <c r="KY69" s="71">
        <f t="shared" si="51"/>
        <v>0</v>
      </c>
      <c r="KZ69" s="71">
        <f t="shared" si="52"/>
        <v>0</v>
      </c>
      <c r="LA69" s="71"/>
      <c r="LB69" s="71"/>
      <c r="LC69" s="71"/>
      <c r="LD69" s="71"/>
      <c r="LE69" s="71">
        <f t="shared" si="53"/>
        <v>0</v>
      </c>
      <c r="LF69" s="71">
        <f t="shared" si="54"/>
        <v>0</v>
      </c>
      <c r="LG69" s="71"/>
      <c r="LH69" s="71"/>
      <c r="LI69" s="71">
        <f t="shared" si="55"/>
        <v>0</v>
      </c>
      <c r="LJ69" s="71">
        <f t="shared" si="56"/>
        <v>0</v>
      </c>
      <c r="LK69" s="67">
        <v>24.2</v>
      </c>
      <c r="LL69" s="269">
        <v>0</v>
      </c>
      <c r="LM69" s="75">
        <v>24.02</v>
      </c>
      <c r="LN69" s="315">
        <v>0</v>
      </c>
      <c r="LO69" s="75">
        <v>6.5750000000000002</v>
      </c>
      <c r="LP69" s="319">
        <v>0</v>
      </c>
      <c r="LQ69" s="130"/>
      <c r="LR69" s="271"/>
      <c r="LS69" s="271"/>
      <c r="LT69" s="271"/>
      <c r="LU69" s="71">
        <f t="shared" si="102"/>
        <v>54.795000000000002</v>
      </c>
      <c r="LV69" s="71">
        <f t="shared" si="58"/>
        <v>0</v>
      </c>
      <c r="LW69" s="71"/>
      <c r="LX69" s="71"/>
      <c r="LY69" s="71"/>
      <c r="LZ69" s="71"/>
      <c r="MA69" s="71">
        <f t="shared" si="59"/>
        <v>0</v>
      </c>
      <c r="MB69" s="71">
        <f t="shared" si="60"/>
        <v>0</v>
      </c>
      <c r="MC69" s="106"/>
      <c r="MD69" s="71"/>
      <c r="ME69" s="306"/>
      <c r="MF69" s="336"/>
      <c r="MG69" s="71"/>
      <c r="MH69" s="71"/>
      <c r="MI69" s="71"/>
      <c r="MJ69" s="71"/>
      <c r="MK69" s="71">
        <f t="shared" si="61"/>
        <v>0</v>
      </c>
      <c r="ML69" s="71">
        <f t="shared" si="62"/>
        <v>0</v>
      </c>
      <c r="MM69" s="365">
        <v>5.3280000000000003</v>
      </c>
      <c r="MN69" s="321"/>
      <c r="MO69" s="366">
        <v>3.5520000000000005</v>
      </c>
      <c r="MP69" s="321"/>
      <c r="MQ69" s="71">
        <f t="shared" si="63"/>
        <v>8.8800000000000008</v>
      </c>
      <c r="MR69" s="71">
        <f t="shared" si="64"/>
        <v>0</v>
      </c>
      <c r="MS69" s="71"/>
      <c r="MT69" s="71"/>
      <c r="MU69" s="71">
        <f t="shared" si="65"/>
        <v>0</v>
      </c>
      <c r="MV69" s="71">
        <f t="shared" si="66"/>
        <v>0</v>
      </c>
      <c r="MW69" s="71"/>
      <c r="MX69" s="71"/>
      <c r="MY69" s="71">
        <f t="shared" si="67"/>
        <v>0</v>
      </c>
      <c r="MZ69" s="71">
        <f t="shared" si="68"/>
        <v>0</v>
      </c>
      <c r="NA69" s="317">
        <v>0</v>
      </c>
      <c r="NB69" s="349">
        <v>0</v>
      </c>
      <c r="NC69" s="71">
        <f t="shared" si="69"/>
        <v>0</v>
      </c>
      <c r="ND69" s="71">
        <f t="shared" si="70"/>
        <v>0</v>
      </c>
      <c r="NE69" s="317"/>
      <c r="NF69" s="317"/>
      <c r="NG69" s="317">
        <f t="shared" si="71"/>
        <v>0</v>
      </c>
      <c r="NH69" s="317">
        <f t="shared" si="72"/>
        <v>0</v>
      </c>
      <c r="NI69" s="317"/>
      <c r="NJ69" s="317"/>
      <c r="NK69" s="317">
        <f t="shared" si="73"/>
        <v>0</v>
      </c>
      <c r="NL69" s="317">
        <f t="shared" si="74"/>
        <v>0</v>
      </c>
      <c r="NM69" s="269"/>
      <c r="NN69" s="317"/>
      <c r="NO69" s="317">
        <f t="shared" si="75"/>
        <v>0</v>
      </c>
      <c r="NP69" s="317">
        <f t="shared" si="76"/>
        <v>0</v>
      </c>
      <c r="NQ69" s="337">
        <v>8</v>
      </c>
      <c r="NR69" s="337"/>
      <c r="NS69" s="71">
        <v>1.33</v>
      </c>
      <c r="NT69" s="71"/>
      <c r="NU69" s="71">
        <v>1</v>
      </c>
      <c r="NV69" s="71"/>
      <c r="NW69" s="71">
        <v>3.3</v>
      </c>
      <c r="NX69" s="71"/>
      <c r="NY69" s="71">
        <v>1.65</v>
      </c>
      <c r="NZ69" s="71"/>
      <c r="OA69" s="71">
        <v>0</v>
      </c>
      <c r="OB69" s="71"/>
      <c r="OC69" s="71">
        <f t="shared" si="77"/>
        <v>15.28</v>
      </c>
      <c r="OD69" s="71">
        <f t="shared" si="78"/>
        <v>0</v>
      </c>
      <c r="OE69" s="71">
        <v>10</v>
      </c>
      <c r="OF69" s="71"/>
      <c r="OG69" s="106">
        <v>4.66</v>
      </c>
      <c r="OH69" s="71"/>
      <c r="OI69" s="106">
        <v>2</v>
      </c>
      <c r="OJ69" s="71"/>
      <c r="OK69" s="71">
        <v>1</v>
      </c>
      <c r="OL69" s="71"/>
      <c r="OM69" s="71">
        <f t="shared" si="79"/>
        <v>17.66</v>
      </c>
      <c r="ON69" s="71">
        <f t="shared" si="80"/>
        <v>0</v>
      </c>
      <c r="OO69" s="338">
        <v>2.86</v>
      </c>
      <c r="OP69" s="317"/>
      <c r="OQ69" s="339">
        <v>0.81</v>
      </c>
      <c r="OR69" s="317"/>
      <c r="OS69" s="339">
        <v>0.88</v>
      </c>
      <c r="OT69" s="317"/>
      <c r="OU69" s="317">
        <f t="shared" si="103"/>
        <v>3.67</v>
      </c>
      <c r="OV69" s="317">
        <f t="shared" si="82"/>
        <v>0</v>
      </c>
      <c r="OW69" s="317"/>
      <c r="OX69" s="317"/>
      <c r="OY69" s="317">
        <f t="shared" si="98"/>
        <v>0</v>
      </c>
      <c r="OZ69" s="317">
        <f t="shared" si="99"/>
        <v>0</v>
      </c>
    </row>
    <row r="70" spans="1:416" s="300" customFormat="1" ht="12.75" customHeight="1">
      <c r="A70" s="31"/>
      <c r="B70" s="84">
        <v>60</v>
      </c>
      <c r="C70" s="328"/>
      <c r="D70" s="328"/>
      <c r="E70" s="71"/>
      <c r="F70" s="71"/>
      <c r="G70" s="71"/>
      <c r="H70" s="71"/>
      <c r="I70" s="67">
        <f t="shared" si="85"/>
        <v>0</v>
      </c>
      <c r="J70" s="67">
        <f t="shared" si="86"/>
        <v>0</v>
      </c>
      <c r="K70" s="305"/>
      <c r="L70" s="305"/>
      <c r="M70" s="67">
        <v>20.62</v>
      </c>
      <c r="N70" s="67">
        <v>4.1240000000000006</v>
      </c>
      <c r="O70" s="71">
        <v>0</v>
      </c>
      <c r="P70" s="67">
        <v>0</v>
      </c>
      <c r="Q70" s="106">
        <v>5.15</v>
      </c>
      <c r="R70" s="67">
        <v>1.03</v>
      </c>
      <c r="S70" s="305"/>
      <c r="T70" s="305"/>
      <c r="U70" s="67"/>
      <c r="V70" s="67"/>
      <c r="W70" s="67">
        <f t="shared" si="14"/>
        <v>25.770000000000003</v>
      </c>
      <c r="X70" s="74">
        <f t="shared" si="15"/>
        <v>5.1540000000000008</v>
      </c>
      <c r="Y70" s="67"/>
      <c r="Z70" s="67"/>
      <c r="AA70" s="71"/>
      <c r="AB70" s="67"/>
      <c r="AC70" s="67">
        <f t="shared" si="16"/>
        <v>0</v>
      </c>
      <c r="AD70" s="67">
        <f t="shared" si="17"/>
        <v>0</v>
      </c>
      <c r="AE70" s="67"/>
      <c r="AF70" s="67"/>
      <c r="AG70" s="67"/>
      <c r="AH70" s="67"/>
      <c r="AI70" s="106"/>
      <c r="AJ70" s="106"/>
      <c r="AK70" s="307"/>
      <c r="AL70" s="275"/>
      <c r="AM70" s="85"/>
      <c r="AN70" s="85"/>
      <c r="AO70" s="368"/>
      <c r="AP70" s="368"/>
      <c r="AQ70" s="368"/>
      <c r="AR70" s="368"/>
      <c r="AS70" s="368"/>
      <c r="AT70" s="368"/>
      <c r="AU70" s="71">
        <f t="shared" si="87"/>
        <v>0</v>
      </c>
      <c r="AV70" s="71">
        <f t="shared" si="88"/>
        <v>0</v>
      </c>
      <c r="AW70" s="67"/>
      <c r="AX70" s="67"/>
      <c r="AY70" s="345"/>
      <c r="AZ70" s="67"/>
      <c r="BA70" s="67"/>
      <c r="BB70" s="67"/>
      <c r="BC70" s="67">
        <f t="shared" si="89"/>
        <v>0</v>
      </c>
      <c r="BD70" s="67">
        <f t="shared" si="90"/>
        <v>0</v>
      </c>
      <c r="BE70" s="67">
        <v>3</v>
      </c>
      <c r="BF70" s="67">
        <v>0.42720000000000002</v>
      </c>
      <c r="BG70" s="329">
        <v>15</v>
      </c>
      <c r="BH70" s="330">
        <v>2.1360000000000001</v>
      </c>
      <c r="BI70" s="329">
        <v>0</v>
      </c>
      <c r="BJ70" s="330">
        <v>0</v>
      </c>
      <c r="BK70" s="269">
        <v>2</v>
      </c>
      <c r="BL70" s="67">
        <v>0.2848</v>
      </c>
      <c r="BM70" s="67"/>
      <c r="BN70" s="67"/>
      <c r="BO70" s="67"/>
      <c r="BP70" s="67"/>
      <c r="BQ70" s="67">
        <v>10</v>
      </c>
      <c r="BR70" s="67">
        <v>1.4239999999999999</v>
      </c>
      <c r="BS70" s="305">
        <f t="shared" si="19"/>
        <v>30</v>
      </c>
      <c r="BT70" s="67">
        <f t="shared" si="20"/>
        <v>4.2720000000000002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1"/>
        <v>0</v>
      </c>
      <c r="CD70" s="71">
        <f t="shared" si="91"/>
        <v>0</v>
      </c>
      <c r="CE70" s="71"/>
      <c r="CF70" s="71"/>
      <c r="CG70" s="106"/>
      <c r="CH70" s="262"/>
      <c r="CI70" s="305">
        <v>30.9</v>
      </c>
      <c r="CJ70" s="262">
        <v>10</v>
      </c>
      <c r="CK70" s="269"/>
      <c r="CL70" s="269"/>
      <c r="CM70" s="305">
        <v>10.3</v>
      </c>
      <c r="CN70" s="269">
        <v>3</v>
      </c>
      <c r="CO70" s="67">
        <f t="shared" si="21"/>
        <v>41.2</v>
      </c>
      <c r="CP70" s="67">
        <f t="shared" si="22"/>
        <v>13</v>
      </c>
      <c r="CQ70" s="310">
        <v>247.40625</v>
      </c>
      <c r="CR70" s="310"/>
      <c r="CS70" s="310"/>
      <c r="CT70" s="81"/>
      <c r="CU70" s="331">
        <v>18.556701030927837</v>
      </c>
      <c r="CV70" s="317"/>
      <c r="CW70" s="310">
        <v>63.814432989690722</v>
      </c>
      <c r="CX70" s="81"/>
      <c r="CY70" s="81"/>
      <c r="CZ70" s="81"/>
      <c r="DA70" s="332">
        <f t="shared" si="100"/>
        <v>329.77738402061857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33">
        <v>41.1</v>
      </c>
      <c r="DL70" s="333">
        <v>13.7</v>
      </c>
      <c r="DM70" s="305">
        <f t="shared" si="27"/>
        <v>41.1</v>
      </c>
      <c r="DN70" s="305">
        <f t="shared" si="28"/>
        <v>13.7</v>
      </c>
      <c r="DO70" s="333">
        <v>39.869999999999997</v>
      </c>
      <c r="DP70" s="333">
        <v>13.29</v>
      </c>
      <c r="DQ70" s="265"/>
      <c r="DR70" s="265"/>
      <c r="DS70" s="67"/>
      <c r="DT70" s="67"/>
      <c r="DU70" s="369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46">
        <v>41.23</v>
      </c>
      <c r="EH70" s="370"/>
      <c r="EI70" s="87">
        <v>265.70103092783506</v>
      </c>
      <c r="EJ70" s="87"/>
      <c r="EK70" s="263">
        <v>116.90721649484537</v>
      </c>
      <c r="EL70" s="369"/>
      <c r="EM70" s="334"/>
      <c r="EN70" s="334"/>
      <c r="EO70" s="334"/>
      <c r="EP70" s="334"/>
      <c r="EQ70" s="67">
        <f t="shared" si="30"/>
        <v>423.83824742268047</v>
      </c>
      <c r="ER70" s="67">
        <f t="shared" si="101"/>
        <v>0</v>
      </c>
      <c r="ES70" s="317"/>
      <c r="ET70" s="317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35">
        <v>29</v>
      </c>
      <c r="FB70" s="269"/>
      <c r="FC70" s="106">
        <v>0</v>
      </c>
      <c r="FD70" s="269"/>
      <c r="FE70" s="67"/>
      <c r="FF70" s="67"/>
      <c r="FG70" s="284"/>
      <c r="FH70" s="285"/>
      <c r="FI70" s="67"/>
      <c r="FJ70" s="67"/>
      <c r="FK70" s="67"/>
      <c r="FL70" s="67"/>
      <c r="FM70" s="269"/>
      <c r="FN70" s="269"/>
      <c r="FO70" s="71"/>
      <c r="FP70" s="67"/>
      <c r="FQ70" s="371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/>
      <c r="GJ70" s="67"/>
      <c r="GK70" s="269"/>
      <c r="GL70" s="269"/>
      <c r="GM70" s="86"/>
      <c r="GN70" s="86"/>
      <c r="GO70" s="269"/>
      <c r="GP70" s="313"/>
      <c r="GQ70" s="313"/>
      <c r="GR70" s="313"/>
      <c r="GS70" s="86"/>
      <c r="GT70" s="86"/>
      <c r="GU70" s="86"/>
      <c r="GV70" s="86"/>
      <c r="GW70" s="86"/>
      <c r="GX70" s="86"/>
      <c r="GY70" s="86"/>
      <c r="GZ70" s="86"/>
      <c r="HA70" s="67"/>
      <c r="HB70" s="67"/>
      <c r="HC70" s="71"/>
      <c r="HD70" s="71"/>
      <c r="HE70" s="71"/>
      <c r="HF70" s="71"/>
      <c r="HG70" s="71"/>
      <c r="HH70" s="71"/>
      <c r="HI70" s="71">
        <f t="shared" si="92"/>
        <v>0</v>
      </c>
      <c r="HJ70" s="71">
        <f t="shared" si="93"/>
        <v>0</v>
      </c>
      <c r="HK70" s="67"/>
      <c r="HL70" s="67"/>
      <c r="HM70" s="67"/>
      <c r="HN70" s="87"/>
      <c r="HO70" s="67">
        <f t="shared" si="38"/>
        <v>0</v>
      </c>
      <c r="HP70" s="67">
        <f t="shared" si="39"/>
        <v>0</v>
      </c>
      <c r="HQ70" s="305">
        <v>400</v>
      </c>
      <c r="HR70" s="67"/>
      <c r="HS70" s="305">
        <v>400</v>
      </c>
      <c r="HT70" s="67"/>
      <c r="HU70" s="67">
        <f t="shared" si="40"/>
        <v>400</v>
      </c>
      <c r="HV70" s="67">
        <f t="shared" si="41"/>
        <v>0</v>
      </c>
      <c r="HW70" s="67"/>
      <c r="HX70" s="67"/>
      <c r="HY70" s="337"/>
      <c r="HZ70" s="337"/>
      <c r="IA70" s="89"/>
      <c r="IB70" s="87"/>
      <c r="IC70" s="317">
        <v>12.5</v>
      </c>
      <c r="ID70" s="269">
        <v>3.125</v>
      </c>
      <c r="IE70" s="89"/>
      <c r="IF70" s="89"/>
      <c r="IG70" s="67">
        <f t="shared" si="42"/>
        <v>12.5</v>
      </c>
      <c r="IH70" s="67">
        <f t="shared" si="43"/>
        <v>3.125</v>
      </c>
      <c r="II70" s="67"/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4"/>
        <v>0</v>
      </c>
      <c r="IV70" s="67">
        <f t="shared" si="95"/>
        <v>0</v>
      </c>
      <c r="IW70" s="67"/>
      <c r="IX70" s="67"/>
      <c r="IY70" s="67"/>
      <c r="IZ70" s="67"/>
      <c r="JA70" s="67">
        <v>10.31</v>
      </c>
      <c r="JB70" s="67"/>
      <c r="JC70" s="67">
        <v>0</v>
      </c>
      <c r="JD70" s="67"/>
      <c r="JE70" s="293">
        <v>5.15</v>
      </c>
      <c r="JF70" s="293"/>
      <c r="JG70" s="67">
        <f t="shared" si="44"/>
        <v>15.46</v>
      </c>
      <c r="JH70" s="67">
        <f t="shared" si="45"/>
        <v>0</v>
      </c>
      <c r="JI70" s="269">
        <v>0</v>
      </c>
      <c r="JJ70" s="269">
        <v>0</v>
      </c>
      <c r="JK70" s="269">
        <v>6.3967999999999998</v>
      </c>
      <c r="JL70" s="269">
        <v>1</v>
      </c>
      <c r="JM70" s="324"/>
      <c r="JN70" s="269"/>
      <c r="JO70" s="305">
        <v>0</v>
      </c>
      <c r="JP70" s="269">
        <v>0</v>
      </c>
      <c r="JQ70" s="305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3"/>
        <v>6.3967999999999998</v>
      </c>
      <c r="JX70" s="67">
        <f t="shared" si="84"/>
        <v>1</v>
      </c>
      <c r="JY70" s="67"/>
      <c r="JZ70" s="67"/>
      <c r="KA70" s="67"/>
      <c r="KB70" s="67"/>
      <c r="KC70" s="67">
        <f t="shared" si="46"/>
        <v>0</v>
      </c>
      <c r="KD70" s="67">
        <f t="shared" si="47"/>
        <v>0</v>
      </c>
      <c r="KE70" s="71"/>
      <c r="KF70" s="71"/>
      <c r="KG70" s="71"/>
      <c r="KH70" s="71"/>
      <c r="KI70" s="71">
        <f t="shared" si="96"/>
        <v>0</v>
      </c>
      <c r="KJ70" s="71">
        <f t="shared" si="97"/>
        <v>0</v>
      </c>
      <c r="KK70" s="71"/>
      <c r="KL70" s="71"/>
      <c r="KM70" s="71"/>
      <c r="KN70" s="71"/>
      <c r="KO70" s="71">
        <f t="shared" si="48"/>
        <v>0</v>
      </c>
      <c r="KP70" s="71">
        <f t="shared" si="48"/>
        <v>0</v>
      </c>
      <c r="KQ70" s="305"/>
      <c r="KR70" s="71"/>
      <c r="KS70" s="71"/>
      <c r="KT70" s="71"/>
      <c r="KU70" s="106">
        <f t="shared" si="49"/>
        <v>0</v>
      </c>
      <c r="KV70" s="106">
        <f t="shared" si="50"/>
        <v>0</v>
      </c>
      <c r="KW70" s="71"/>
      <c r="KX70" s="71"/>
      <c r="KY70" s="71">
        <f t="shared" si="51"/>
        <v>0</v>
      </c>
      <c r="KZ70" s="71">
        <f t="shared" si="52"/>
        <v>0</v>
      </c>
      <c r="LA70" s="71"/>
      <c r="LB70" s="71"/>
      <c r="LC70" s="71"/>
      <c r="LD70" s="71"/>
      <c r="LE70" s="71">
        <f t="shared" si="53"/>
        <v>0</v>
      </c>
      <c r="LF70" s="71">
        <f t="shared" si="54"/>
        <v>0</v>
      </c>
      <c r="LG70" s="71"/>
      <c r="LH70" s="71"/>
      <c r="LI70" s="71">
        <f t="shared" si="55"/>
        <v>0</v>
      </c>
      <c r="LJ70" s="71">
        <f t="shared" si="56"/>
        <v>0</v>
      </c>
      <c r="LK70" s="67">
        <v>24.2</v>
      </c>
      <c r="LL70" s="269">
        <v>0</v>
      </c>
      <c r="LM70" s="75">
        <v>24.02</v>
      </c>
      <c r="LN70" s="315">
        <v>0</v>
      </c>
      <c r="LO70" s="75">
        <v>6.5750000000000002</v>
      </c>
      <c r="LP70" s="319">
        <v>0</v>
      </c>
      <c r="LQ70" s="130"/>
      <c r="LR70" s="271"/>
      <c r="LS70" s="271"/>
      <c r="LT70" s="271"/>
      <c r="LU70" s="71">
        <f t="shared" si="102"/>
        <v>54.795000000000002</v>
      </c>
      <c r="LV70" s="71">
        <f t="shared" si="58"/>
        <v>0</v>
      </c>
      <c r="LW70" s="71"/>
      <c r="LX70" s="71"/>
      <c r="LY70" s="71"/>
      <c r="LZ70" s="71"/>
      <c r="MA70" s="71">
        <f t="shared" si="59"/>
        <v>0</v>
      </c>
      <c r="MB70" s="71">
        <f t="shared" si="60"/>
        <v>0</v>
      </c>
      <c r="MC70" s="106"/>
      <c r="MD70" s="71"/>
      <c r="ME70" s="306"/>
      <c r="MF70" s="336"/>
      <c r="MG70" s="71"/>
      <c r="MH70" s="71"/>
      <c r="MI70" s="71"/>
      <c r="MJ70" s="71"/>
      <c r="MK70" s="71">
        <f t="shared" si="61"/>
        <v>0</v>
      </c>
      <c r="ML70" s="71">
        <f t="shared" si="62"/>
        <v>0</v>
      </c>
      <c r="MM70" s="365">
        <v>4.9800000000000004</v>
      </c>
      <c r="MN70" s="321"/>
      <c r="MO70" s="366">
        <v>3.3200000000000003</v>
      </c>
      <c r="MP70" s="321"/>
      <c r="MQ70" s="71">
        <f t="shared" si="63"/>
        <v>8.3000000000000007</v>
      </c>
      <c r="MR70" s="71">
        <f t="shared" si="64"/>
        <v>0</v>
      </c>
      <c r="MS70" s="71"/>
      <c r="MT70" s="71"/>
      <c r="MU70" s="71">
        <f t="shared" si="65"/>
        <v>0</v>
      </c>
      <c r="MV70" s="71">
        <f t="shared" si="66"/>
        <v>0</v>
      </c>
      <c r="MW70" s="71"/>
      <c r="MX70" s="71"/>
      <c r="MY70" s="71">
        <f t="shared" si="67"/>
        <v>0</v>
      </c>
      <c r="MZ70" s="71">
        <f t="shared" si="68"/>
        <v>0</v>
      </c>
      <c r="NA70" s="317">
        <v>0</v>
      </c>
      <c r="NB70" s="349">
        <v>0</v>
      </c>
      <c r="NC70" s="71">
        <f t="shared" si="69"/>
        <v>0</v>
      </c>
      <c r="ND70" s="71">
        <f t="shared" si="70"/>
        <v>0</v>
      </c>
      <c r="NE70" s="317"/>
      <c r="NF70" s="317"/>
      <c r="NG70" s="317">
        <f t="shared" si="71"/>
        <v>0</v>
      </c>
      <c r="NH70" s="317">
        <f t="shared" si="72"/>
        <v>0</v>
      </c>
      <c r="NI70" s="317"/>
      <c r="NJ70" s="317"/>
      <c r="NK70" s="317">
        <f t="shared" si="73"/>
        <v>0</v>
      </c>
      <c r="NL70" s="317">
        <f t="shared" si="74"/>
        <v>0</v>
      </c>
      <c r="NM70" s="269"/>
      <c r="NN70" s="317"/>
      <c r="NO70" s="317">
        <f t="shared" si="75"/>
        <v>0</v>
      </c>
      <c r="NP70" s="317">
        <f t="shared" si="76"/>
        <v>0</v>
      </c>
      <c r="NQ70" s="337">
        <v>8</v>
      </c>
      <c r="NR70" s="337"/>
      <c r="NS70" s="71">
        <v>1.33</v>
      </c>
      <c r="NT70" s="71"/>
      <c r="NU70" s="71">
        <v>1</v>
      </c>
      <c r="NV70" s="71"/>
      <c r="NW70" s="71">
        <v>2.0099999999999998</v>
      </c>
      <c r="NX70" s="71"/>
      <c r="NY70" s="71">
        <v>1.01</v>
      </c>
      <c r="NZ70" s="71"/>
      <c r="OA70" s="71">
        <v>0</v>
      </c>
      <c r="OB70" s="71"/>
      <c r="OC70" s="71">
        <f t="shared" si="77"/>
        <v>13.35</v>
      </c>
      <c r="OD70" s="71">
        <f t="shared" si="78"/>
        <v>0</v>
      </c>
      <c r="OE70" s="71">
        <v>10</v>
      </c>
      <c r="OF70" s="71"/>
      <c r="OG70" s="106">
        <v>4.66</v>
      </c>
      <c r="OH70" s="71"/>
      <c r="OI70" s="106">
        <v>2</v>
      </c>
      <c r="OJ70" s="71"/>
      <c r="OK70" s="71">
        <v>1</v>
      </c>
      <c r="OL70" s="71"/>
      <c r="OM70" s="71">
        <f t="shared" si="79"/>
        <v>17.66</v>
      </c>
      <c r="ON70" s="71">
        <f t="shared" si="80"/>
        <v>0</v>
      </c>
      <c r="OO70" s="338">
        <v>2.25</v>
      </c>
      <c r="OP70" s="317"/>
      <c r="OQ70" s="339">
        <v>0.64</v>
      </c>
      <c r="OR70" s="317"/>
      <c r="OS70" s="339">
        <v>0.69</v>
      </c>
      <c r="OT70" s="317"/>
      <c r="OU70" s="317">
        <f t="shared" si="103"/>
        <v>2.89</v>
      </c>
      <c r="OV70" s="317">
        <f t="shared" si="82"/>
        <v>0</v>
      </c>
      <c r="OW70" s="317"/>
      <c r="OX70" s="317"/>
      <c r="OY70" s="317">
        <f t="shared" si="98"/>
        <v>0</v>
      </c>
      <c r="OZ70" s="317">
        <f t="shared" si="99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5"/>
        <v>0</v>
      </c>
      <c r="J71" s="74">
        <f t="shared" si="86"/>
        <v>0</v>
      </c>
      <c r="K71" s="263"/>
      <c r="L71" s="263"/>
      <c r="M71" s="67">
        <v>20.62</v>
      </c>
      <c r="N71" s="67">
        <v>4.1240000000000006</v>
      </c>
      <c r="O71" s="71">
        <v>0</v>
      </c>
      <c r="P71" s="67">
        <v>0</v>
      </c>
      <c r="Q71" s="114">
        <v>5.15</v>
      </c>
      <c r="R71" s="74">
        <v>1.03</v>
      </c>
      <c r="S71" s="263"/>
      <c r="T71" s="263"/>
      <c r="U71" s="74"/>
      <c r="V71" s="74"/>
      <c r="W71" s="74">
        <f t="shared" si="14"/>
        <v>25.770000000000003</v>
      </c>
      <c r="X71" s="74">
        <f t="shared" si="15"/>
        <v>5.1540000000000008</v>
      </c>
      <c r="Y71" s="74"/>
      <c r="Z71" s="74"/>
      <c r="AA71" s="71"/>
      <c r="AB71" s="67"/>
      <c r="AC71" s="74">
        <f t="shared" si="16"/>
        <v>0</v>
      </c>
      <c r="AD71" s="74">
        <f t="shared" si="17"/>
        <v>0</v>
      </c>
      <c r="AE71" s="67"/>
      <c r="AF71" s="67"/>
      <c r="AG71" s="67"/>
      <c r="AH71" s="67"/>
      <c r="AI71" s="114"/>
      <c r="AJ71" s="114"/>
      <c r="AK71" s="307"/>
      <c r="AL71" s="275"/>
      <c r="AM71" s="276"/>
      <c r="AN71" s="276"/>
      <c r="AO71" s="277"/>
      <c r="AP71" s="277"/>
      <c r="AQ71" s="277"/>
      <c r="AR71" s="277"/>
      <c r="AS71" s="277"/>
      <c r="AT71" s="277"/>
      <c r="AU71" s="70">
        <f t="shared" si="87"/>
        <v>0</v>
      </c>
      <c r="AV71" s="70">
        <f t="shared" si="88"/>
        <v>0</v>
      </c>
      <c r="AW71" s="74"/>
      <c r="AX71" s="74"/>
      <c r="AY71" s="278"/>
      <c r="AZ71" s="74"/>
      <c r="BA71" s="74"/>
      <c r="BB71" s="74"/>
      <c r="BC71" s="74">
        <f t="shared" si="89"/>
        <v>0</v>
      </c>
      <c r="BD71" s="74">
        <f t="shared" si="90"/>
        <v>0</v>
      </c>
      <c r="BE71" s="74">
        <v>3</v>
      </c>
      <c r="BF71" s="74">
        <v>0.42720000000000002</v>
      </c>
      <c r="BG71" s="279">
        <v>15</v>
      </c>
      <c r="BH71" s="280">
        <v>2.1360000000000001</v>
      </c>
      <c r="BI71" s="279">
        <v>0</v>
      </c>
      <c r="BJ71" s="280">
        <v>0</v>
      </c>
      <c r="BK71" s="264">
        <v>2</v>
      </c>
      <c r="BL71" s="74">
        <v>0.2848</v>
      </c>
      <c r="BM71" s="74"/>
      <c r="BN71" s="74"/>
      <c r="BO71" s="74"/>
      <c r="BP71" s="74"/>
      <c r="BQ71" s="74">
        <v>10</v>
      </c>
      <c r="BR71" s="74">
        <v>1.4239999999999999</v>
      </c>
      <c r="BS71" s="263">
        <f t="shared" si="19"/>
        <v>30</v>
      </c>
      <c r="BT71" s="74">
        <f t="shared" si="20"/>
        <v>4.2720000000000002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1"/>
        <v>0</v>
      </c>
      <c r="CD71" s="70">
        <f t="shared" si="91"/>
        <v>0</v>
      </c>
      <c r="CE71" s="70"/>
      <c r="CF71" s="70"/>
      <c r="CG71" s="106"/>
      <c r="CH71" s="262"/>
      <c r="CI71" s="305">
        <v>30.9</v>
      </c>
      <c r="CJ71" s="262">
        <v>10</v>
      </c>
      <c r="CK71" s="269"/>
      <c r="CL71" s="269"/>
      <c r="CM71" s="305">
        <v>10.3</v>
      </c>
      <c r="CN71" s="269">
        <v>3</v>
      </c>
      <c r="CO71" s="74">
        <f t="shared" si="21"/>
        <v>41.2</v>
      </c>
      <c r="CP71" s="74">
        <f t="shared" si="22"/>
        <v>13</v>
      </c>
      <c r="CQ71" s="308">
        <v>247.40625</v>
      </c>
      <c r="CR71" s="308"/>
      <c r="CS71" s="308"/>
      <c r="CT71" s="274"/>
      <c r="CU71" s="309">
        <v>18.556701030927837</v>
      </c>
      <c r="CV71" s="172"/>
      <c r="CW71" s="310">
        <v>63.814432989690722</v>
      </c>
      <c r="CX71" s="274"/>
      <c r="CY71" s="274"/>
      <c r="CZ71" s="274"/>
      <c r="DA71" s="281">
        <f t="shared" si="100"/>
        <v>329.77738402061857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11">
        <v>41.1</v>
      </c>
      <c r="DL71" s="311">
        <v>13.7</v>
      </c>
      <c r="DM71" s="263">
        <f t="shared" si="27"/>
        <v>41.1</v>
      </c>
      <c r="DN71" s="263">
        <f t="shared" si="28"/>
        <v>13.7</v>
      </c>
      <c r="DO71" s="311">
        <v>39.869999999999997</v>
      </c>
      <c r="DP71" s="311">
        <v>13.29</v>
      </c>
      <c r="DQ71" s="265"/>
      <c r="DR71" s="265"/>
      <c r="DS71" s="74"/>
      <c r="DT71" s="74"/>
      <c r="DU71" s="266"/>
      <c r="DV71" s="282"/>
      <c r="DW71" s="282"/>
      <c r="DX71" s="282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46">
        <v>41.23</v>
      </c>
      <c r="EH71" s="347"/>
      <c r="EI71" s="87">
        <v>265.70103092783506</v>
      </c>
      <c r="EJ71" s="87"/>
      <c r="EK71" s="263">
        <v>116.90721649484537</v>
      </c>
      <c r="EL71" s="266"/>
      <c r="EM71" s="267"/>
      <c r="EN71" s="267"/>
      <c r="EO71" s="267"/>
      <c r="EP71" s="267"/>
      <c r="EQ71" s="74">
        <f t="shared" si="30"/>
        <v>423.83824742268047</v>
      </c>
      <c r="ER71" s="74">
        <f t="shared" si="101"/>
        <v>0</v>
      </c>
      <c r="ES71" s="172"/>
      <c r="ET71" s="172"/>
      <c r="EU71" s="283"/>
      <c r="EV71" s="283"/>
      <c r="EW71" s="70">
        <f t="shared" si="32"/>
        <v>0</v>
      </c>
      <c r="EX71" s="70">
        <f t="shared" si="33"/>
        <v>0</v>
      </c>
      <c r="EY71" s="74"/>
      <c r="EZ71" s="74"/>
      <c r="FA71" s="312">
        <v>29</v>
      </c>
      <c r="FB71" s="268"/>
      <c r="FC71" s="106">
        <v>0</v>
      </c>
      <c r="FD71" s="264"/>
      <c r="FE71" s="74"/>
      <c r="FF71" s="74"/>
      <c r="FG71" s="284"/>
      <c r="FH71" s="285"/>
      <c r="FI71" s="74"/>
      <c r="FJ71" s="74"/>
      <c r="FK71" s="74"/>
      <c r="FL71" s="74"/>
      <c r="FM71" s="264"/>
      <c r="FN71" s="264"/>
      <c r="FO71" s="70"/>
      <c r="FP71" s="74"/>
      <c r="FQ71" s="286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/>
      <c r="GJ71" s="67"/>
      <c r="GK71" s="269"/>
      <c r="GL71" s="269"/>
      <c r="GM71" s="86"/>
      <c r="GN71" s="86"/>
      <c r="GO71" s="269"/>
      <c r="GP71" s="313"/>
      <c r="GQ71" s="313"/>
      <c r="GR71" s="313"/>
      <c r="GS71" s="86"/>
      <c r="GT71" s="86"/>
      <c r="GU71" s="86"/>
      <c r="GV71" s="86"/>
      <c r="GW71" s="86"/>
      <c r="GX71" s="86"/>
      <c r="GY71" s="86"/>
      <c r="GZ71" s="86"/>
      <c r="HA71" s="67"/>
      <c r="HB71" s="67"/>
      <c r="HC71" s="70"/>
      <c r="HD71" s="70"/>
      <c r="HE71" s="70"/>
      <c r="HF71" s="70"/>
      <c r="HG71" s="70"/>
      <c r="HH71" s="70"/>
      <c r="HI71" s="70">
        <f t="shared" si="92"/>
        <v>0</v>
      </c>
      <c r="HJ71" s="70">
        <f t="shared" si="93"/>
        <v>0</v>
      </c>
      <c r="HK71" s="74"/>
      <c r="HL71" s="74"/>
      <c r="HM71" s="74"/>
      <c r="HN71" s="282"/>
      <c r="HO71" s="74">
        <f t="shared" si="38"/>
        <v>0</v>
      </c>
      <c r="HP71" s="74">
        <f t="shared" si="39"/>
        <v>0</v>
      </c>
      <c r="HQ71" s="305">
        <v>400</v>
      </c>
      <c r="HR71" s="67"/>
      <c r="HS71" s="305">
        <v>400</v>
      </c>
      <c r="HT71" s="74"/>
      <c r="HU71" s="74">
        <f t="shared" si="40"/>
        <v>400</v>
      </c>
      <c r="HV71" s="74">
        <f t="shared" si="41"/>
        <v>0</v>
      </c>
      <c r="HW71" s="74"/>
      <c r="HX71" s="74"/>
      <c r="HY71" s="314"/>
      <c r="HZ71" s="314"/>
      <c r="IA71" s="89"/>
      <c r="IB71" s="87"/>
      <c r="IC71" s="172">
        <v>12.5</v>
      </c>
      <c r="ID71" s="269">
        <v>3.125</v>
      </c>
      <c r="IE71" s="184"/>
      <c r="IF71" s="184"/>
      <c r="IG71" s="74">
        <f t="shared" si="42"/>
        <v>12.5</v>
      </c>
      <c r="IH71" s="74">
        <f t="shared" si="43"/>
        <v>3.125</v>
      </c>
      <c r="II71" s="74"/>
      <c r="IJ71" s="74"/>
      <c r="IK71" s="74"/>
      <c r="IL71" s="74"/>
      <c r="IM71" s="70"/>
      <c r="IN71" s="282"/>
      <c r="IO71" s="74"/>
      <c r="IP71" s="74"/>
      <c r="IQ71" s="74"/>
      <c r="IR71" s="74"/>
      <c r="IS71" s="74"/>
      <c r="IT71" s="74"/>
      <c r="IU71" s="74">
        <f t="shared" si="94"/>
        <v>0</v>
      </c>
      <c r="IV71" s="74">
        <f t="shared" si="95"/>
        <v>0</v>
      </c>
      <c r="IW71" s="74"/>
      <c r="IX71" s="74"/>
      <c r="IY71" s="67"/>
      <c r="IZ71" s="67"/>
      <c r="JA71" s="67">
        <v>10.31</v>
      </c>
      <c r="JB71" s="67"/>
      <c r="JC71" s="67">
        <v>0</v>
      </c>
      <c r="JD71" s="67"/>
      <c r="JE71" s="293">
        <v>5.15</v>
      </c>
      <c r="JF71" s="293"/>
      <c r="JG71" s="74">
        <f t="shared" si="44"/>
        <v>15.46</v>
      </c>
      <c r="JH71" s="74">
        <f t="shared" si="45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24"/>
      <c r="JN71" s="269"/>
      <c r="JO71" s="305">
        <v>0</v>
      </c>
      <c r="JP71" s="269">
        <v>0</v>
      </c>
      <c r="JQ71" s="305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3"/>
        <v>6.3967999999999998</v>
      </c>
      <c r="JX71" s="74">
        <f t="shared" si="84"/>
        <v>1</v>
      </c>
      <c r="JY71" s="74"/>
      <c r="JZ71" s="74"/>
      <c r="KA71" s="67"/>
      <c r="KB71" s="67"/>
      <c r="KC71" s="74">
        <f t="shared" si="46"/>
        <v>0</v>
      </c>
      <c r="KD71" s="74">
        <f t="shared" si="47"/>
        <v>0</v>
      </c>
      <c r="KE71" s="70"/>
      <c r="KF71" s="70"/>
      <c r="KG71" s="70"/>
      <c r="KH71" s="70"/>
      <c r="KI71" s="70">
        <f t="shared" si="96"/>
        <v>0</v>
      </c>
      <c r="KJ71" s="70">
        <f t="shared" si="97"/>
        <v>0</v>
      </c>
      <c r="KK71" s="70"/>
      <c r="KL71" s="70"/>
      <c r="KM71" s="70"/>
      <c r="KN71" s="70"/>
      <c r="KO71" s="70">
        <f t="shared" si="48"/>
        <v>0</v>
      </c>
      <c r="KP71" s="70">
        <f t="shared" si="48"/>
        <v>0</v>
      </c>
      <c r="KQ71" s="263"/>
      <c r="KR71" s="70"/>
      <c r="KS71" s="70"/>
      <c r="KT71" s="70"/>
      <c r="KU71" s="114">
        <f t="shared" si="49"/>
        <v>0</v>
      </c>
      <c r="KV71" s="114">
        <f t="shared" si="50"/>
        <v>0</v>
      </c>
      <c r="KW71" s="70"/>
      <c r="KX71" s="70"/>
      <c r="KY71" s="70">
        <f t="shared" si="51"/>
        <v>0</v>
      </c>
      <c r="KZ71" s="70">
        <f t="shared" si="52"/>
        <v>0</v>
      </c>
      <c r="LA71" s="70"/>
      <c r="LB71" s="70"/>
      <c r="LC71" s="70"/>
      <c r="LD71" s="70"/>
      <c r="LE71" s="70">
        <f t="shared" si="53"/>
        <v>0</v>
      </c>
      <c r="LF71" s="70">
        <f t="shared" si="54"/>
        <v>0</v>
      </c>
      <c r="LG71" s="70"/>
      <c r="LH71" s="70"/>
      <c r="LI71" s="70">
        <f t="shared" si="55"/>
        <v>0</v>
      </c>
      <c r="LJ71" s="70">
        <f t="shared" si="56"/>
        <v>0</v>
      </c>
      <c r="LK71" s="67">
        <v>24.2</v>
      </c>
      <c r="LL71" s="269">
        <v>0</v>
      </c>
      <c r="LM71" s="75">
        <v>24.02</v>
      </c>
      <c r="LN71" s="315">
        <v>0</v>
      </c>
      <c r="LO71" s="75">
        <v>6.5750000000000002</v>
      </c>
      <c r="LP71" s="319">
        <v>0</v>
      </c>
      <c r="LQ71" s="130"/>
      <c r="LR71" s="271"/>
      <c r="LS71" s="271"/>
      <c r="LT71" s="271"/>
      <c r="LU71" s="70">
        <f t="shared" si="102"/>
        <v>54.795000000000002</v>
      </c>
      <c r="LV71" s="70">
        <f t="shared" si="58"/>
        <v>0</v>
      </c>
      <c r="LW71" s="130"/>
      <c r="LX71" s="70"/>
      <c r="LY71" s="70"/>
      <c r="LZ71" s="70"/>
      <c r="MA71" s="70">
        <f t="shared" si="59"/>
        <v>0</v>
      </c>
      <c r="MB71" s="70">
        <f t="shared" si="60"/>
        <v>0</v>
      </c>
      <c r="MC71" s="106"/>
      <c r="MD71" s="70"/>
      <c r="ME71" s="316"/>
      <c r="MF71" s="287"/>
      <c r="MG71" s="71"/>
      <c r="MH71" s="70"/>
      <c r="MI71" s="71"/>
      <c r="MJ71" s="70"/>
      <c r="MK71" s="70">
        <f t="shared" si="61"/>
        <v>0</v>
      </c>
      <c r="ML71" s="70">
        <f t="shared" si="62"/>
        <v>0</v>
      </c>
      <c r="MM71" s="365">
        <v>4.6079999999999997</v>
      </c>
      <c r="MN71" s="321"/>
      <c r="MO71" s="366">
        <v>3.0720000000000001</v>
      </c>
      <c r="MP71" s="321"/>
      <c r="MQ71" s="70">
        <f t="shared" si="63"/>
        <v>7.68</v>
      </c>
      <c r="MR71" s="70">
        <f t="shared" si="64"/>
        <v>0</v>
      </c>
      <c r="MS71" s="70"/>
      <c r="MT71" s="70"/>
      <c r="MU71" s="70">
        <f t="shared" si="65"/>
        <v>0</v>
      </c>
      <c r="MV71" s="70">
        <f t="shared" si="66"/>
        <v>0</v>
      </c>
      <c r="MW71" s="70"/>
      <c r="MX71" s="70"/>
      <c r="MY71" s="70">
        <f t="shared" si="67"/>
        <v>0</v>
      </c>
      <c r="MZ71" s="70">
        <f t="shared" si="68"/>
        <v>0</v>
      </c>
      <c r="NA71" s="317">
        <v>0</v>
      </c>
      <c r="NB71" s="349">
        <v>0</v>
      </c>
      <c r="NC71" s="70">
        <f t="shared" si="69"/>
        <v>0</v>
      </c>
      <c r="ND71" s="70">
        <f t="shared" si="70"/>
        <v>0</v>
      </c>
      <c r="NE71" s="172"/>
      <c r="NF71" s="172"/>
      <c r="NG71" s="172">
        <f t="shared" si="71"/>
        <v>0</v>
      </c>
      <c r="NH71" s="172">
        <f t="shared" si="72"/>
        <v>0</v>
      </c>
      <c r="NI71" s="172"/>
      <c r="NJ71" s="172"/>
      <c r="NK71" s="172">
        <f t="shared" si="73"/>
        <v>0</v>
      </c>
      <c r="NL71" s="172">
        <f t="shared" si="74"/>
        <v>0</v>
      </c>
      <c r="NM71" s="264"/>
      <c r="NN71" s="172"/>
      <c r="NO71" s="172">
        <f t="shared" si="75"/>
        <v>0</v>
      </c>
      <c r="NP71" s="172">
        <f t="shared" si="76"/>
        <v>0</v>
      </c>
      <c r="NQ71" s="314">
        <v>8</v>
      </c>
      <c r="NR71" s="314"/>
      <c r="NS71" s="70">
        <v>1.33</v>
      </c>
      <c r="NT71" s="70"/>
      <c r="NU71" s="70">
        <v>1</v>
      </c>
      <c r="NV71" s="70"/>
      <c r="NW71" s="70">
        <v>2.04</v>
      </c>
      <c r="NX71" s="70"/>
      <c r="NY71" s="70">
        <v>1.02</v>
      </c>
      <c r="NZ71" s="70"/>
      <c r="OA71" s="70">
        <v>0</v>
      </c>
      <c r="OB71" s="70"/>
      <c r="OC71" s="70">
        <f t="shared" si="77"/>
        <v>13.39</v>
      </c>
      <c r="OD71" s="70">
        <f t="shared" si="78"/>
        <v>0</v>
      </c>
      <c r="OE71" s="70">
        <v>10</v>
      </c>
      <c r="OF71" s="70"/>
      <c r="OG71" s="114">
        <v>4.66</v>
      </c>
      <c r="OH71" s="70"/>
      <c r="OI71" s="114">
        <v>2</v>
      </c>
      <c r="OJ71" s="70"/>
      <c r="OK71" s="70">
        <v>1</v>
      </c>
      <c r="OL71" s="70"/>
      <c r="OM71" s="70">
        <f t="shared" si="79"/>
        <v>17.66</v>
      </c>
      <c r="ON71" s="70">
        <f t="shared" si="80"/>
        <v>0</v>
      </c>
      <c r="OO71" s="320">
        <v>1.72</v>
      </c>
      <c r="OP71" s="172"/>
      <c r="OQ71" s="321">
        <v>0.48</v>
      </c>
      <c r="OR71" s="172"/>
      <c r="OS71" s="321">
        <v>0.53</v>
      </c>
      <c r="OT71" s="172"/>
      <c r="OU71" s="172">
        <f t="shared" si="103"/>
        <v>2.2000000000000002</v>
      </c>
      <c r="OV71" s="172">
        <f t="shared" si="82"/>
        <v>0</v>
      </c>
      <c r="OW71" s="172"/>
      <c r="OX71" s="172"/>
      <c r="OY71" s="172">
        <f t="shared" si="98"/>
        <v>0</v>
      </c>
      <c r="OZ71" s="172">
        <f t="shared" si="99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5"/>
        <v>0</v>
      </c>
      <c r="J72" s="74">
        <f t="shared" si="86"/>
        <v>0</v>
      </c>
      <c r="K72" s="263"/>
      <c r="L72" s="263"/>
      <c r="M72" s="67">
        <v>20.62</v>
      </c>
      <c r="N72" s="67">
        <v>4.1240000000000006</v>
      </c>
      <c r="O72" s="71">
        <v>0</v>
      </c>
      <c r="P72" s="67">
        <v>0</v>
      </c>
      <c r="Q72" s="114">
        <v>5.15</v>
      </c>
      <c r="R72" s="74">
        <v>1.03</v>
      </c>
      <c r="S72" s="263"/>
      <c r="T72" s="263"/>
      <c r="U72" s="74"/>
      <c r="V72" s="74"/>
      <c r="W72" s="74">
        <f t="shared" si="14"/>
        <v>25.770000000000003</v>
      </c>
      <c r="X72" s="74">
        <f t="shared" si="15"/>
        <v>5.1540000000000008</v>
      </c>
      <c r="Y72" s="74"/>
      <c r="Z72" s="74"/>
      <c r="AA72" s="71"/>
      <c r="AB72" s="67"/>
      <c r="AC72" s="74">
        <f t="shared" si="16"/>
        <v>0</v>
      </c>
      <c r="AD72" s="74">
        <f t="shared" si="17"/>
        <v>0</v>
      </c>
      <c r="AE72" s="67"/>
      <c r="AF72" s="67"/>
      <c r="AG72" s="67"/>
      <c r="AH72" s="67"/>
      <c r="AI72" s="114"/>
      <c r="AJ72" s="114"/>
      <c r="AK72" s="307"/>
      <c r="AL72" s="275"/>
      <c r="AM72" s="276"/>
      <c r="AN72" s="276"/>
      <c r="AO72" s="277"/>
      <c r="AP72" s="277"/>
      <c r="AQ72" s="277"/>
      <c r="AR72" s="277"/>
      <c r="AS72" s="277"/>
      <c r="AT72" s="277"/>
      <c r="AU72" s="70">
        <f t="shared" si="87"/>
        <v>0</v>
      </c>
      <c r="AV72" s="70">
        <f t="shared" si="88"/>
        <v>0</v>
      </c>
      <c r="AW72" s="74"/>
      <c r="AX72" s="74"/>
      <c r="AY72" s="278"/>
      <c r="AZ72" s="74"/>
      <c r="BA72" s="74"/>
      <c r="BB72" s="74"/>
      <c r="BC72" s="74">
        <f t="shared" si="89"/>
        <v>0</v>
      </c>
      <c r="BD72" s="74">
        <f t="shared" si="90"/>
        <v>0</v>
      </c>
      <c r="BE72" s="74">
        <v>3</v>
      </c>
      <c r="BF72" s="74">
        <v>0.42720000000000002</v>
      </c>
      <c r="BG72" s="279">
        <v>15</v>
      </c>
      <c r="BH72" s="280">
        <v>2.1360000000000001</v>
      </c>
      <c r="BI72" s="279">
        <v>0</v>
      </c>
      <c r="BJ72" s="280">
        <v>0</v>
      </c>
      <c r="BK72" s="264">
        <v>2</v>
      </c>
      <c r="BL72" s="74">
        <v>0.2848</v>
      </c>
      <c r="BM72" s="74"/>
      <c r="BN72" s="74"/>
      <c r="BO72" s="74"/>
      <c r="BP72" s="74"/>
      <c r="BQ72" s="74">
        <v>10</v>
      </c>
      <c r="BR72" s="74">
        <v>1.4239999999999999</v>
      </c>
      <c r="BS72" s="263">
        <f t="shared" si="19"/>
        <v>30</v>
      </c>
      <c r="BT72" s="74">
        <f t="shared" si="20"/>
        <v>4.2720000000000002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1"/>
        <v>0</v>
      </c>
      <c r="CD72" s="70">
        <f t="shared" si="91"/>
        <v>0</v>
      </c>
      <c r="CE72" s="70"/>
      <c r="CF72" s="70"/>
      <c r="CG72" s="106"/>
      <c r="CH72" s="262"/>
      <c r="CI72" s="305">
        <v>30.9</v>
      </c>
      <c r="CJ72" s="262">
        <v>10</v>
      </c>
      <c r="CK72" s="269"/>
      <c r="CL72" s="269"/>
      <c r="CM72" s="305">
        <v>10.3</v>
      </c>
      <c r="CN72" s="269">
        <v>3</v>
      </c>
      <c r="CO72" s="74">
        <f t="shared" si="21"/>
        <v>41.2</v>
      </c>
      <c r="CP72" s="74">
        <f t="shared" si="22"/>
        <v>13</v>
      </c>
      <c r="CQ72" s="308">
        <v>247.40625</v>
      </c>
      <c r="CR72" s="308"/>
      <c r="CS72" s="308"/>
      <c r="CT72" s="274"/>
      <c r="CU72" s="309">
        <v>18.556701030927837</v>
      </c>
      <c r="CV72" s="172"/>
      <c r="CW72" s="310">
        <v>63.814432989690722</v>
      </c>
      <c r="CX72" s="274"/>
      <c r="CY72" s="274"/>
      <c r="CZ72" s="274"/>
      <c r="DA72" s="281">
        <f t="shared" si="100"/>
        <v>329.77738402061857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11">
        <v>41.1</v>
      </c>
      <c r="DL72" s="311">
        <v>13.7</v>
      </c>
      <c r="DM72" s="263">
        <f t="shared" si="27"/>
        <v>41.1</v>
      </c>
      <c r="DN72" s="263">
        <f t="shared" si="28"/>
        <v>13.7</v>
      </c>
      <c r="DO72" s="311">
        <v>39.869999999999997</v>
      </c>
      <c r="DP72" s="311">
        <v>13.29</v>
      </c>
      <c r="DQ72" s="265"/>
      <c r="DR72" s="265"/>
      <c r="DS72" s="74"/>
      <c r="DT72" s="74"/>
      <c r="DU72" s="266"/>
      <c r="DV72" s="282"/>
      <c r="DW72" s="282"/>
      <c r="DX72" s="282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46">
        <v>41.23</v>
      </c>
      <c r="EH72" s="347"/>
      <c r="EI72" s="87">
        <v>265.70103092783506</v>
      </c>
      <c r="EJ72" s="87"/>
      <c r="EK72" s="263">
        <v>116.90721649484537</v>
      </c>
      <c r="EL72" s="266"/>
      <c r="EM72" s="267"/>
      <c r="EN72" s="267"/>
      <c r="EO72" s="267"/>
      <c r="EP72" s="267"/>
      <c r="EQ72" s="74">
        <f t="shared" si="30"/>
        <v>423.83824742268047</v>
      </c>
      <c r="ER72" s="74">
        <f t="shared" si="101"/>
        <v>0</v>
      </c>
      <c r="ES72" s="172"/>
      <c r="ET72" s="172"/>
      <c r="EU72" s="283"/>
      <c r="EV72" s="283"/>
      <c r="EW72" s="70">
        <f t="shared" si="32"/>
        <v>0</v>
      </c>
      <c r="EX72" s="70">
        <f t="shared" si="33"/>
        <v>0</v>
      </c>
      <c r="EY72" s="74"/>
      <c r="EZ72" s="74"/>
      <c r="FA72" s="312">
        <v>29</v>
      </c>
      <c r="FB72" s="268"/>
      <c r="FC72" s="106">
        <v>0</v>
      </c>
      <c r="FD72" s="264"/>
      <c r="FE72" s="74"/>
      <c r="FF72" s="74"/>
      <c r="FG72" s="284"/>
      <c r="FH72" s="285"/>
      <c r="FI72" s="74"/>
      <c r="FJ72" s="74"/>
      <c r="FK72" s="74"/>
      <c r="FL72" s="74"/>
      <c r="FM72" s="264"/>
      <c r="FN72" s="264"/>
      <c r="FO72" s="70"/>
      <c r="FP72" s="74"/>
      <c r="FQ72" s="286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/>
      <c r="GJ72" s="67"/>
      <c r="GK72" s="269"/>
      <c r="GL72" s="269"/>
      <c r="GM72" s="86"/>
      <c r="GN72" s="86"/>
      <c r="GO72" s="269"/>
      <c r="GP72" s="313"/>
      <c r="GQ72" s="313"/>
      <c r="GR72" s="313"/>
      <c r="GS72" s="86"/>
      <c r="GT72" s="86"/>
      <c r="GU72" s="86"/>
      <c r="GV72" s="86"/>
      <c r="GW72" s="86"/>
      <c r="GX72" s="86"/>
      <c r="GY72" s="86"/>
      <c r="GZ72" s="86"/>
      <c r="HA72" s="67"/>
      <c r="HB72" s="67"/>
      <c r="HC72" s="70"/>
      <c r="HD72" s="70"/>
      <c r="HE72" s="70"/>
      <c r="HF72" s="70"/>
      <c r="HG72" s="70"/>
      <c r="HH72" s="70"/>
      <c r="HI72" s="70">
        <f t="shared" si="92"/>
        <v>0</v>
      </c>
      <c r="HJ72" s="70">
        <f t="shared" si="93"/>
        <v>0</v>
      </c>
      <c r="HK72" s="74"/>
      <c r="HL72" s="74"/>
      <c r="HM72" s="74"/>
      <c r="HN72" s="282"/>
      <c r="HO72" s="74">
        <f t="shared" si="38"/>
        <v>0</v>
      </c>
      <c r="HP72" s="74">
        <f t="shared" si="39"/>
        <v>0</v>
      </c>
      <c r="HQ72" s="305">
        <v>400</v>
      </c>
      <c r="HR72" s="67"/>
      <c r="HS72" s="305">
        <v>400</v>
      </c>
      <c r="HT72" s="74"/>
      <c r="HU72" s="74">
        <f t="shared" si="40"/>
        <v>400</v>
      </c>
      <c r="HV72" s="74">
        <f t="shared" si="41"/>
        <v>0</v>
      </c>
      <c r="HW72" s="74"/>
      <c r="HX72" s="74"/>
      <c r="HY72" s="314"/>
      <c r="HZ72" s="314"/>
      <c r="IA72" s="89"/>
      <c r="IB72" s="87"/>
      <c r="IC72" s="172">
        <v>12.5</v>
      </c>
      <c r="ID72" s="269">
        <v>3.125</v>
      </c>
      <c r="IE72" s="184"/>
      <c r="IF72" s="184"/>
      <c r="IG72" s="74">
        <f t="shared" si="42"/>
        <v>12.5</v>
      </c>
      <c r="IH72" s="74">
        <f t="shared" si="43"/>
        <v>3.125</v>
      </c>
      <c r="II72" s="74"/>
      <c r="IJ72" s="74"/>
      <c r="IK72" s="74"/>
      <c r="IL72" s="74"/>
      <c r="IM72" s="70"/>
      <c r="IN72" s="282"/>
      <c r="IO72" s="74"/>
      <c r="IP72" s="74"/>
      <c r="IQ72" s="74"/>
      <c r="IR72" s="74"/>
      <c r="IS72" s="74"/>
      <c r="IT72" s="74"/>
      <c r="IU72" s="74">
        <f t="shared" si="94"/>
        <v>0</v>
      </c>
      <c r="IV72" s="74">
        <f t="shared" si="95"/>
        <v>0</v>
      </c>
      <c r="IW72" s="74"/>
      <c r="IX72" s="74"/>
      <c r="IY72" s="67"/>
      <c r="IZ72" s="67"/>
      <c r="JA72" s="67">
        <v>10.31</v>
      </c>
      <c r="JB72" s="67"/>
      <c r="JC72" s="67">
        <v>0</v>
      </c>
      <c r="JD72" s="67"/>
      <c r="JE72" s="293">
        <v>5.15</v>
      </c>
      <c r="JF72" s="293"/>
      <c r="JG72" s="74">
        <f t="shared" si="44"/>
        <v>15.46</v>
      </c>
      <c r="JH72" s="74">
        <f t="shared" si="45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24"/>
      <c r="JN72" s="269"/>
      <c r="JO72" s="305">
        <v>0</v>
      </c>
      <c r="JP72" s="269">
        <v>0</v>
      </c>
      <c r="JQ72" s="305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3"/>
        <v>6.3967999999999998</v>
      </c>
      <c r="JX72" s="74">
        <f t="shared" si="84"/>
        <v>1</v>
      </c>
      <c r="JY72" s="74"/>
      <c r="JZ72" s="74"/>
      <c r="KA72" s="67"/>
      <c r="KB72" s="67"/>
      <c r="KC72" s="74">
        <f t="shared" si="46"/>
        <v>0</v>
      </c>
      <c r="KD72" s="74">
        <f t="shared" si="47"/>
        <v>0</v>
      </c>
      <c r="KE72" s="70"/>
      <c r="KF72" s="70"/>
      <c r="KG72" s="70"/>
      <c r="KH72" s="70"/>
      <c r="KI72" s="70">
        <f t="shared" si="96"/>
        <v>0</v>
      </c>
      <c r="KJ72" s="70">
        <f t="shared" si="97"/>
        <v>0</v>
      </c>
      <c r="KK72" s="70"/>
      <c r="KL72" s="70"/>
      <c r="KM72" s="70"/>
      <c r="KN72" s="70"/>
      <c r="KO72" s="70">
        <f t="shared" si="48"/>
        <v>0</v>
      </c>
      <c r="KP72" s="70">
        <f t="shared" si="48"/>
        <v>0</v>
      </c>
      <c r="KQ72" s="263"/>
      <c r="KR72" s="70"/>
      <c r="KS72" s="70"/>
      <c r="KT72" s="70"/>
      <c r="KU72" s="114">
        <f t="shared" si="49"/>
        <v>0</v>
      </c>
      <c r="KV72" s="114">
        <f t="shared" si="50"/>
        <v>0</v>
      </c>
      <c r="KW72" s="70"/>
      <c r="KX72" s="70"/>
      <c r="KY72" s="70">
        <f t="shared" si="51"/>
        <v>0</v>
      </c>
      <c r="KZ72" s="70">
        <f t="shared" si="52"/>
        <v>0</v>
      </c>
      <c r="LA72" s="70"/>
      <c r="LB72" s="70"/>
      <c r="LC72" s="70"/>
      <c r="LD72" s="70"/>
      <c r="LE72" s="70">
        <f t="shared" si="53"/>
        <v>0</v>
      </c>
      <c r="LF72" s="70">
        <f t="shared" si="54"/>
        <v>0</v>
      </c>
      <c r="LG72" s="70"/>
      <c r="LH72" s="70"/>
      <c r="LI72" s="70">
        <f t="shared" si="55"/>
        <v>0</v>
      </c>
      <c r="LJ72" s="70">
        <f t="shared" si="56"/>
        <v>0</v>
      </c>
      <c r="LK72" s="67">
        <v>24.2</v>
      </c>
      <c r="LL72" s="269">
        <v>0</v>
      </c>
      <c r="LM72" s="75">
        <v>24.02</v>
      </c>
      <c r="LN72" s="315">
        <v>0</v>
      </c>
      <c r="LO72" s="75">
        <v>6.5750000000000002</v>
      </c>
      <c r="LP72" s="319">
        <v>0</v>
      </c>
      <c r="LQ72" s="130"/>
      <c r="LR72" s="271"/>
      <c r="LS72" s="271"/>
      <c r="LT72" s="271"/>
      <c r="LU72" s="70">
        <f t="shared" si="102"/>
        <v>54.795000000000002</v>
      </c>
      <c r="LV72" s="70">
        <f t="shared" si="58"/>
        <v>0</v>
      </c>
      <c r="LW72" s="130"/>
      <c r="LX72" s="70"/>
      <c r="LY72" s="70"/>
      <c r="LZ72" s="70"/>
      <c r="MA72" s="70">
        <f t="shared" si="59"/>
        <v>0</v>
      </c>
      <c r="MB72" s="70">
        <f t="shared" si="60"/>
        <v>0</v>
      </c>
      <c r="MC72" s="106"/>
      <c r="MD72" s="70"/>
      <c r="ME72" s="316"/>
      <c r="MF72" s="287"/>
      <c r="MG72" s="71"/>
      <c r="MH72" s="70"/>
      <c r="MI72" s="71"/>
      <c r="MJ72" s="70"/>
      <c r="MK72" s="70">
        <f t="shared" si="61"/>
        <v>0</v>
      </c>
      <c r="ML72" s="70">
        <f t="shared" si="62"/>
        <v>0</v>
      </c>
      <c r="MM72" s="365">
        <v>4.2119999999999997</v>
      </c>
      <c r="MN72" s="321"/>
      <c r="MO72" s="366">
        <v>2.8079999999999998</v>
      </c>
      <c r="MP72" s="321"/>
      <c r="MQ72" s="70">
        <f t="shared" si="63"/>
        <v>7.02</v>
      </c>
      <c r="MR72" s="70">
        <f t="shared" si="64"/>
        <v>0</v>
      </c>
      <c r="MS72" s="70"/>
      <c r="MT72" s="70"/>
      <c r="MU72" s="70">
        <f t="shared" si="65"/>
        <v>0</v>
      </c>
      <c r="MV72" s="70">
        <f t="shared" si="66"/>
        <v>0</v>
      </c>
      <c r="MW72" s="70"/>
      <c r="MX72" s="70"/>
      <c r="MY72" s="70">
        <f t="shared" si="67"/>
        <v>0</v>
      </c>
      <c r="MZ72" s="70">
        <f t="shared" si="68"/>
        <v>0</v>
      </c>
      <c r="NA72" s="317">
        <v>0</v>
      </c>
      <c r="NB72" s="349">
        <v>0</v>
      </c>
      <c r="NC72" s="70">
        <f t="shared" si="69"/>
        <v>0</v>
      </c>
      <c r="ND72" s="70">
        <f t="shared" si="70"/>
        <v>0</v>
      </c>
      <c r="NE72" s="172"/>
      <c r="NF72" s="172"/>
      <c r="NG72" s="172">
        <f t="shared" si="71"/>
        <v>0</v>
      </c>
      <c r="NH72" s="172">
        <f t="shared" si="72"/>
        <v>0</v>
      </c>
      <c r="NI72" s="172"/>
      <c r="NJ72" s="172"/>
      <c r="NK72" s="172">
        <f t="shared" si="73"/>
        <v>0</v>
      </c>
      <c r="NL72" s="172">
        <f t="shared" si="74"/>
        <v>0</v>
      </c>
      <c r="NM72" s="264"/>
      <c r="NN72" s="172"/>
      <c r="NO72" s="172">
        <f t="shared" si="75"/>
        <v>0</v>
      </c>
      <c r="NP72" s="172">
        <f t="shared" si="76"/>
        <v>0</v>
      </c>
      <c r="NQ72" s="314">
        <v>8</v>
      </c>
      <c r="NR72" s="314"/>
      <c r="NS72" s="70">
        <v>0.13</v>
      </c>
      <c r="NT72" s="70"/>
      <c r="NU72" s="70">
        <v>0</v>
      </c>
      <c r="NV72" s="70"/>
      <c r="NW72" s="70">
        <v>0</v>
      </c>
      <c r="NX72" s="70"/>
      <c r="NY72" s="70">
        <v>0</v>
      </c>
      <c r="NZ72" s="70"/>
      <c r="OA72" s="70">
        <v>0</v>
      </c>
      <c r="OB72" s="70"/>
      <c r="OC72" s="70">
        <f t="shared" si="77"/>
        <v>8.1300000000000008</v>
      </c>
      <c r="OD72" s="70">
        <f t="shared" si="78"/>
        <v>0</v>
      </c>
      <c r="OE72" s="70">
        <v>10</v>
      </c>
      <c r="OF72" s="70"/>
      <c r="OG72" s="114">
        <v>0.66</v>
      </c>
      <c r="OH72" s="70"/>
      <c r="OI72" s="114">
        <v>2</v>
      </c>
      <c r="OJ72" s="70"/>
      <c r="OK72" s="70">
        <v>0</v>
      </c>
      <c r="OL72" s="70"/>
      <c r="OM72" s="70">
        <f t="shared" si="79"/>
        <v>12.66</v>
      </c>
      <c r="ON72" s="70">
        <f t="shared" si="80"/>
        <v>0</v>
      </c>
      <c r="OO72" s="320">
        <v>1.1399999999999999</v>
      </c>
      <c r="OP72" s="172"/>
      <c r="OQ72" s="321">
        <v>0.32</v>
      </c>
      <c r="OR72" s="172"/>
      <c r="OS72" s="321">
        <v>0.35</v>
      </c>
      <c r="OT72" s="172"/>
      <c r="OU72" s="172">
        <f t="shared" si="103"/>
        <v>1.46</v>
      </c>
      <c r="OV72" s="172">
        <f t="shared" si="82"/>
        <v>0</v>
      </c>
      <c r="OW72" s="172"/>
      <c r="OX72" s="172"/>
      <c r="OY72" s="172">
        <f t="shared" si="98"/>
        <v>0</v>
      </c>
      <c r="OZ72" s="172">
        <f t="shared" si="99"/>
        <v>0</v>
      </c>
    </row>
    <row r="73" spans="1:416" ht="12.75" customHeight="1">
      <c r="A73" s="127"/>
      <c r="B73" s="119">
        <v>63</v>
      </c>
      <c r="C73" s="128"/>
      <c r="D73" s="128"/>
      <c r="E73" s="70"/>
      <c r="F73" s="70"/>
      <c r="G73" s="70"/>
      <c r="H73" s="70"/>
      <c r="I73" s="74">
        <f t="shared" si="85"/>
        <v>0</v>
      </c>
      <c r="J73" s="74">
        <f t="shared" si="86"/>
        <v>0</v>
      </c>
      <c r="K73" s="263"/>
      <c r="L73" s="263"/>
      <c r="M73" s="67">
        <v>20.62</v>
      </c>
      <c r="N73" s="67">
        <v>4.1240000000000006</v>
      </c>
      <c r="O73" s="71">
        <v>0</v>
      </c>
      <c r="P73" s="67">
        <v>0</v>
      </c>
      <c r="Q73" s="114">
        <v>5.15</v>
      </c>
      <c r="R73" s="74">
        <v>1.03</v>
      </c>
      <c r="S73" s="263"/>
      <c r="T73" s="263"/>
      <c r="U73" s="74"/>
      <c r="V73" s="74"/>
      <c r="W73" s="74">
        <f t="shared" si="14"/>
        <v>25.770000000000003</v>
      </c>
      <c r="X73" s="74">
        <f t="shared" si="15"/>
        <v>5.1540000000000008</v>
      </c>
      <c r="Y73" s="74"/>
      <c r="Z73" s="74"/>
      <c r="AA73" s="71"/>
      <c r="AB73" s="67"/>
      <c r="AC73" s="74">
        <f t="shared" si="16"/>
        <v>0</v>
      </c>
      <c r="AD73" s="74">
        <f t="shared" si="17"/>
        <v>0</v>
      </c>
      <c r="AE73" s="67"/>
      <c r="AF73" s="67"/>
      <c r="AG73" s="67"/>
      <c r="AH73" s="67"/>
      <c r="AI73" s="114"/>
      <c r="AJ73" s="114"/>
      <c r="AK73" s="307"/>
      <c r="AL73" s="275"/>
      <c r="AM73" s="276"/>
      <c r="AN73" s="276"/>
      <c r="AO73" s="277"/>
      <c r="AP73" s="277"/>
      <c r="AQ73" s="277"/>
      <c r="AR73" s="277"/>
      <c r="AS73" s="277"/>
      <c r="AT73" s="277"/>
      <c r="AU73" s="70">
        <f t="shared" si="87"/>
        <v>0</v>
      </c>
      <c r="AV73" s="70">
        <f t="shared" si="88"/>
        <v>0</v>
      </c>
      <c r="AW73" s="74"/>
      <c r="AX73" s="74"/>
      <c r="AY73" s="278"/>
      <c r="AZ73" s="74"/>
      <c r="BA73" s="74"/>
      <c r="BB73" s="74"/>
      <c r="BC73" s="74">
        <f t="shared" si="89"/>
        <v>0</v>
      </c>
      <c r="BD73" s="74">
        <f t="shared" si="90"/>
        <v>0</v>
      </c>
      <c r="BE73" s="74">
        <v>3</v>
      </c>
      <c r="BF73" s="74">
        <v>0.42720000000000002</v>
      </c>
      <c r="BG73" s="279">
        <v>15</v>
      </c>
      <c r="BH73" s="280">
        <v>2.1360000000000001</v>
      </c>
      <c r="BI73" s="279">
        <v>0</v>
      </c>
      <c r="BJ73" s="280">
        <v>0</v>
      </c>
      <c r="BK73" s="264">
        <v>2</v>
      </c>
      <c r="BL73" s="74">
        <v>0.2848</v>
      </c>
      <c r="BM73" s="74"/>
      <c r="BN73" s="74"/>
      <c r="BO73" s="74"/>
      <c r="BP73" s="74"/>
      <c r="BQ73" s="74">
        <v>10</v>
      </c>
      <c r="BR73" s="74">
        <v>1.4239999999999999</v>
      </c>
      <c r="BS73" s="263">
        <f t="shared" si="19"/>
        <v>30</v>
      </c>
      <c r="BT73" s="74">
        <f t="shared" si="20"/>
        <v>4.2720000000000002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1"/>
        <v>0</v>
      </c>
      <c r="CD73" s="70">
        <f t="shared" si="91"/>
        <v>0</v>
      </c>
      <c r="CE73" s="70"/>
      <c r="CF73" s="70"/>
      <c r="CG73" s="106"/>
      <c r="CH73" s="262"/>
      <c r="CI73" s="305">
        <v>30.9</v>
      </c>
      <c r="CJ73" s="262">
        <v>10</v>
      </c>
      <c r="CK73" s="269"/>
      <c r="CL73" s="269"/>
      <c r="CM73" s="305">
        <v>10.3</v>
      </c>
      <c r="CN73" s="269">
        <v>3</v>
      </c>
      <c r="CO73" s="74">
        <f t="shared" si="21"/>
        <v>41.2</v>
      </c>
      <c r="CP73" s="74">
        <f t="shared" si="22"/>
        <v>13</v>
      </c>
      <c r="CQ73" s="308">
        <v>247.40625</v>
      </c>
      <c r="CR73" s="308"/>
      <c r="CS73" s="308"/>
      <c r="CT73" s="274"/>
      <c r="CU73" s="309">
        <v>18.556701030927837</v>
      </c>
      <c r="CV73" s="172"/>
      <c r="CW73" s="310">
        <v>63.814432989690722</v>
      </c>
      <c r="CX73" s="274"/>
      <c r="CY73" s="274"/>
      <c r="CZ73" s="274"/>
      <c r="DA73" s="281">
        <f t="shared" si="100"/>
        <v>329.77738402061857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11">
        <v>41.1</v>
      </c>
      <c r="DL73" s="311">
        <v>13.7</v>
      </c>
      <c r="DM73" s="263">
        <f t="shared" si="27"/>
        <v>41.1</v>
      </c>
      <c r="DN73" s="263">
        <f t="shared" si="28"/>
        <v>13.7</v>
      </c>
      <c r="DO73" s="311">
        <v>39.869999999999997</v>
      </c>
      <c r="DP73" s="311">
        <v>13.29</v>
      </c>
      <c r="DQ73" s="265"/>
      <c r="DR73" s="265"/>
      <c r="DS73" s="74"/>
      <c r="DT73" s="74"/>
      <c r="DU73" s="266"/>
      <c r="DV73" s="282"/>
      <c r="DW73" s="282"/>
      <c r="DX73" s="282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46">
        <v>41.23</v>
      </c>
      <c r="EH73" s="347"/>
      <c r="EI73" s="87">
        <v>265.70103092783506</v>
      </c>
      <c r="EJ73" s="87"/>
      <c r="EK73" s="263">
        <v>116.90721649484537</v>
      </c>
      <c r="EL73" s="266"/>
      <c r="EM73" s="267"/>
      <c r="EN73" s="267"/>
      <c r="EO73" s="267"/>
      <c r="EP73" s="267"/>
      <c r="EQ73" s="74">
        <f t="shared" si="30"/>
        <v>423.83824742268047</v>
      </c>
      <c r="ER73" s="74">
        <f t="shared" si="101"/>
        <v>0</v>
      </c>
      <c r="ES73" s="172"/>
      <c r="ET73" s="172"/>
      <c r="EU73" s="283"/>
      <c r="EV73" s="283"/>
      <c r="EW73" s="70">
        <f t="shared" si="32"/>
        <v>0</v>
      </c>
      <c r="EX73" s="70">
        <f t="shared" si="33"/>
        <v>0</v>
      </c>
      <c r="EY73" s="74"/>
      <c r="EZ73" s="74"/>
      <c r="FA73" s="312">
        <v>29</v>
      </c>
      <c r="FB73" s="268"/>
      <c r="FC73" s="106">
        <v>0</v>
      </c>
      <c r="FD73" s="264"/>
      <c r="FE73" s="74"/>
      <c r="FF73" s="74"/>
      <c r="FG73" s="284"/>
      <c r="FH73" s="285"/>
      <c r="FI73" s="74"/>
      <c r="FJ73" s="74"/>
      <c r="FK73" s="74"/>
      <c r="FL73" s="74"/>
      <c r="FM73" s="264"/>
      <c r="FN73" s="264"/>
      <c r="FO73" s="70"/>
      <c r="FP73" s="74"/>
      <c r="FQ73" s="286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/>
      <c r="GJ73" s="67"/>
      <c r="GK73" s="269"/>
      <c r="GL73" s="269"/>
      <c r="GM73" s="86"/>
      <c r="GN73" s="86"/>
      <c r="GO73" s="269"/>
      <c r="GP73" s="313"/>
      <c r="GQ73" s="313"/>
      <c r="GR73" s="313"/>
      <c r="GS73" s="86"/>
      <c r="GT73" s="86"/>
      <c r="GU73" s="86"/>
      <c r="GV73" s="86"/>
      <c r="GW73" s="86"/>
      <c r="GX73" s="86"/>
      <c r="GY73" s="86"/>
      <c r="GZ73" s="86"/>
      <c r="HA73" s="67"/>
      <c r="HB73" s="67"/>
      <c r="HC73" s="70"/>
      <c r="HD73" s="70"/>
      <c r="HE73" s="70"/>
      <c r="HF73" s="70"/>
      <c r="HG73" s="70"/>
      <c r="HH73" s="70"/>
      <c r="HI73" s="70">
        <f t="shared" si="92"/>
        <v>0</v>
      </c>
      <c r="HJ73" s="70">
        <f t="shared" si="93"/>
        <v>0</v>
      </c>
      <c r="HK73" s="74"/>
      <c r="HL73" s="74"/>
      <c r="HM73" s="74"/>
      <c r="HN73" s="282"/>
      <c r="HO73" s="74">
        <f t="shared" si="38"/>
        <v>0</v>
      </c>
      <c r="HP73" s="74">
        <f t="shared" si="39"/>
        <v>0</v>
      </c>
      <c r="HQ73" s="305">
        <v>400</v>
      </c>
      <c r="HR73" s="67"/>
      <c r="HS73" s="305">
        <v>400</v>
      </c>
      <c r="HT73" s="74"/>
      <c r="HU73" s="74">
        <f t="shared" si="40"/>
        <v>400</v>
      </c>
      <c r="HV73" s="74">
        <f t="shared" si="41"/>
        <v>0</v>
      </c>
      <c r="HW73" s="74"/>
      <c r="HX73" s="74"/>
      <c r="HY73" s="314"/>
      <c r="HZ73" s="314"/>
      <c r="IA73" s="89"/>
      <c r="IB73" s="87"/>
      <c r="IC73" s="172">
        <v>12.5</v>
      </c>
      <c r="ID73" s="269">
        <v>3.125</v>
      </c>
      <c r="IE73" s="184"/>
      <c r="IF73" s="184"/>
      <c r="IG73" s="74">
        <f t="shared" si="42"/>
        <v>12.5</v>
      </c>
      <c r="IH73" s="74">
        <f t="shared" si="43"/>
        <v>3.125</v>
      </c>
      <c r="II73" s="74"/>
      <c r="IJ73" s="74"/>
      <c r="IK73" s="74"/>
      <c r="IL73" s="74"/>
      <c r="IM73" s="70"/>
      <c r="IN73" s="282"/>
      <c r="IO73" s="74"/>
      <c r="IP73" s="74"/>
      <c r="IQ73" s="74"/>
      <c r="IR73" s="74"/>
      <c r="IS73" s="74"/>
      <c r="IT73" s="74"/>
      <c r="IU73" s="74">
        <f t="shared" si="94"/>
        <v>0</v>
      </c>
      <c r="IV73" s="74">
        <f t="shared" si="95"/>
        <v>0</v>
      </c>
      <c r="IW73" s="74"/>
      <c r="IX73" s="74"/>
      <c r="IY73" s="67"/>
      <c r="IZ73" s="67"/>
      <c r="JA73" s="67">
        <v>10.31</v>
      </c>
      <c r="JB73" s="67"/>
      <c r="JC73" s="67">
        <v>0</v>
      </c>
      <c r="JD73" s="67"/>
      <c r="JE73" s="293">
        <v>5.15</v>
      </c>
      <c r="JF73" s="293"/>
      <c r="JG73" s="74">
        <f t="shared" si="44"/>
        <v>15.46</v>
      </c>
      <c r="JH73" s="74">
        <f t="shared" si="45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24"/>
      <c r="JN73" s="269"/>
      <c r="JO73" s="305">
        <v>0</v>
      </c>
      <c r="JP73" s="269">
        <v>0</v>
      </c>
      <c r="JQ73" s="305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3"/>
        <v>6.3967999999999998</v>
      </c>
      <c r="JX73" s="74">
        <f t="shared" si="84"/>
        <v>1</v>
      </c>
      <c r="JY73" s="74"/>
      <c r="JZ73" s="74"/>
      <c r="KA73" s="67"/>
      <c r="KB73" s="67"/>
      <c r="KC73" s="74">
        <f t="shared" si="46"/>
        <v>0</v>
      </c>
      <c r="KD73" s="74">
        <f t="shared" si="47"/>
        <v>0</v>
      </c>
      <c r="KE73" s="70"/>
      <c r="KF73" s="70"/>
      <c r="KG73" s="70"/>
      <c r="KH73" s="70"/>
      <c r="KI73" s="70">
        <f t="shared" si="96"/>
        <v>0</v>
      </c>
      <c r="KJ73" s="70">
        <f t="shared" si="97"/>
        <v>0</v>
      </c>
      <c r="KK73" s="70"/>
      <c r="KL73" s="70"/>
      <c r="KM73" s="70"/>
      <c r="KN73" s="70"/>
      <c r="KO73" s="70">
        <f t="shared" si="48"/>
        <v>0</v>
      </c>
      <c r="KP73" s="70">
        <f t="shared" si="48"/>
        <v>0</v>
      </c>
      <c r="KQ73" s="263"/>
      <c r="KR73" s="70"/>
      <c r="KS73" s="70"/>
      <c r="KT73" s="70"/>
      <c r="KU73" s="114">
        <f t="shared" si="49"/>
        <v>0</v>
      </c>
      <c r="KV73" s="114">
        <f t="shared" si="50"/>
        <v>0</v>
      </c>
      <c r="KW73" s="70"/>
      <c r="KX73" s="70"/>
      <c r="KY73" s="70">
        <f t="shared" si="51"/>
        <v>0</v>
      </c>
      <c r="KZ73" s="70">
        <f t="shared" si="52"/>
        <v>0</v>
      </c>
      <c r="LA73" s="70"/>
      <c r="LB73" s="70"/>
      <c r="LC73" s="70"/>
      <c r="LD73" s="70"/>
      <c r="LE73" s="70">
        <f t="shared" si="53"/>
        <v>0</v>
      </c>
      <c r="LF73" s="70">
        <f t="shared" si="54"/>
        <v>0</v>
      </c>
      <c r="LG73" s="70"/>
      <c r="LH73" s="70"/>
      <c r="LI73" s="70">
        <f t="shared" si="55"/>
        <v>0</v>
      </c>
      <c r="LJ73" s="70">
        <f t="shared" si="56"/>
        <v>0</v>
      </c>
      <c r="LK73" s="67">
        <v>24.2</v>
      </c>
      <c r="LL73" s="269">
        <v>0</v>
      </c>
      <c r="LM73" s="75">
        <v>24.02</v>
      </c>
      <c r="LN73" s="315">
        <v>0</v>
      </c>
      <c r="LO73" s="75">
        <v>6.5750000000000002</v>
      </c>
      <c r="LP73" s="319">
        <v>0</v>
      </c>
      <c r="LQ73" s="130"/>
      <c r="LR73" s="271"/>
      <c r="LS73" s="271"/>
      <c r="LT73" s="271"/>
      <c r="LU73" s="70">
        <f t="shared" si="102"/>
        <v>54.795000000000002</v>
      </c>
      <c r="LV73" s="70">
        <f t="shared" si="58"/>
        <v>0</v>
      </c>
      <c r="LW73" s="130"/>
      <c r="LX73" s="70"/>
      <c r="LY73" s="70"/>
      <c r="LZ73" s="70"/>
      <c r="MA73" s="70">
        <f t="shared" si="59"/>
        <v>0</v>
      </c>
      <c r="MB73" s="70">
        <f t="shared" si="60"/>
        <v>0</v>
      </c>
      <c r="MC73" s="106"/>
      <c r="MD73" s="70"/>
      <c r="ME73" s="316"/>
      <c r="MF73" s="287"/>
      <c r="MG73" s="71"/>
      <c r="MH73" s="70"/>
      <c r="MI73" s="71"/>
      <c r="MJ73" s="70"/>
      <c r="MK73" s="70">
        <f t="shared" si="61"/>
        <v>0</v>
      </c>
      <c r="ML73" s="70">
        <f t="shared" si="62"/>
        <v>0</v>
      </c>
      <c r="MM73" s="365">
        <v>3.8039999999999998</v>
      </c>
      <c r="MN73" s="321"/>
      <c r="MO73" s="366">
        <v>2.536</v>
      </c>
      <c r="MP73" s="321"/>
      <c r="MQ73" s="70">
        <f t="shared" si="63"/>
        <v>6.34</v>
      </c>
      <c r="MR73" s="70">
        <f t="shared" si="64"/>
        <v>0</v>
      </c>
      <c r="MS73" s="70"/>
      <c r="MT73" s="70"/>
      <c r="MU73" s="70">
        <f t="shared" si="65"/>
        <v>0</v>
      </c>
      <c r="MV73" s="70">
        <f t="shared" si="66"/>
        <v>0</v>
      </c>
      <c r="MW73" s="70"/>
      <c r="MX73" s="70"/>
      <c r="MY73" s="70">
        <f t="shared" si="67"/>
        <v>0</v>
      </c>
      <c r="MZ73" s="70">
        <f t="shared" si="68"/>
        <v>0</v>
      </c>
      <c r="NA73" s="317">
        <v>0</v>
      </c>
      <c r="NB73" s="349">
        <v>0</v>
      </c>
      <c r="NC73" s="70">
        <f t="shared" si="69"/>
        <v>0</v>
      </c>
      <c r="ND73" s="70">
        <f t="shared" si="70"/>
        <v>0</v>
      </c>
      <c r="NE73" s="172"/>
      <c r="NF73" s="172"/>
      <c r="NG73" s="172">
        <f t="shared" si="71"/>
        <v>0</v>
      </c>
      <c r="NH73" s="172">
        <f t="shared" si="72"/>
        <v>0</v>
      </c>
      <c r="NI73" s="172"/>
      <c r="NJ73" s="172"/>
      <c r="NK73" s="172">
        <f t="shared" si="73"/>
        <v>0</v>
      </c>
      <c r="NL73" s="172">
        <f t="shared" si="74"/>
        <v>0</v>
      </c>
      <c r="NM73" s="264"/>
      <c r="NN73" s="172"/>
      <c r="NO73" s="172">
        <f t="shared" si="75"/>
        <v>0</v>
      </c>
      <c r="NP73" s="172">
        <f t="shared" si="76"/>
        <v>0</v>
      </c>
      <c r="NQ73" s="314">
        <v>5.97</v>
      </c>
      <c r="NR73" s="314"/>
      <c r="NS73" s="70">
        <v>0</v>
      </c>
      <c r="NT73" s="70"/>
      <c r="NU73" s="70">
        <v>0</v>
      </c>
      <c r="NV73" s="70"/>
      <c r="NW73" s="70">
        <v>0</v>
      </c>
      <c r="NX73" s="70"/>
      <c r="NY73" s="70">
        <v>0</v>
      </c>
      <c r="NZ73" s="70"/>
      <c r="OA73" s="70">
        <v>0</v>
      </c>
      <c r="OB73" s="70"/>
      <c r="OC73" s="70">
        <f t="shared" si="77"/>
        <v>5.97</v>
      </c>
      <c r="OD73" s="70">
        <f t="shared" si="78"/>
        <v>0</v>
      </c>
      <c r="OE73" s="70">
        <v>10</v>
      </c>
      <c r="OF73" s="70"/>
      <c r="OG73" s="114">
        <v>1.39</v>
      </c>
      <c r="OH73" s="70"/>
      <c r="OI73" s="114">
        <v>2</v>
      </c>
      <c r="OJ73" s="70"/>
      <c r="OK73" s="70">
        <v>0</v>
      </c>
      <c r="OL73" s="70"/>
      <c r="OM73" s="70">
        <f t="shared" si="79"/>
        <v>13.39</v>
      </c>
      <c r="ON73" s="70">
        <f t="shared" si="80"/>
        <v>0</v>
      </c>
      <c r="OO73" s="320">
        <v>1.07</v>
      </c>
      <c r="OP73" s="172"/>
      <c r="OQ73" s="321">
        <v>0.3</v>
      </c>
      <c r="OR73" s="172"/>
      <c r="OS73" s="321">
        <v>0.33</v>
      </c>
      <c r="OT73" s="172"/>
      <c r="OU73" s="172">
        <f t="shared" si="103"/>
        <v>1.37</v>
      </c>
      <c r="OV73" s="172">
        <f t="shared" si="82"/>
        <v>0</v>
      </c>
      <c r="OW73" s="172"/>
      <c r="OX73" s="172"/>
      <c r="OY73" s="172">
        <f t="shared" si="98"/>
        <v>0</v>
      </c>
      <c r="OZ73" s="172">
        <f t="shared" si="99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5"/>
        <v>0</v>
      </c>
      <c r="J74" s="74">
        <f t="shared" si="86"/>
        <v>0</v>
      </c>
      <c r="K74" s="263"/>
      <c r="L74" s="263"/>
      <c r="M74" s="67">
        <v>20.62</v>
      </c>
      <c r="N74" s="67">
        <v>4.1240000000000006</v>
      </c>
      <c r="O74" s="71">
        <v>0</v>
      </c>
      <c r="P74" s="67">
        <v>0</v>
      </c>
      <c r="Q74" s="114">
        <v>5.15</v>
      </c>
      <c r="R74" s="74">
        <v>1.03</v>
      </c>
      <c r="S74" s="263"/>
      <c r="T74" s="263"/>
      <c r="U74" s="74"/>
      <c r="V74" s="74"/>
      <c r="W74" s="74">
        <f t="shared" si="14"/>
        <v>25.770000000000003</v>
      </c>
      <c r="X74" s="74">
        <f t="shared" si="15"/>
        <v>5.1540000000000008</v>
      </c>
      <c r="Y74" s="74"/>
      <c r="Z74" s="74"/>
      <c r="AA74" s="71"/>
      <c r="AB74" s="67"/>
      <c r="AC74" s="74">
        <f t="shared" si="16"/>
        <v>0</v>
      </c>
      <c r="AD74" s="74">
        <f t="shared" si="17"/>
        <v>0</v>
      </c>
      <c r="AE74" s="67"/>
      <c r="AF74" s="67"/>
      <c r="AG74" s="67"/>
      <c r="AH74" s="67"/>
      <c r="AI74" s="114"/>
      <c r="AJ74" s="114"/>
      <c r="AK74" s="307"/>
      <c r="AL74" s="275"/>
      <c r="AM74" s="276"/>
      <c r="AN74" s="276"/>
      <c r="AO74" s="277"/>
      <c r="AP74" s="277"/>
      <c r="AQ74" s="277"/>
      <c r="AR74" s="277"/>
      <c r="AS74" s="277"/>
      <c r="AT74" s="277"/>
      <c r="AU74" s="70">
        <f t="shared" si="87"/>
        <v>0</v>
      </c>
      <c r="AV74" s="70">
        <f t="shared" si="88"/>
        <v>0</v>
      </c>
      <c r="AW74" s="74"/>
      <c r="AX74" s="74"/>
      <c r="AY74" s="278"/>
      <c r="AZ74" s="74"/>
      <c r="BA74" s="74"/>
      <c r="BB74" s="74"/>
      <c r="BC74" s="74">
        <f t="shared" si="89"/>
        <v>0</v>
      </c>
      <c r="BD74" s="74">
        <f t="shared" si="90"/>
        <v>0</v>
      </c>
      <c r="BE74" s="74">
        <v>3</v>
      </c>
      <c r="BF74" s="74">
        <v>0.42720000000000002</v>
      </c>
      <c r="BG74" s="279">
        <v>15</v>
      </c>
      <c r="BH74" s="280">
        <v>2.1360000000000001</v>
      </c>
      <c r="BI74" s="279">
        <v>0</v>
      </c>
      <c r="BJ74" s="280">
        <v>0</v>
      </c>
      <c r="BK74" s="264">
        <v>2</v>
      </c>
      <c r="BL74" s="74">
        <v>0.2848</v>
      </c>
      <c r="BM74" s="74"/>
      <c r="BN74" s="74"/>
      <c r="BO74" s="74"/>
      <c r="BP74" s="74"/>
      <c r="BQ74" s="74">
        <v>10</v>
      </c>
      <c r="BR74" s="74">
        <v>1.4239999999999999</v>
      </c>
      <c r="BS74" s="263">
        <f t="shared" si="19"/>
        <v>30</v>
      </c>
      <c r="BT74" s="74">
        <f t="shared" si="20"/>
        <v>4.2720000000000002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1"/>
        <v>0</v>
      </c>
      <c r="CD74" s="70">
        <f t="shared" si="91"/>
        <v>0</v>
      </c>
      <c r="CE74" s="70"/>
      <c r="CF74" s="70"/>
      <c r="CG74" s="106"/>
      <c r="CH74" s="262"/>
      <c r="CI74" s="305">
        <v>30.9</v>
      </c>
      <c r="CJ74" s="262">
        <v>10</v>
      </c>
      <c r="CK74" s="269"/>
      <c r="CL74" s="269"/>
      <c r="CM74" s="305">
        <v>10.3</v>
      </c>
      <c r="CN74" s="269">
        <v>3</v>
      </c>
      <c r="CO74" s="74">
        <f t="shared" si="21"/>
        <v>41.2</v>
      </c>
      <c r="CP74" s="74">
        <f t="shared" si="22"/>
        <v>13</v>
      </c>
      <c r="CQ74" s="308">
        <v>247.40625</v>
      </c>
      <c r="CR74" s="308"/>
      <c r="CS74" s="308"/>
      <c r="CT74" s="274"/>
      <c r="CU74" s="309">
        <v>18.556701030927837</v>
      </c>
      <c r="CV74" s="172"/>
      <c r="CW74" s="310">
        <v>63.814432989690722</v>
      </c>
      <c r="CX74" s="274"/>
      <c r="CY74" s="274"/>
      <c r="CZ74" s="274"/>
      <c r="DA74" s="281">
        <f t="shared" si="100"/>
        <v>329.77738402061857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11">
        <v>41.1</v>
      </c>
      <c r="DL74" s="311">
        <v>13.7</v>
      </c>
      <c r="DM74" s="263">
        <f t="shared" si="27"/>
        <v>41.1</v>
      </c>
      <c r="DN74" s="263">
        <f t="shared" si="28"/>
        <v>13.7</v>
      </c>
      <c r="DO74" s="311">
        <v>39.869999999999997</v>
      </c>
      <c r="DP74" s="311">
        <v>13.29</v>
      </c>
      <c r="DQ74" s="265"/>
      <c r="DR74" s="265"/>
      <c r="DS74" s="74"/>
      <c r="DT74" s="74"/>
      <c r="DU74" s="266"/>
      <c r="DV74" s="282"/>
      <c r="DW74" s="282"/>
      <c r="DX74" s="282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46">
        <v>41.23</v>
      </c>
      <c r="EH74" s="347"/>
      <c r="EI74" s="87">
        <v>265.70103092783506</v>
      </c>
      <c r="EJ74" s="87"/>
      <c r="EK74" s="263">
        <v>116.90721649484537</v>
      </c>
      <c r="EL74" s="266"/>
      <c r="EM74" s="267"/>
      <c r="EN74" s="267"/>
      <c r="EO74" s="267"/>
      <c r="EP74" s="267"/>
      <c r="EQ74" s="74">
        <f t="shared" si="30"/>
        <v>423.83824742268047</v>
      </c>
      <c r="ER74" s="74">
        <f t="shared" si="101"/>
        <v>0</v>
      </c>
      <c r="ES74" s="172"/>
      <c r="ET74" s="172"/>
      <c r="EU74" s="283"/>
      <c r="EV74" s="283"/>
      <c r="EW74" s="70">
        <f t="shared" si="32"/>
        <v>0</v>
      </c>
      <c r="EX74" s="70">
        <f t="shared" si="33"/>
        <v>0</v>
      </c>
      <c r="EY74" s="74"/>
      <c r="EZ74" s="74"/>
      <c r="FA74" s="312">
        <v>29</v>
      </c>
      <c r="FB74" s="268"/>
      <c r="FC74" s="106">
        <v>0</v>
      </c>
      <c r="FD74" s="264"/>
      <c r="FE74" s="74"/>
      <c r="FF74" s="74"/>
      <c r="FG74" s="284"/>
      <c r="FH74" s="285"/>
      <c r="FI74" s="74"/>
      <c r="FJ74" s="74"/>
      <c r="FK74" s="74"/>
      <c r="FL74" s="74"/>
      <c r="FM74" s="264"/>
      <c r="FN74" s="264"/>
      <c r="FO74" s="70"/>
      <c r="FP74" s="74"/>
      <c r="FQ74" s="286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/>
      <c r="GJ74" s="67"/>
      <c r="GK74" s="269"/>
      <c r="GL74" s="269"/>
      <c r="GM74" s="86"/>
      <c r="GN74" s="86"/>
      <c r="GO74" s="269"/>
      <c r="GP74" s="313"/>
      <c r="GQ74" s="313"/>
      <c r="GR74" s="313"/>
      <c r="GS74" s="86"/>
      <c r="GT74" s="86"/>
      <c r="GU74" s="86"/>
      <c r="GV74" s="86"/>
      <c r="GW74" s="86"/>
      <c r="GX74" s="86"/>
      <c r="GY74" s="86"/>
      <c r="GZ74" s="86"/>
      <c r="HA74" s="67"/>
      <c r="HB74" s="67"/>
      <c r="HC74" s="70"/>
      <c r="HD74" s="70"/>
      <c r="HE74" s="70"/>
      <c r="HF74" s="70"/>
      <c r="HG74" s="70"/>
      <c r="HH74" s="70"/>
      <c r="HI74" s="70">
        <f t="shared" si="92"/>
        <v>0</v>
      </c>
      <c r="HJ74" s="70">
        <f t="shared" si="93"/>
        <v>0</v>
      </c>
      <c r="HK74" s="74"/>
      <c r="HL74" s="74"/>
      <c r="HM74" s="74"/>
      <c r="HN74" s="282"/>
      <c r="HO74" s="74">
        <f t="shared" si="38"/>
        <v>0</v>
      </c>
      <c r="HP74" s="74">
        <f t="shared" si="39"/>
        <v>0</v>
      </c>
      <c r="HQ74" s="305">
        <v>400</v>
      </c>
      <c r="HR74" s="67"/>
      <c r="HS74" s="305">
        <v>400</v>
      </c>
      <c r="HT74" s="74"/>
      <c r="HU74" s="74">
        <f t="shared" si="40"/>
        <v>400</v>
      </c>
      <c r="HV74" s="74">
        <f t="shared" si="41"/>
        <v>0</v>
      </c>
      <c r="HW74" s="74"/>
      <c r="HX74" s="74"/>
      <c r="HY74" s="314"/>
      <c r="HZ74" s="314"/>
      <c r="IA74" s="89"/>
      <c r="IB74" s="87"/>
      <c r="IC74" s="172">
        <v>12.5</v>
      </c>
      <c r="ID74" s="269">
        <v>3.125</v>
      </c>
      <c r="IE74" s="184"/>
      <c r="IF74" s="184"/>
      <c r="IG74" s="74">
        <f t="shared" si="42"/>
        <v>12.5</v>
      </c>
      <c r="IH74" s="74">
        <f t="shared" si="43"/>
        <v>3.125</v>
      </c>
      <c r="II74" s="74"/>
      <c r="IJ74" s="74"/>
      <c r="IK74" s="74"/>
      <c r="IL74" s="74"/>
      <c r="IM74" s="70"/>
      <c r="IN74" s="282"/>
      <c r="IO74" s="74"/>
      <c r="IP74" s="74"/>
      <c r="IQ74" s="74"/>
      <c r="IR74" s="74"/>
      <c r="IS74" s="74"/>
      <c r="IT74" s="74"/>
      <c r="IU74" s="74">
        <f t="shared" si="94"/>
        <v>0</v>
      </c>
      <c r="IV74" s="74">
        <f t="shared" si="95"/>
        <v>0</v>
      </c>
      <c r="IW74" s="74"/>
      <c r="IX74" s="74"/>
      <c r="IY74" s="67"/>
      <c r="IZ74" s="67"/>
      <c r="JA74" s="67">
        <v>10.31</v>
      </c>
      <c r="JB74" s="67"/>
      <c r="JC74" s="67">
        <v>0</v>
      </c>
      <c r="JD74" s="67"/>
      <c r="JE74" s="293">
        <v>5.15</v>
      </c>
      <c r="JF74" s="293"/>
      <c r="JG74" s="74">
        <f t="shared" si="44"/>
        <v>15.46</v>
      </c>
      <c r="JH74" s="74">
        <f t="shared" si="45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24"/>
      <c r="JN74" s="269"/>
      <c r="JO74" s="305">
        <v>0</v>
      </c>
      <c r="JP74" s="269">
        <v>0</v>
      </c>
      <c r="JQ74" s="305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3"/>
        <v>6.3967999999999998</v>
      </c>
      <c r="JX74" s="74">
        <f t="shared" si="84"/>
        <v>1</v>
      </c>
      <c r="JY74" s="74"/>
      <c r="JZ74" s="74"/>
      <c r="KA74" s="67"/>
      <c r="KB74" s="67"/>
      <c r="KC74" s="74">
        <f t="shared" si="46"/>
        <v>0</v>
      </c>
      <c r="KD74" s="74">
        <f t="shared" si="47"/>
        <v>0</v>
      </c>
      <c r="KE74" s="70"/>
      <c r="KF74" s="70"/>
      <c r="KG74" s="70"/>
      <c r="KH74" s="70"/>
      <c r="KI74" s="70">
        <f t="shared" si="96"/>
        <v>0</v>
      </c>
      <c r="KJ74" s="70">
        <f t="shared" si="97"/>
        <v>0</v>
      </c>
      <c r="KK74" s="70"/>
      <c r="KL74" s="70"/>
      <c r="KM74" s="70"/>
      <c r="KN74" s="70"/>
      <c r="KO74" s="70">
        <f t="shared" si="48"/>
        <v>0</v>
      </c>
      <c r="KP74" s="70">
        <f t="shared" si="48"/>
        <v>0</v>
      </c>
      <c r="KQ74" s="263"/>
      <c r="KR74" s="70"/>
      <c r="KS74" s="70"/>
      <c r="KT74" s="70"/>
      <c r="KU74" s="114">
        <f t="shared" si="49"/>
        <v>0</v>
      </c>
      <c r="KV74" s="114">
        <f t="shared" si="50"/>
        <v>0</v>
      </c>
      <c r="KW74" s="70"/>
      <c r="KX74" s="70"/>
      <c r="KY74" s="70">
        <f t="shared" si="51"/>
        <v>0</v>
      </c>
      <c r="KZ74" s="70">
        <f t="shared" si="52"/>
        <v>0</v>
      </c>
      <c r="LA74" s="70"/>
      <c r="LB74" s="70"/>
      <c r="LC74" s="70"/>
      <c r="LD74" s="70"/>
      <c r="LE74" s="70">
        <f t="shared" si="53"/>
        <v>0</v>
      </c>
      <c r="LF74" s="70">
        <f t="shared" si="54"/>
        <v>0</v>
      </c>
      <c r="LG74" s="70"/>
      <c r="LH74" s="70"/>
      <c r="LI74" s="70">
        <f t="shared" si="55"/>
        <v>0</v>
      </c>
      <c r="LJ74" s="70">
        <f t="shared" si="56"/>
        <v>0</v>
      </c>
      <c r="LK74" s="67">
        <v>24.2</v>
      </c>
      <c r="LL74" s="269">
        <v>0</v>
      </c>
      <c r="LM74" s="75">
        <v>24.02</v>
      </c>
      <c r="LN74" s="315">
        <v>0</v>
      </c>
      <c r="LO74" s="75">
        <v>6.5750000000000002</v>
      </c>
      <c r="LP74" s="319">
        <v>0</v>
      </c>
      <c r="LQ74" s="130"/>
      <c r="LR74" s="271"/>
      <c r="LS74" s="271"/>
      <c r="LT74" s="271"/>
      <c r="LU74" s="70">
        <f t="shared" si="102"/>
        <v>54.795000000000002</v>
      </c>
      <c r="LV74" s="70">
        <f t="shared" si="58"/>
        <v>0</v>
      </c>
      <c r="LW74" s="130"/>
      <c r="LX74" s="70"/>
      <c r="LY74" s="70"/>
      <c r="LZ74" s="70"/>
      <c r="MA74" s="70">
        <f t="shared" si="59"/>
        <v>0</v>
      </c>
      <c r="MB74" s="70">
        <f t="shared" si="60"/>
        <v>0</v>
      </c>
      <c r="MC74" s="106"/>
      <c r="MD74" s="70"/>
      <c r="ME74" s="316"/>
      <c r="MF74" s="287"/>
      <c r="MG74" s="71"/>
      <c r="MH74" s="70"/>
      <c r="MI74" s="71"/>
      <c r="MJ74" s="70"/>
      <c r="MK74" s="70">
        <f t="shared" si="61"/>
        <v>0</v>
      </c>
      <c r="ML74" s="70">
        <f t="shared" si="62"/>
        <v>0</v>
      </c>
      <c r="MM74" s="365">
        <v>3.3839999999999999</v>
      </c>
      <c r="MN74" s="321"/>
      <c r="MO74" s="366">
        <v>2.2559999999999998</v>
      </c>
      <c r="MP74" s="321"/>
      <c r="MQ74" s="70">
        <f t="shared" si="63"/>
        <v>5.64</v>
      </c>
      <c r="MR74" s="70">
        <f t="shared" si="64"/>
        <v>0</v>
      </c>
      <c r="MS74" s="70"/>
      <c r="MT74" s="70"/>
      <c r="MU74" s="70">
        <f t="shared" si="65"/>
        <v>0</v>
      </c>
      <c r="MV74" s="70">
        <f t="shared" si="66"/>
        <v>0</v>
      </c>
      <c r="MW74" s="70"/>
      <c r="MX74" s="70"/>
      <c r="MY74" s="70">
        <f t="shared" si="67"/>
        <v>0</v>
      </c>
      <c r="MZ74" s="70">
        <f t="shared" si="68"/>
        <v>0</v>
      </c>
      <c r="NA74" s="317">
        <v>0</v>
      </c>
      <c r="NB74" s="349">
        <v>0</v>
      </c>
      <c r="NC74" s="70">
        <f t="shared" si="69"/>
        <v>0</v>
      </c>
      <c r="ND74" s="70">
        <f t="shared" si="70"/>
        <v>0</v>
      </c>
      <c r="NE74" s="172"/>
      <c r="NF74" s="172"/>
      <c r="NG74" s="172">
        <f t="shared" si="71"/>
        <v>0</v>
      </c>
      <c r="NH74" s="172">
        <f t="shared" si="72"/>
        <v>0</v>
      </c>
      <c r="NI74" s="172"/>
      <c r="NJ74" s="172"/>
      <c r="NK74" s="172">
        <f t="shared" si="73"/>
        <v>0</v>
      </c>
      <c r="NL74" s="172">
        <f t="shared" si="74"/>
        <v>0</v>
      </c>
      <c r="NM74" s="264"/>
      <c r="NN74" s="172"/>
      <c r="NO74" s="172">
        <f t="shared" si="75"/>
        <v>0</v>
      </c>
      <c r="NP74" s="172">
        <f t="shared" si="76"/>
        <v>0</v>
      </c>
      <c r="NQ74" s="314">
        <v>7.85</v>
      </c>
      <c r="NR74" s="314"/>
      <c r="NS74" s="70">
        <v>0</v>
      </c>
      <c r="NT74" s="70"/>
      <c r="NU74" s="70">
        <v>0</v>
      </c>
      <c r="NV74" s="70"/>
      <c r="NW74" s="70">
        <v>0</v>
      </c>
      <c r="NX74" s="70"/>
      <c r="NY74" s="70">
        <v>0</v>
      </c>
      <c r="NZ74" s="70"/>
      <c r="OA74" s="70">
        <v>0</v>
      </c>
      <c r="OB74" s="70"/>
      <c r="OC74" s="70">
        <f t="shared" si="77"/>
        <v>7.85</v>
      </c>
      <c r="OD74" s="70">
        <f t="shared" si="78"/>
        <v>0</v>
      </c>
      <c r="OE74" s="70">
        <v>10</v>
      </c>
      <c r="OF74" s="70"/>
      <c r="OG74" s="114">
        <v>1</v>
      </c>
      <c r="OH74" s="70"/>
      <c r="OI74" s="114">
        <v>2</v>
      </c>
      <c r="OJ74" s="70"/>
      <c r="OK74" s="70">
        <v>0</v>
      </c>
      <c r="OL74" s="70"/>
      <c r="OM74" s="70">
        <f t="shared" si="79"/>
        <v>13</v>
      </c>
      <c r="ON74" s="70">
        <f t="shared" si="80"/>
        <v>0</v>
      </c>
      <c r="OO74" s="320">
        <v>1.01</v>
      </c>
      <c r="OP74" s="172"/>
      <c r="OQ74" s="321">
        <v>0.28000000000000003</v>
      </c>
      <c r="OR74" s="172"/>
      <c r="OS74" s="321">
        <v>0.31</v>
      </c>
      <c r="OT74" s="172"/>
      <c r="OU74" s="172">
        <f t="shared" si="103"/>
        <v>1.29</v>
      </c>
      <c r="OV74" s="172">
        <f t="shared" si="82"/>
        <v>0</v>
      </c>
      <c r="OW74" s="172"/>
      <c r="OX74" s="172"/>
      <c r="OY74" s="172">
        <f t="shared" si="98"/>
        <v>0</v>
      </c>
      <c r="OZ74" s="172">
        <f t="shared" si="99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4">C75+E75+G75</f>
        <v>0</v>
      </c>
      <c r="J75" s="74">
        <f t="shared" ref="J75:J106" si="105">D75+F75+H75</f>
        <v>0</v>
      </c>
      <c r="K75" s="263"/>
      <c r="L75" s="263"/>
      <c r="M75" s="67">
        <v>20.62</v>
      </c>
      <c r="N75" s="67">
        <v>4.1240000000000006</v>
      </c>
      <c r="O75" s="71">
        <v>0</v>
      </c>
      <c r="P75" s="67">
        <v>0</v>
      </c>
      <c r="Q75" s="114">
        <v>5.15</v>
      </c>
      <c r="R75" s="74">
        <v>1.03</v>
      </c>
      <c r="S75" s="263"/>
      <c r="T75" s="263"/>
      <c r="U75" s="74"/>
      <c r="V75" s="74"/>
      <c r="W75" s="74">
        <f t="shared" si="14"/>
        <v>25.770000000000003</v>
      </c>
      <c r="X75" s="74">
        <f t="shared" si="15"/>
        <v>5.1540000000000008</v>
      </c>
      <c r="Y75" s="74"/>
      <c r="Z75" s="74"/>
      <c r="AA75" s="71"/>
      <c r="AB75" s="67"/>
      <c r="AC75" s="74">
        <f t="shared" si="16"/>
        <v>0</v>
      </c>
      <c r="AD75" s="74">
        <f t="shared" si="17"/>
        <v>0</v>
      </c>
      <c r="AE75" s="67"/>
      <c r="AF75" s="67"/>
      <c r="AG75" s="67"/>
      <c r="AH75" s="67"/>
      <c r="AI75" s="114"/>
      <c r="AJ75" s="114"/>
      <c r="AK75" s="307"/>
      <c r="AL75" s="275"/>
      <c r="AM75" s="276"/>
      <c r="AN75" s="276"/>
      <c r="AO75" s="277"/>
      <c r="AP75" s="277"/>
      <c r="AQ75" s="277"/>
      <c r="AR75" s="277"/>
      <c r="AS75" s="277"/>
      <c r="AT75" s="277"/>
      <c r="AU75" s="70">
        <f t="shared" ref="AU75:AU106" si="106">AE75+AG75+AI75+AK75+AM75+AO75+AQ75+AS75</f>
        <v>0</v>
      </c>
      <c r="AV75" s="70">
        <f t="shared" ref="AV75:AV106" si="107">AF75+AH75+AJ75+AL75+AN75+AP75+AR75+AT75</f>
        <v>0</v>
      </c>
      <c r="AW75" s="74"/>
      <c r="AX75" s="74"/>
      <c r="AY75" s="278"/>
      <c r="AZ75" s="74"/>
      <c r="BA75" s="74"/>
      <c r="BB75" s="74"/>
      <c r="BC75" s="74">
        <f t="shared" ref="BC75:BC106" si="108">AW75+AY75+BA75</f>
        <v>0</v>
      </c>
      <c r="BD75" s="74">
        <f t="shared" ref="BD75:BD106" si="109">AX75+AZ75+BB75</f>
        <v>0</v>
      </c>
      <c r="BE75" s="74">
        <v>10</v>
      </c>
      <c r="BF75" s="74">
        <v>1.4239999999999999</v>
      </c>
      <c r="BG75" s="279">
        <v>8</v>
      </c>
      <c r="BH75" s="280">
        <v>1.1392</v>
      </c>
      <c r="BI75" s="279">
        <v>0</v>
      </c>
      <c r="BJ75" s="280">
        <v>0</v>
      </c>
      <c r="BK75" s="264">
        <v>2</v>
      </c>
      <c r="BL75" s="74">
        <v>0.2848</v>
      </c>
      <c r="BM75" s="74"/>
      <c r="BN75" s="74"/>
      <c r="BO75" s="74"/>
      <c r="BP75" s="74"/>
      <c r="BQ75" s="74">
        <v>10</v>
      </c>
      <c r="BR75" s="74">
        <v>1.4239999999999999</v>
      </c>
      <c r="BS75" s="263">
        <f t="shared" si="19"/>
        <v>30</v>
      </c>
      <c r="BT75" s="74">
        <f t="shared" si="20"/>
        <v>4.2720000000000002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0">BW75+BY75+CA75</f>
        <v>0</v>
      </c>
      <c r="CD75" s="70">
        <f t="shared" si="110"/>
        <v>0</v>
      </c>
      <c r="CE75" s="70"/>
      <c r="CF75" s="70"/>
      <c r="CG75" s="106"/>
      <c r="CH75" s="262"/>
      <c r="CI75" s="305">
        <v>30.9</v>
      </c>
      <c r="CJ75" s="262">
        <v>10</v>
      </c>
      <c r="CK75" s="269"/>
      <c r="CL75" s="269"/>
      <c r="CM75" s="305">
        <v>10.3</v>
      </c>
      <c r="CN75" s="269">
        <v>3</v>
      </c>
      <c r="CO75" s="74">
        <f t="shared" si="21"/>
        <v>41.2</v>
      </c>
      <c r="CP75" s="74">
        <f t="shared" si="22"/>
        <v>13</v>
      </c>
      <c r="CQ75" s="308">
        <v>247.40625</v>
      </c>
      <c r="CR75" s="308"/>
      <c r="CS75" s="308"/>
      <c r="CT75" s="274"/>
      <c r="CU75" s="309">
        <v>18.556701030927837</v>
      </c>
      <c r="CV75" s="172"/>
      <c r="CW75" s="310">
        <v>63.814432989690722</v>
      </c>
      <c r="CX75" s="274"/>
      <c r="CY75" s="274"/>
      <c r="CZ75" s="274"/>
      <c r="DA75" s="281">
        <f t="shared" si="100"/>
        <v>329.77738402061857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11">
        <v>41.1</v>
      </c>
      <c r="DL75" s="311">
        <v>13.7</v>
      </c>
      <c r="DM75" s="263">
        <f t="shared" si="27"/>
        <v>41.1</v>
      </c>
      <c r="DN75" s="263">
        <f t="shared" si="28"/>
        <v>13.7</v>
      </c>
      <c r="DO75" s="311">
        <v>39.869999999999997</v>
      </c>
      <c r="DP75" s="311">
        <v>13.29</v>
      </c>
      <c r="DQ75" s="265"/>
      <c r="DR75" s="265"/>
      <c r="DS75" s="74"/>
      <c r="DT75" s="74"/>
      <c r="DU75" s="266"/>
      <c r="DV75" s="282"/>
      <c r="DW75" s="282"/>
      <c r="DX75" s="282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46">
        <v>41.23</v>
      </c>
      <c r="EH75" s="347"/>
      <c r="EI75" s="87">
        <v>265.70103092783506</v>
      </c>
      <c r="EJ75" s="87"/>
      <c r="EK75" s="263">
        <v>116.90721649484537</v>
      </c>
      <c r="EL75" s="266"/>
      <c r="EM75" s="267"/>
      <c r="EN75" s="267"/>
      <c r="EO75" s="267"/>
      <c r="EP75" s="267"/>
      <c r="EQ75" s="74">
        <f t="shared" si="30"/>
        <v>423.83824742268047</v>
      </c>
      <c r="ER75" s="74">
        <f t="shared" si="101"/>
        <v>0</v>
      </c>
      <c r="ES75" s="172"/>
      <c r="ET75" s="172"/>
      <c r="EU75" s="283"/>
      <c r="EV75" s="283"/>
      <c r="EW75" s="70">
        <f t="shared" si="32"/>
        <v>0</v>
      </c>
      <c r="EX75" s="70">
        <f t="shared" si="33"/>
        <v>0</v>
      </c>
      <c r="EY75" s="74"/>
      <c r="EZ75" s="74"/>
      <c r="FA75" s="312">
        <v>29</v>
      </c>
      <c r="FB75" s="268"/>
      <c r="FC75" s="106">
        <v>0</v>
      </c>
      <c r="FD75" s="264"/>
      <c r="FE75" s="74"/>
      <c r="FF75" s="74"/>
      <c r="FG75" s="284"/>
      <c r="FH75" s="285"/>
      <c r="FI75" s="74"/>
      <c r="FJ75" s="74"/>
      <c r="FK75" s="74"/>
      <c r="FL75" s="74"/>
      <c r="FM75" s="264"/>
      <c r="FN75" s="264"/>
      <c r="FO75" s="70"/>
      <c r="FP75" s="74"/>
      <c r="FQ75" s="286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/>
      <c r="GJ75" s="67"/>
      <c r="GK75" s="269"/>
      <c r="GL75" s="269"/>
      <c r="GM75" s="86"/>
      <c r="GN75" s="86"/>
      <c r="GO75" s="269"/>
      <c r="GP75" s="313"/>
      <c r="GQ75" s="313"/>
      <c r="GR75" s="313"/>
      <c r="GS75" s="86"/>
      <c r="GT75" s="86"/>
      <c r="GU75" s="86"/>
      <c r="GV75" s="86"/>
      <c r="GW75" s="86"/>
      <c r="GX75" s="86"/>
      <c r="GY75" s="86"/>
      <c r="GZ75" s="86"/>
      <c r="HA75" s="67"/>
      <c r="HB75" s="67"/>
      <c r="HC75" s="70"/>
      <c r="HD75" s="70"/>
      <c r="HE75" s="70"/>
      <c r="HF75" s="70"/>
      <c r="HG75" s="70"/>
      <c r="HH75" s="70"/>
      <c r="HI75" s="70">
        <f t="shared" ref="HI75:HI106" si="111">HC75+HE75+HG75</f>
        <v>0</v>
      </c>
      <c r="HJ75" s="70">
        <f t="shared" ref="HJ75:HJ106" si="112">HD75+HF75+HH75</f>
        <v>0</v>
      </c>
      <c r="HK75" s="74"/>
      <c r="HL75" s="74"/>
      <c r="HM75" s="74"/>
      <c r="HN75" s="282"/>
      <c r="HO75" s="74">
        <f t="shared" si="38"/>
        <v>0</v>
      </c>
      <c r="HP75" s="74">
        <f t="shared" si="39"/>
        <v>0</v>
      </c>
      <c r="HQ75" s="305">
        <v>400</v>
      </c>
      <c r="HR75" s="67"/>
      <c r="HS75" s="305">
        <v>400</v>
      </c>
      <c r="HT75" s="74"/>
      <c r="HU75" s="74">
        <f t="shared" si="40"/>
        <v>400</v>
      </c>
      <c r="HV75" s="74">
        <f t="shared" si="41"/>
        <v>0</v>
      </c>
      <c r="HW75" s="74"/>
      <c r="HX75" s="74"/>
      <c r="HY75" s="314"/>
      <c r="HZ75" s="314"/>
      <c r="IA75" s="89"/>
      <c r="IB75" s="87"/>
      <c r="IC75" s="172">
        <v>12.5</v>
      </c>
      <c r="ID75" s="269">
        <v>3.125</v>
      </c>
      <c r="IE75" s="184"/>
      <c r="IF75" s="184"/>
      <c r="IG75" s="74">
        <f t="shared" si="42"/>
        <v>12.5</v>
      </c>
      <c r="IH75" s="74">
        <f t="shared" si="43"/>
        <v>3.125</v>
      </c>
      <c r="II75" s="74"/>
      <c r="IJ75" s="74"/>
      <c r="IK75" s="74"/>
      <c r="IL75" s="74"/>
      <c r="IM75" s="70"/>
      <c r="IN75" s="282"/>
      <c r="IO75" s="74"/>
      <c r="IP75" s="74"/>
      <c r="IQ75" s="74"/>
      <c r="IR75" s="74"/>
      <c r="IS75" s="74"/>
      <c r="IT75" s="74"/>
      <c r="IU75" s="74">
        <f t="shared" ref="IU75:IU106" si="113">II75+IK75+IM75+IO75+IQ75+IS75</f>
        <v>0</v>
      </c>
      <c r="IV75" s="74">
        <f t="shared" ref="IV75:IV106" si="114">IJ75+IL75+IN75+IP75+IT75+IT75</f>
        <v>0</v>
      </c>
      <c r="IW75" s="74"/>
      <c r="IX75" s="74"/>
      <c r="IY75" s="67"/>
      <c r="IZ75" s="67"/>
      <c r="JA75" s="67">
        <v>10.31</v>
      </c>
      <c r="JB75" s="67"/>
      <c r="JC75" s="67">
        <v>0</v>
      </c>
      <c r="JD75" s="67"/>
      <c r="JE75" s="293">
        <v>5.15</v>
      </c>
      <c r="JF75" s="293"/>
      <c r="JG75" s="74">
        <f t="shared" si="44"/>
        <v>15.46</v>
      </c>
      <c r="JH75" s="74">
        <f t="shared" si="45"/>
        <v>0</v>
      </c>
      <c r="JI75" s="269">
        <v>0</v>
      </c>
      <c r="JJ75" s="269">
        <v>0</v>
      </c>
      <c r="JK75" s="269">
        <v>6.3967999999999998</v>
      </c>
      <c r="JL75" s="269">
        <v>1</v>
      </c>
      <c r="JM75" s="324"/>
      <c r="JN75" s="269"/>
      <c r="JO75" s="305">
        <v>0</v>
      </c>
      <c r="JP75" s="269">
        <v>0</v>
      </c>
      <c r="JQ75" s="305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3"/>
        <v>6.3967999999999998</v>
      </c>
      <c r="JX75" s="74">
        <f t="shared" si="84"/>
        <v>1</v>
      </c>
      <c r="JY75" s="74"/>
      <c r="JZ75" s="74"/>
      <c r="KA75" s="67"/>
      <c r="KB75" s="67"/>
      <c r="KC75" s="74">
        <f t="shared" si="46"/>
        <v>0</v>
      </c>
      <c r="KD75" s="74">
        <f t="shared" si="47"/>
        <v>0</v>
      </c>
      <c r="KE75" s="70"/>
      <c r="KF75" s="70"/>
      <c r="KG75" s="70"/>
      <c r="KH75" s="70"/>
      <c r="KI75" s="70">
        <f t="shared" ref="KI75:KI106" si="115">KE75+KG75</f>
        <v>0</v>
      </c>
      <c r="KJ75" s="70">
        <f t="shared" ref="KJ75:KJ106" si="116">KF75+KH75</f>
        <v>0</v>
      </c>
      <c r="KK75" s="70"/>
      <c r="KL75" s="70"/>
      <c r="KM75" s="70"/>
      <c r="KN75" s="70"/>
      <c r="KO75" s="70">
        <f t="shared" si="48"/>
        <v>0</v>
      </c>
      <c r="KP75" s="70">
        <f t="shared" si="48"/>
        <v>0</v>
      </c>
      <c r="KQ75" s="263"/>
      <c r="KR75" s="70"/>
      <c r="KS75" s="70"/>
      <c r="KT75" s="70"/>
      <c r="KU75" s="114">
        <f t="shared" si="49"/>
        <v>0</v>
      </c>
      <c r="KV75" s="114">
        <f t="shared" si="50"/>
        <v>0</v>
      </c>
      <c r="KW75" s="70"/>
      <c r="KX75" s="70"/>
      <c r="KY75" s="70">
        <f t="shared" si="51"/>
        <v>0</v>
      </c>
      <c r="KZ75" s="70">
        <f t="shared" si="52"/>
        <v>0</v>
      </c>
      <c r="LA75" s="70"/>
      <c r="LB75" s="70"/>
      <c r="LC75" s="70"/>
      <c r="LD75" s="70"/>
      <c r="LE75" s="70">
        <f t="shared" si="53"/>
        <v>0</v>
      </c>
      <c r="LF75" s="70">
        <f t="shared" si="54"/>
        <v>0</v>
      </c>
      <c r="LG75" s="70"/>
      <c r="LH75" s="70"/>
      <c r="LI75" s="70">
        <f t="shared" si="55"/>
        <v>0</v>
      </c>
      <c r="LJ75" s="70">
        <f t="shared" si="56"/>
        <v>0</v>
      </c>
      <c r="LK75" s="67">
        <v>24.2</v>
      </c>
      <c r="LL75" s="269">
        <v>0</v>
      </c>
      <c r="LM75" s="75">
        <v>24.02</v>
      </c>
      <c r="LN75" s="315">
        <v>0</v>
      </c>
      <c r="LO75" s="75">
        <v>6.5750000000000002</v>
      </c>
      <c r="LP75" s="319">
        <v>0</v>
      </c>
      <c r="LQ75" s="130"/>
      <c r="LR75" s="271"/>
      <c r="LS75" s="271"/>
      <c r="LT75" s="271"/>
      <c r="LU75" s="70">
        <f t="shared" si="102"/>
        <v>54.795000000000002</v>
      </c>
      <c r="LV75" s="70">
        <f t="shared" si="58"/>
        <v>0</v>
      </c>
      <c r="LW75" s="130"/>
      <c r="LX75" s="70"/>
      <c r="LY75" s="70"/>
      <c r="LZ75" s="70"/>
      <c r="MA75" s="70">
        <f t="shared" si="59"/>
        <v>0</v>
      </c>
      <c r="MB75" s="70">
        <f t="shared" si="60"/>
        <v>0</v>
      </c>
      <c r="MC75" s="106"/>
      <c r="MD75" s="70"/>
      <c r="ME75" s="316"/>
      <c r="MF75" s="287"/>
      <c r="MG75" s="71"/>
      <c r="MH75" s="70"/>
      <c r="MI75" s="71"/>
      <c r="MJ75" s="70"/>
      <c r="MK75" s="70">
        <f t="shared" si="61"/>
        <v>0</v>
      </c>
      <c r="ML75" s="70">
        <f t="shared" si="62"/>
        <v>0</v>
      </c>
      <c r="MM75" s="365">
        <v>2.952</v>
      </c>
      <c r="MN75" s="321"/>
      <c r="MO75" s="366">
        <v>1.968</v>
      </c>
      <c r="MP75" s="321"/>
      <c r="MQ75" s="70">
        <f t="shared" si="63"/>
        <v>4.92</v>
      </c>
      <c r="MR75" s="70">
        <f t="shared" si="64"/>
        <v>0</v>
      </c>
      <c r="MS75" s="70"/>
      <c r="MT75" s="70"/>
      <c r="MU75" s="70">
        <f t="shared" si="65"/>
        <v>0</v>
      </c>
      <c r="MV75" s="70">
        <f t="shared" si="66"/>
        <v>0</v>
      </c>
      <c r="MW75" s="70"/>
      <c r="MX75" s="70"/>
      <c r="MY75" s="70">
        <f t="shared" si="67"/>
        <v>0</v>
      </c>
      <c r="MZ75" s="70">
        <f t="shared" si="68"/>
        <v>0</v>
      </c>
      <c r="NA75" s="317">
        <v>0</v>
      </c>
      <c r="NB75" s="349">
        <v>0</v>
      </c>
      <c r="NC75" s="70">
        <f t="shared" si="69"/>
        <v>0</v>
      </c>
      <c r="ND75" s="70">
        <f t="shared" si="70"/>
        <v>0</v>
      </c>
      <c r="NE75" s="172"/>
      <c r="NF75" s="172"/>
      <c r="NG75" s="172">
        <f t="shared" si="71"/>
        <v>0</v>
      </c>
      <c r="NH75" s="172">
        <f t="shared" si="72"/>
        <v>0</v>
      </c>
      <c r="NI75" s="172"/>
      <c r="NJ75" s="172"/>
      <c r="NK75" s="172">
        <f t="shared" si="73"/>
        <v>0</v>
      </c>
      <c r="NL75" s="172">
        <f t="shared" si="74"/>
        <v>0</v>
      </c>
      <c r="NM75" s="264"/>
      <c r="NN75" s="172"/>
      <c r="NO75" s="172">
        <f t="shared" si="75"/>
        <v>0</v>
      </c>
      <c r="NP75" s="172">
        <f t="shared" si="76"/>
        <v>0</v>
      </c>
      <c r="NQ75" s="314">
        <v>8</v>
      </c>
      <c r="NR75" s="314"/>
      <c r="NS75" s="70">
        <v>1.1200000000000001</v>
      </c>
      <c r="NT75" s="70"/>
      <c r="NU75" s="70">
        <v>0</v>
      </c>
      <c r="NV75" s="70"/>
      <c r="NW75" s="70">
        <v>0</v>
      </c>
      <c r="NX75" s="70"/>
      <c r="NY75" s="70">
        <v>0</v>
      </c>
      <c r="NZ75" s="70"/>
      <c r="OA75" s="70">
        <v>0</v>
      </c>
      <c r="OB75" s="70"/>
      <c r="OC75" s="70">
        <f t="shared" si="77"/>
        <v>9.120000000000001</v>
      </c>
      <c r="OD75" s="70">
        <f t="shared" si="78"/>
        <v>0</v>
      </c>
      <c r="OE75" s="70">
        <v>10</v>
      </c>
      <c r="OF75" s="70"/>
      <c r="OG75" s="114">
        <v>1.26</v>
      </c>
      <c r="OH75" s="70"/>
      <c r="OI75" s="114">
        <v>2</v>
      </c>
      <c r="OJ75" s="70"/>
      <c r="OK75" s="70">
        <v>0</v>
      </c>
      <c r="OL75" s="70"/>
      <c r="OM75" s="70">
        <f t="shared" si="79"/>
        <v>13.26</v>
      </c>
      <c r="ON75" s="70">
        <f t="shared" si="80"/>
        <v>0</v>
      </c>
      <c r="OO75" s="320">
        <v>0.92</v>
      </c>
      <c r="OP75" s="172"/>
      <c r="OQ75" s="321">
        <v>0.26</v>
      </c>
      <c r="OR75" s="172"/>
      <c r="OS75" s="321">
        <v>0.28000000000000003</v>
      </c>
      <c r="OT75" s="172"/>
      <c r="OU75" s="172">
        <f t="shared" si="103"/>
        <v>1.1800000000000002</v>
      </c>
      <c r="OV75" s="172">
        <f t="shared" si="82"/>
        <v>0</v>
      </c>
      <c r="OW75" s="172"/>
      <c r="OX75" s="172"/>
      <c r="OY75" s="172">
        <f t="shared" ref="OY75:OY106" si="117">OW75</f>
        <v>0</v>
      </c>
      <c r="OZ75" s="172">
        <f t="shared" ref="OZ75:OZ106" si="118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4"/>
        <v>0</v>
      </c>
      <c r="J76" s="74">
        <f t="shared" si="105"/>
        <v>0</v>
      </c>
      <c r="K76" s="263"/>
      <c r="L76" s="263"/>
      <c r="M76" s="67">
        <v>20.62</v>
      </c>
      <c r="N76" s="67">
        <v>4.1240000000000006</v>
      </c>
      <c r="O76" s="71">
        <v>0</v>
      </c>
      <c r="P76" s="67">
        <v>0</v>
      </c>
      <c r="Q76" s="114">
        <v>5.15</v>
      </c>
      <c r="R76" s="74">
        <v>1.03</v>
      </c>
      <c r="S76" s="263"/>
      <c r="T76" s="263"/>
      <c r="U76" s="74"/>
      <c r="V76" s="74"/>
      <c r="W76" s="74">
        <f t="shared" ref="W76:W106" si="119">K76+O76+Q76+S76+U76+M76</f>
        <v>25.770000000000003</v>
      </c>
      <c r="X76" s="74">
        <f t="shared" ref="X76:X106" si="120">L76+N76+P76+R76+T76+V76</f>
        <v>5.1540000000000008</v>
      </c>
      <c r="Y76" s="74"/>
      <c r="Z76" s="74"/>
      <c r="AA76" s="71"/>
      <c r="AB76" s="67"/>
      <c r="AC76" s="74">
        <f t="shared" ref="AC76:AC106" si="121">Y76+AA76</f>
        <v>0</v>
      </c>
      <c r="AD76" s="74">
        <f t="shared" ref="AD76:AD106" si="122">Z76+AB76</f>
        <v>0</v>
      </c>
      <c r="AE76" s="67"/>
      <c r="AF76" s="67"/>
      <c r="AG76" s="67"/>
      <c r="AH76" s="67"/>
      <c r="AI76" s="114"/>
      <c r="AJ76" s="114"/>
      <c r="AK76" s="307"/>
      <c r="AL76" s="275"/>
      <c r="AM76" s="276"/>
      <c r="AN76" s="276"/>
      <c r="AO76" s="277"/>
      <c r="AP76" s="277"/>
      <c r="AQ76" s="277"/>
      <c r="AR76" s="277"/>
      <c r="AS76" s="277"/>
      <c r="AT76" s="277"/>
      <c r="AU76" s="70">
        <f t="shared" si="106"/>
        <v>0</v>
      </c>
      <c r="AV76" s="70">
        <f t="shared" si="107"/>
        <v>0</v>
      </c>
      <c r="AW76" s="74"/>
      <c r="AX76" s="74"/>
      <c r="AY76" s="278"/>
      <c r="AZ76" s="74"/>
      <c r="BA76" s="74"/>
      <c r="BB76" s="74"/>
      <c r="BC76" s="74">
        <f t="shared" si="108"/>
        <v>0</v>
      </c>
      <c r="BD76" s="74">
        <f t="shared" si="109"/>
        <v>0</v>
      </c>
      <c r="BE76" s="74">
        <v>10</v>
      </c>
      <c r="BF76" s="74">
        <v>1.4239999999999999</v>
      </c>
      <c r="BG76" s="279">
        <v>8</v>
      </c>
      <c r="BH76" s="280">
        <v>1.1392</v>
      </c>
      <c r="BI76" s="279">
        <v>0</v>
      </c>
      <c r="BJ76" s="280">
        <v>0</v>
      </c>
      <c r="BK76" s="264">
        <v>2</v>
      </c>
      <c r="BL76" s="74">
        <v>0.2848</v>
      </c>
      <c r="BM76" s="74"/>
      <c r="BN76" s="74"/>
      <c r="BO76" s="74"/>
      <c r="BP76" s="74"/>
      <c r="BQ76" s="74">
        <v>10</v>
      </c>
      <c r="BR76" s="74">
        <v>1.4239999999999999</v>
      </c>
      <c r="BS76" s="263">
        <f t="shared" ref="BS76:BS106" si="123">BE76+BG76+BI76+BK76+BM76+BO76+BQ76</f>
        <v>30</v>
      </c>
      <c r="BT76" s="74">
        <f t="shared" ref="BT76:BT106" si="124">BF76+BH76+BJ76+BL76+BN76+BP76+BR76</f>
        <v>4.2720000000000002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0"/>
        <v>0</v>
      </c>
      <c r="CD76" s="70">
        <f t="shared" si="110"/>
        <v>0</v>
      </c>
      <c r="CE76" s="70"/>
      <c r="CF76" s="70"/>
      <c r="CG76" s="106"/>
      <c r="CH76" s="262"/>
      <c r="CI76" s="305">
        <v>30.9</v>
      </c>
      <c r="CJ76" s="262">
        <v>10</v>
      </c>
      <c r="CK76" s="269"/>
      <c r="CL76" s="269"/>
      <c r="CM76" s="305">
        <v>10.3</v>
      </c>
      <c r="CN76" s="269">
        <v>3</v>
      </c>
      <c r="CO76" s="74">
        <f t="shared" ref="CO76:CO106" si="125">CG76+CI76+CK76+CM76</f>
        <v>41.2</v>
      </c>
      <c r="CP76" s="74">
        <f t="shared" ref="CP76:CP106" si="126">CH76+CJ76+CL76+CN76</f>
        <v>13</v>
      </c>
      <c r="CQ76" s="308">
        <v>247.40625</v>
      </c>
      <c r="CR76" s="308"/>
      <c r="CS76" s="308"/>
      <c r="CT76" s="274"/>
      <c r="CU76" s="309">
        <v>18.556701030927837</v>
      </c>
      <c r="CV76" s="172"/>
      <c r="CW76" s="310">
        <v>63.814432989690722</v>
      </c>
      <c r="CX76" s="274"/>
      <c r="CY76" s="274"/>
      <c r="CZ76" s="274"/>
      <c r="DA76" s="281">
        <f t="shared" ref="DA76:DA106" si="127">CQ76+CS76+CU76+CW76+CY76</f>
        <v>329.77738402061857</v>
      </c>
      <c r="DB76" s="70">
        <f t="shared" ref="DB76:DB106" si="128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9">DC76+DE76+DG76</f>
        <v>0</v>
      </c>
      <c r="DJ76" s="74">
        <f t="shared" ref="DJ76:DJ106" si="130">DD76+DF76+DH76</f>
        <v>0</v>
      </c>
      <c r="DK76" s="311">
        <v>41.1</v>
      </c>
      <c r="DL76" s="311">
        <v>13.7</v>
      </c>
      <c r="DM76" s="263">
        <f t="shared" ref="DM76:DM106" si="131">IF((DO76/0.97)&lt;DK76,(DO76/0.97),DK76)</f>
        <v>41.1</v>
      </c>
      <c r="DN76" s="263">
        <f t="shared" ref="DN76:DN106" si="132">IF((DP76/0.97)&lt;DL76,(DP76/0.97),DL76)</f>
        <v>13.7</v>
      </c>
      <c r="DO76" s="311">
        <v>39.869999999999997</v>
      </c>
      <c r="DP76" s="311">
        <v>13.29</v>
      </c>
      <c r="DQ76" s="265"/>
      <c r="DR76" s="265"/>
      <c r="DS76" s="74"/>
      <c r="DT76" s="74"/>
      <c r="DU76" s="266"/>
      <c r="DV76" s="282"/>
      <c r="DW76" s="282"/>
      <c r="DX76" s="282"/>
      <c r="DY76" s="74"/>
      <c r="DZ76" s="74"/>
      <c r="EA76" s="70"/>
      <c r="EB76" s="74"/>
      <c r="EC76" s="74">
        <f t="shared" ref="EC76:ED106" si="133">DS76+DU76+DW76+DY76+EA76</f>
        <v>0</v>
      </c>
      <c r="ED76" s="74">
        <f t="shared" si="133"/>
        <v>0</v>
      </c>
      <c r="EE76" s="70"/>
      <c r="EF76" s="70"/>
      <c r="EG76" s="346">
        <v>41.23</v>
      </c>
      <c r="EH76" s="347"/>
      <c r="EI76" s="87">
        <v>265.70103092783506</v>
      </c>
      <c r="EJ76" s="87"/>
      <c r="EK76" s="263">
        <v>116.90721649484537</v>
      </c>
      <c r="EL76" s="266"/>
      <c r="EM76" s="267"/>
      <c r="EN76" s="267"/>
      <c r="EO76" s="267"/>
      <c r="EP76" s="267"/>
      <c r="EQ76" s="74">
        <f t="shared" ref="EQ76:EQ106" si="134">EE76+EG76+EI76+EK76+EM76+EO76</f>
        <v>423.83824742268047</v>
      </c>
      <c r="ER76" s="74">
        <f t="shared" ref="ER76:ER106" si="135">EF76+EH76+EJ76+EL76</f>
        <v>0</v>
      </c>
      <c r="ES76" s="172"/>
      <c r="ET76" s="172"/>
      <c r="EU76" s="283"/>
      <c r="EV76" s="283"/>
      <c r="EW76" s="70">
        <f t="shared" ref="EW76:EW106" si="136">ES76+EU76</f>
        <v>0</v>
      </c>
      <c r="EX76" s="70">
        <f t="shared" ref="EX76:EX106" si="137">ET76+EV76</f>
        <v>0</v>
      </c>
      <c r="EY76" s="74"/>
      <c r="EZ76" s="74"/>
      <c r="FA76" s="312">
        <v>29</v>
      </c>
      <c r="FB76" s="268"/>
      <c r="FC76" s="106">
        <v>0</v>
      </c>
      <c r="FD76" s="264"/>
      <c r="FE76" s="74"/>
      <c r="FF76" s="74"/>
      <c r="FG76" s="284"/>
      <c r="FH76" s="285"/>
      <c r="FI76" s="74"/>
      <c r="FJ76" s="74"/>
      <c r="FK76" s="74"/>
      <c r="FL76" s="74"/>
      <c r="FM76" s="264"/>
      <c r="FN76" s="264"/>
      <c r="FO76" s="70"/>
      <c r="FP76" s="74"/>
      <c r="FQ76" s="286">
        <f t="shared" ref="FQ76:FQ106" si="138">FG76+FI76+FK76+FM76+FO76</f>
        <v>0</v>
      </c>
      <c r="FR76" s="74">
        <f t="shared" ref="FR76:FR106" si="139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0">FS76+FW76+FY76+FU76+GA76+GC76+GE76</f>
        <v>0</v>
      </c>
      <c r="GH76" s="74">
        <f t="shared" ref="GH76:GH106" si="141">FT76+FX76+FZ76+GB76+GD76+GF76</f>
        <v>0</v>
      </c>
      <c r="GI76" s="67"/>
      <c r="GJ76" s="67"/>
      <c r="GK76" s="269"/>
      <c r="GL76" s="269"/>
      <c r="GM76" s="86"/>
      <c r="GN76" s="86"/>
      <c r="GO76" s="269"/>
      <c r="GP76" s="313"/>
      <c r="GQ76" s="313"/>
      <c r="GR76" s="313"/>
      <c r="GS76" s="86"/>
      <c r="GT76" s="86"/>
      <c r="GU76" s="86"/>
      <c r="GV76" s="86"/>
      <c r="GW76" s="86"/>
      <c r="GX76" s="86"/>
      <c r="GY76" s="86"/>
      <c r="GZ76" s="86"/>
      <c r="HA76" s="67"/>
      <c r="HB76" s="67"/>
      <c r="HC76" s="70"/>
      <c r="HD76" s="70"/>
      <c r="HE76" s="70"/>
      <c r="HF76" s="70"/>
      <c r="HG76" s="70"/>
      <c r="HH76" s="70"/>
      <c r="HI76" s="70">
        <f t="shared" si="111"/>
        <v>0</v>
      </c>
      <c r="HJ76" s="70">
        <f t="shared" si="112"/>
        <v>0</v>
      </c>
      <c r="HK76" s="74"/>
      <c r="HL76" s="74"/>
      <c r="HM76" s="74"/>
      <c r="HN76" s="282"/>
      <c r="HO76" s="74">
        <f t="shared" ref="HO76:HO106" si="142">HK76+HM76</f>
        <v>0</v>
      </c>
      <c r="HP76" s="74">
        <f t="shared" ref="HP76:HP106" si="143">HL76+HN76</f>
        <v>0</v>
      </c>
      <c r="HQ76" s="305">
        <v>400</v>
      </c>
      <c r="HR76" s="67"/>
      <c r="HS76" s="305">
        <v>400</v>
      </c>
      <c r="HT76" s="74"/>
      <c r="HU76" s="74">
        <f t="shared" ref="HU76:HU106" si="144">HQ76</f>
        <v>400</v>
      </c>
      <c r="HV76" s="74">
        <f t="shared" ref="HV76:HV106" si="145">HR76</f>
        <v>0</v>
      </c>
      <c r="HW76" s="74"/>
      <c r="HX76" s="74"/>
      <c r="HY76" s="314"/>
      <c r="HZ76" s="314"/>
      <c r="IA76" s="89"/>
      <c r="IB76" s="87"/>
      <c r="IC76" s="172">
        <v>12.5</v>
      </c>
      <c r="ID76" s="269">
        <v>3.125</v>
      </c>
      <c r="IE76" s="184"/>
      <c r="IF76" s="184"/>
      <c r="IG76" s="74">
        <f t="shared" ref="IG76:IG106" si="146">HW76+HY76+IA76+IC76+IE76</f>
        <v>12.5</v>
      </c>
      <c r="IH76" s="74">
        <f t="shared" ref="IH76:IH106" si="147">HX76+HZ76+IB76+ID76+IF76</f>
        <v>3.125</v>
      </c>
      <c r="II76" s="74"/>
      <c r="IJ76" s="74"/>
      <c r="IK76" s="74"/>
      <c r="IL76" s="74"/>
      <c r="IM76" s="70"/>
      <c r="IN76" s="282"/>
      <c r="IO76" s="74"/>
      <c r="IP76" s="74"/>
      <c r="IQ76" s="74"/>
      <c r="IR76" s="74"/>
      <c r="IS76" s="74"/>
      <c r="IT76" s="74"/>
      <c r="IU76" s="74">
        <f t="shared" si="113"/>
        <v>0</v>
      </c>
      <c r="IV76" s="74">
        <f t="shared" si="114"/>
        <v>0</v>
      </c>
      <c r="IW76" s="74"/>
      <c r="IX76" s="74"/>
      <c r="IY76" s="67"/>
      <c r="IZ76" s="67"/>
      <c r="JA76" s="67">
        <v>10.31</v>
      </c>
      <c r="JB76" s="67"/>
      <c r="JC76" s="67">
        <v>0</v>
      </c>
      <c r="JD76" s="67"/>
      <c r="JE76" s="293">
        <v>5.15</v>
      </c>
      <c r="JF76" s="293"/>
      <c r="JG76" s="74">
        <f t="shared" ref="JG76:JG106" si="148">IW76+IY76+JA76+JC76+JE76</f>
        <v>15.46</v>
      </c>
      <c r="JH76" s="74">
        <f t="shared" ref="JH76:JH106" si="149">IX76+IZ76+JB76+JD76+JF76</f>
        <v>0</v>
      </c>
      <c r="JI76" s="269">
        <v>0</v>
      </c>
      <c r="JJ76" s="269">
        <v>0</v>
      </c>
      <c r="JK76" s="269">
        <v>6.3967999999999998</v>
      </c>
      <c r="JL76" s="269">
        <v>1</v>
      </c>
      <c r="JM76" s="324"/>
      <c r="JN76" s="269"/>
      <c r="JO76" s="305">
        <v>0</v>
      </c>
      <c r="JP76" s="269">
        <v>0</v>
      </c>
      <c r="JQ76" s="305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50">JI76+JK76+JM76+JO76+JQ76+JS76+JU76</f>
        <v>6.3967999999999998</v>
      </c>
      <c r="JX76" s="74">
        <f t="shared" ref="JX76:JX106" si="151">JJ76+JL76+JN76+JP76+JR76+JT76+JV76</f>
        <v>1</v>
      </c>
      <c r="JY76" s="74"/>
      <c r="JZ76" s="74"/>
      <c r="KA76" s="67"/>
      <c r="KB76" s="67"/>
      <c r="KC76" s="74">
        <f t="shared" ref="KC76:KC106" si="152">JY76+KA76</f>
        <v>0</v>
      </c>
      <c r="KD76" s="74">
        <f t="shared" ref="KD76:KD106" si="153">JZ76+KB76</f>
        <v>0</v>
      </c>
      <c r="KE76" s="70"/>
      <c r="KF76" s="70"/>
      <c r="KG76" s="70"/>
      <c r="KH76" s="70"/>
      <c r="KI76" s="70">
        <f t="shared" si="115"/>
        <v>0</v>
      </c>
      <c r="KJ76" s="70">
        <f t="shared" si="116"/>
        <v>0</v>
      </c>
      <c r="KK76" s="70"/>
      <c r="KL76" s="70"/>
      <c r="KM76" s="70"/>
      <c r="KN76" s="70"/>
      <c r="KO76" s="70">
        <f t="shared" ref="KO76:KP106" si="154">KK76+KM76</f>
        <v>0</v>
      </c>
      <c r="KP76" s="70">
        <f t="shared" si="154"/>
        <v>0</v>
      </c>
      <c r="KQ76" s="263"/>
      <c r="KR76" s="70"/>
      <c r="KS76" s="70"/>
      <c r="KT76" s="70"/>
      <c r="KU76" s="114">
        <f t="shared" ref="KU76:KU106" si="155">KQ76+KS76</f>
        <v>0</v>
      </c>
      <c r="KV76" s="114">
        <f t="shared" ref="KV76:KV106" si="156">KR76+KT76</f>
        <v>0</v>
      </c>
      <c r="KW76" s="70"/>
      <c r="KX76" s="70"/>
      <c r="KY76" s="70">
        <f t="shared" ref="KY76:KY106" si="157">KW76</f>
        <v>0</v>
      </c>
      <c r="KZ76" s="70">
        <f t="shared" ref="KZ76:KZ106" si="158">KX76</f>
        <v>0</v>
      </c>
      <c r="LA76" s="70"/>
      <c r="LB76" s="70"/>
      <c r="LC76" s="70"/>
      <c r="LD76" s="70"/>
      <c r="LE76" s="70">
        <f t="shared" ref="LE76:LE106" si="159">LA76+LC76</f>
        <v>0</v>
      </c>
      <c r="LF76" s="70">
        <f t="shared" ref="LF76:LF106" si="160">LD76+LB76</f>
        <v>0</v>
      </c>
      <c r="LG76" s="70"/>
      <c r="LH76" s="70"/>
      <c r="LI76" s="70">
        <f t="shared" ref="LI76:LI106" si="161">LG76</f>
        <v>0</v>
      </c>
      <c r="LJ76" s="70">
        <f t="shared" ref="LJ76:LJ106" si="162">LH76</f>
        <v>0</v>
      </c>
      <c r="LK76" s="67">
        <v>24.2</v>
      </c>
      <c r="LL76" s="269">
        <v>0</v>
      </c>
      <c r="LM76" s="75">
        <v>24.02</v>
      </c>
      <c r="LN76" s="315">
        <v>0</v>
      </c>
      <c r="LO76" s="75">
        <v>6.5750000000000002</v>
      </c>
      <c r="LP76" s="319">
        <v>0</v>
      </c>
      <c r="LQ76" s="130"/>
      <c r="LR76" s="271"/>
      <c r="LS76" s="271"/>
      <c r="LT76" s="271"/>
      <c r="LU76" s="70">
        <f t="shared" ref="LU76:LU106" si="163">LO76+LM76+LK76+LQ76</f>
        <v>54.795000000000002</v>
      </c>
      <c r="LV76" s="70">
        <f t="shared" ref="LV76:LV106" si="164">LP76+LN76+LL76+LT76</f>
        <v>0</v>
      </c>
      <c r="LW76" s="130"/>
      <c r="LX76" s="70"/>
      <c r="LY76" s="70"/>
      <c r="LZ76" s="70"/>
      <c r="MA76" s="70">
        <f t="shared" ref="MA76:MA106" si="165">LW76+LY76</f>
        <v>0</v>
      </c>
      <c r="MB76" s="70">
        <f t="shared" ref="MB76:MB106" si="166">LY76+LZ76</f>
        <v>0</v>
      </c>
      <c r="MC76" s="106"/>
      <c r="MD76" s="70"/>
      <c r="ME76" s="316"/>
      <c r="MF76" s="287"/>
      <c r="MG76" s="71"/>
      <c r="MH76" s="70"/>
      <c r="MI76" s="71"/>
      <c r="MJ76" s="70"/>
      <c r="MK76" s="70">
        <f t="shared" ref="MK76:MK106" si="167">MC76+ME76+MG76+MI76</f>
        <v>0</v>
      </c>
      <c r="ML76" s="70">
        <f t="shared" ref="ML76:ML106" si="168">MF76+MD76+MH76+MJ76</f>
        <v>0</v>
      </c>
      <c r="MM76" s="365">
        <v>2.5140000000000002</v>
      </c>
      <c r="MN76" s="321"/>
      <c r="MO76" s="366">
        <v>1.6760000000000002</v>
      </c>
      <c r="MP76" s="321"/>
      <c r="MQ76" s="70">
        <f t="shared" ref="MQ76:MQ106" si="169">MM76+MO76</f>
        <v>4.1900000000000004</v>
      </c>
      <c r="MR76" s="70">
        <f t="shared" ref="MR76:MR106" si="170">MN76+MP76</f>
        <v>0</v>
      </c>
      <c r="MS76" s="70"/>
      <c r="MT76" s="70"/>
      <c r="MU76" s="70">
        <f t="shared" ref="MU76:MU106" si="171">MS76</f>
        <v>0</v>
      </c>
      <c r="MV76" s="70">
        <f t="shared" ref="MV76:MV106" si="172">MT76</f>
        <v>0</v>
      </c>
      <c r="MW76" s="70"/>
      <c r="MX76" s="70"/>
      <c r="MY76" s="70">
        <f t="shared" ref="MY76:MY106" si="173">MW76</f>
        <v>0</v>
      </c>
      <c r="MZ76" s="70">
        <f t="shared" ref="MZ76:MZ106" si="174">MX76</f>
        <v>0</v>
      </c>
      <c r="NA76" s="317">
        <v>0</v>
      </c>
      <c r="NB76" s="349">
        <v>0</v>
      </c>
      <c r="NC76" s="70">
        <f t="shared" ref="NC76:NC106" si="175">NA76</f>
        <v>0</v>
      </c>
      <c r="ND76" s="70">
        <f t="shared" ref="ND76:ND106" si="176">NB76</f>
        <v>0</v>
      </c>
      <c r="NE76" s="172"/>
      <c r="NF76" s="172"/>
      <c r="NG76" s="172">
        <f t="shared" ref="NG76:NG106" si="177">NE76</f>
        <v>0</v>
      </c>
      <c r="NH76" s="172">
        <f t="shared" ref="NH76:NH106" si="178">NF76</f>
        <v>0</v>
      </c>
      <c r="NI76" s="172"/>
      <c r="NJ76" s="172"/>
      <c r="NK76" s="172">
        <f t="shared" ref="NK76:NK106" si="179">NI76</f>
        <v>0</v>
      </c>
      <c r="NL76" s="172">
        <f t="shared" ref="NL76:NL106" si="180">NJ76</f>
        <v>0</v>
      </c>
      <c r="NM76" s="264"/>
      <c r="NN76" s="172"/>
      <c r="NO76" s="172">
        <f t="shared" ref="NO76:NO106" si="181">NM76</f>
        <v>0</v>
      </c>
      <c r="NP76" s="172">
        <f t="shared" ref="NP76:NP106" si="182">NN76</f>
        <v>0</v>
      </c>
      <c r="NQ76" s="314">
        <v>7.7</v>
      </c>
      <c r="NR76" s="314"/>
      <c r="NS76" s="70">
        <v>0</v>
      </c>
      <c r="NT76" s="70"/>
      <c r="NU76" s="70">
        <v>0</v>
      </c>
      <c r="NV76" s="70"/>
      <c r="NW76" s="70">
        <v>0</v>
      </c>
      <c r="NX76" s="70"/>
      <c r="NY76" s="70">
        <v>0</v>
      </c>
      <c r="NZ76" s="70"/>
      <c r="OA76" s="70">
        <v>0</v>
      </c>
      <c r="OB76" s="70"/>
      <c r="OC76" s="70">
        <f t="shared" ref="OC76:OC106" si="183">NS76+NU76+NW76+OA76+NQ76+NY76</f>
        <v>7.7</v>
      </c>
      <c r="OD76" s="70">
        <f t="shared" ref="OD76:OD106" si="184">NT76+NV76+NX76+OB76+NR76+NZ76</f>
        <v>0</v>
      </c>
      <c r="OE76" s="70">
        <v>8.3000000000000007</v>
      </c>
      <c r="OF76" s="70"/>
      <c r="OG76" s="114">
        <v>0</v>
      </c>
      <c r="OH76" s="70"/>
      <c r="OI76" s="114">
        <v>0.04</v>
      </c>
      <c r="OJ76" s="70"/>
      <c r="OK76" s="70">
        <v>0</v>
      </c>
      <c r="OL76" s="70"/>
      <c r="OM76" s="70">
        <f t="shared" ref="OM76:OM106" si="185">OE76+OG76+OI76+OK76</f>
        <v>8.34</v>
      </c>
      <c r="ON76" s="70">
        <f t="shared" ref="ON76:ON106" si="186">OF76+OH76+OJ76+OL76</f>
        <v>0</v>
      </c>
      <c r="OO76" s="320">
        <v>0.89</v>
      </c>
      <c r="OP76" s="172"/>
      <c r="OQ76" s="321">
        <v>0.25</v>
      </c>
      <c r="OR76" s="172"/>
      <c r="OS76" s="321">
        <v>0.27</v>
      </c>
      <c r="OT76" s="172"/>
      <c r="OU76" s="172">
        <f t="shared" ref="OU76:OU106" si="187">OO76+OQ76</f>
        <v>1.1400000000000001</v>
      </c>
      <c r="OV76" s="172">
        <f t="shared" ref="OV76:OV106" si="188">OP76+OR76</f>
        <v>0</v>
      </c>
      <c r="OW76" s="172"/>
      <c r="OX76" s="172"/>
      <c r="OY76" s="172">
        <f t="shared" si="117"/>
        <v>0</v>
      </c>
      <c r="OZ76" s="172">
        <f t="shared" si="118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4"/>
        <v>0</v>
      </c>
      <c r="J77" s="74">
        <f t="shared" si="105"/>
        <v>0</v>
      </c>
      <c r="K77" s="263"/>
      <c r="L77" s="263"/>
      <c r="M77" s="67">
        <v>20.62</v>
      </c>
      <c r="N77" s="67">
        <v>4.1240000000000006</v>
      </c>
      <c r="O77" s="71">
        <v>0</v>
      </c>
      <c r="P77" s="67">
        <v>0</v>
      </c>
      <c r="Q77" s="114">
        <v>5.15</v>
      </c>
      <c r="R77" s="74">
        <v>1.03</v>
      </c>
      <c r="S77" s="263"/>
      <c r="T77" s="263"/>
      <c r="U77" s="74"/>
      <c r="V77" s="74"/>
      <c r="W77" s="74">
        <f t="shared" si="119"/>
        <v>25.770000000000003</v>
      </c>
      <c r="X77" s="74">
        <f t="shared" si="120"/>
        <v>5.1540000000000008</v>
      </c>
      <c r="Y77" s="74"/>
      <c r="Z77" s="74"/>
      <c r="AA77" s="71"/>
      <c r="AB77" s="67"/>
      <c r="AC77" s="74">
        <f t="shared" si="121"/>
        <v>0</v>
      </c>
      <c r="AD77" s="74">
        <f t="shared" si="122"/>
        <v>0</v>
      </c>
      <c r="AE77" s="67"/>
      <c r="AF77" s="67"/>
      <c r="AG77" s="67"/>
      <c r="AH77" s="67"/>
      <c r="AI77" s="114"/>
      <c r="AJ77" s="114"/>
      <c r="AK77" s="307"/>
      <c r="AL77" s="275"/>
      <c r="AM77" s="276"/>
      <c r="AN77" s="276"/>
      <c r="AO77" s="277"/>
      <c r="AP77" s="277"/>
      <c r="AQ77" s="277"/>
      <c r="AR77" s="277"/>
      <c r="AS77" s="277"/>
      <c r="AT77" s="277"/>
      <c r="AU77" s="70">
        <f t="shared" si="106"/>
        <v>0</v>
      </c>
      <c r="AV77" s="70">
        <f t="shared" si="107"/>
        <v>0</v>
      </c>
      <c r="AW77" s="74"/>
      <c r="AX77" s="74"/>
      <c r="AY77" s="278"/>
      <c r="AZ77" s="74"/>
      <c r="BA77" s="74"/>
      <c r="BB77" s="74"/>
      <c r="BC77" s="74">
        <f t="shared" si="108"/>
        <v>0</v>
      </c>
      <c r="BD77" s="74">
        <f t="shared" si="109"/>
        <v>0</v>
      </c>
      <c r="BE77" s="74">
        <v>10</v>
      </c>
      <c r="BF77" s="74">
        <v>1.4239999999999999</v>
      </c>
      <c r="BG77" s="279">
        <v>8</v>
      </c>
      <c r="BH77" s="280">
        <v>1.1392</v>
      </c>
      <c r="BI77" s="279">
        <v>0</v>
      </c>
      <c r="BJ77" s="280">
        <v>0</v>
      </c>
      <c r="BK77" s="264">
        <v>2</v>
      </c>
      <c r="BL77" s="74">
        <v>0.2848</v>
      </c>
      <c r="BM77" s="74"/>
      <c r="BN77" s="74"/>
      <c r="BO77" s="74"/>
      <c r="BP77" s="74"/>
      <c r="BQ77" s="74">
        <v>10</v>
      </c>
      <c r="BR77" s="74">
        <v>1.4239999999999999</v>
      </c>
      <c r="BS77" s="263">
        <f t="shared" si="123"/>
        <v>30</v>
      </c>
      <c r="BT77" s="74">
        <f t="shared" si="124"/>
        <v>4.2720000000000002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0"/>
        <v>0</v>
      </c>
      <c r="CD77" s="70">
        <f t="shared" si="110"/>
        <v>0</v>
      </c>
      <c r="CE77" s="70"/>
      <c r="CF77" s="70"/>
      <c r="CG77" s="106"/>
      <c r="CH77" s="262"/>
      <c r="CI77" s="305">
        <v>30.9</v>
      </c>
      <c r="CJ77" s="262">
        <v>10</v>
      </c>
      <c r="CK77" s="269"/>
      <c r="CL77" s="269"/>
      <c r="CM77" s="305">
        <v>10.3</v>
      </c>
      <c r="CN77" s="269">
        <v>3</v>
      </c>
      <c r="CO77" s="74">
        <f t="shared" si="125"/>
        <v>41.2</v>
      </c>
      <c r="CP77" s="74">
        <f t="shared" si="126"/>
        <v>13</v>
      </c>
      <c r="CQ77" s="308">
        <v>247.40625</v>
      </c>
      <c r="CR77" s="308"/>
      <c r="CS77" s="308"/>
      <c r="CT77" s="274"/>
      <c r="CU77" s="309">
        <v>18.556701030927837</v>
      </c>
      <c r="CV77" s="172"/>
      <c r="CW77" s="310">
        <v>63.814432989690722</v>
      </c>
      <c r="CX77" s="274"/>
      <c r="CY77" s="274"/>
      <c r="CZ77" s="274"/>
      <c r="DA77" s="281">
        <f t="shared" si="127"/>
        <v>329.77738402061857</v>
      </c>
      <c r="DB77" s="70">
        <f t="shared" si="128"/>
        <v>0</v>
      </c>
      <c r="DC77" s="74"/>
      <c r="DD77" s="74"/>
      <c r="DE77" s="70"/>
      <c r="DF77" s="74"/>
      <c r="DG77" s="74"/>
      <c r="DH77" s="74"/>
      <c r="DI77" s="74">
        <f t="shared" si="129"/>
        <v>0</v>
      </c>
      <c r="DJ77" s="74">
        <f t="shared" si="130"/>
        <v>0</v>
      </c>
      <c r="DK77" s="311">
        <v>41.1</v>
      </c>
      <c r="DL77" s="311">
        <v>13.7</v>
      </c>
      <c r="DM77" s="263">
        <f t="shared" si="131"/>
        <v>41.1</v>
      </c>
      <c r="DN77" s="263">
        <f t="shared" si="132"/>
        <v>13.7</v>
      </c>
      <c r="DO77" s="311">
        <v>39.869999999999997</v>
      </c>
      <c r="DP77" s="311">
        <v>13.29</v>
      </c>
      <c r="DQ77" s="265"/>
      <c r="DR77" s="265"/>
      <c r="DS77" s="74"/>
      <c r="DT77" s="74"/>
      <c r="DU77" s="266"/>
      <c r="DV77" s="282"/>
      <c r="DW77" s="282"/>
      <c r="DX77" s="282"/>
      <c r="DY77" s="74"/>
      <c r="DZ77" s="74"/>
      <c r="EA77" s="70"/>
      <c r="EB77" s="74"/>
      <c r="EC77" s="74">
        <f t="shared" si="133"/>
        <v>0</v>
      </c>
      <c r="ED77" s="74">
        <f t="shared" si="133"/>
        <v>0</v>
      </c>
      <c r="EE77" s="70"/>
      <c r="EF77" s="70"/>
      <c r="EG77" s="346">
        <v>41.23</v>
      </c>
      <c r="EH77" s="347"/>
      <c r="EI77" s="87">
        <v>265.70103092783506</v>
      </c>
      <c r="EJ77" s="87"/>
      <c r="EK77" s="263">
        <v>116.90721649484537</v>
      </c>
      <c r="EL77" s="266"/>
      <c r="EM77" s="267"/>
      <c r="EN77" s="267"/>
      <c r="EO77" s="267"/>
      <c r="EP77" s="267"/>
      <c r="EQ77" s="74">
        <f t="shared" si="134"/>
        <v>423.83824742268047</v>
      </c>
      <c r="ER77" s="74">
        <f t="shared" si="135"/>
        <v>0</v>
      </c>
      <c r="ES77" s="172"/>
      <c r="ET77" s="172"/>
      <c r="EU77" s="283"/>
      <c r="EV77" s="283"/>
      <c r="EW77" s="70">
        <f t="shared" si="136"/>
        <v>0</v>
      </c>
      <c r="EX77" s="70">
        <f t="shared" si="137"/>
        <v>0</v>
      </c>
      <c r="EY77" s="74"/>
      <c r="EZ77" s="74"/>
      <c r="FA77" s="312">
        <v>29</v>
      </c>
      <c r="FB77" s="268"/>
      <c r="FC77" s="106">
        <v>0</v>
      </c>
      <c r="FD77" s="264"/>
      <c r="FE77" s="74"/>
      <c r="FF77" s="74"/>
      <c r="FG77" s="284"/>
      <c r="FH77" s="285"/>
      <c r="FI77" s="74"/>
      <c r="FJ77" s="74"/>
      <c r="FK77" s="74"/>
      <c r="FL77" s="74"/>
      <c r="FM77" s="264"/>
      <c r="FN77" s="264"/>
      <c r="FO77" s="70"/>
      <c r="FP77" s="74"/>
      <c r="FQ77" s="286">
        <f t="shared" si="138"/>
        <v>0</v>
      </c>
      <c r="FR77" s="74">
        <f t="shared" si="139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0"/>
        <v>0</v>
      </c>
      <c r="GH77" s="74">
        <f t="shared" si="141"/>
        <v>0</v>
      </c>
      <c r="GI77" s="67"/>
      <c r="GJ77" s="67"/>
      <c r="GK77" s="269"/>
      <c r="GL77" s="269"/>
      <c r="GM77" s="86"/>
      <c r="GN77" s="86"/>
      <c r="GO77" s="269"/>
      <c r="GP77" s="313"/>
      <c r="GQ77" s="313"/>
      <c r="GR77" s="313"/>
      <c r="GS77" s="86"/>
      <c r="GT77" s="86"/>
      <c r="GU77" s="86"/>
      <c r="GV77" s="86"/>
      <c r="GW77" s="86"/>
      <c r="GX77" s="86"/>
      <c r="GY77" s="86"/>
      <c r="GZ77" s="86"/>
      <c r="HA77" s="67"/>
      <c r="HB77" s="67"/>
      <c r="HC77" s="70"/>
      <c r="HD77" s="70"/>
      <c r="HE77" s="70"/>
      <c r="HF77" s="70"/>
      <c r="HG77" s="70"/>
      <c r="HH77" s="70"/>
      <c r="HI77" s="70">
        <f t="shared" si="111"/>
        <v>0</v>
      </c>
      <c r="HJ77" s="70">
        <f t="shared" si="112"/>
        <v>0</v>
      </c>
      <c r="HK77" s="74"/>
      <c r="HL77" s="74"/>
      <c r="HM77" s="74"/>
      <c r="HN77" s="282"/>
      <c r="HO77" s="74">
        <f t="shared" si="142"/>
        <v>0</v>
      </c>
      <c r="HP77" s="74">
        <f t="shared" si="143"/>
        <v>0</v>
      </c>
      <c r="HQ77" s="305">
        <v>400</v>
      </c>
      <c r="HR77" s="67"/>
      <c r="HS77" s="305">
        <v>400</v>
      </c>
      <c r="HT77" s="74"/>
      <c r="HU77" s="74">
        <f t="shared" si="144"/>
        <v>400</v>
      </c>
      <c r="HV77" s="74">
        <f t="shared" si="145"/>
        <v>0</v>
      </c>
      <c r="HW77" s="74"/>
      <c r="HX77" s="74"/>
      <c r="HY77" s="314"/>
      <c r="HZ77" s="314"/>
      <c r="IA77" s="89"/>
      <c r="IB77" s="87"/>
      <c r="IC77" s="172">
        <v>12.5</v>
      </c>
      <c r="ID77" s="269">
        <v>3.125</v>
      </c>
      <c r="IE77" s="184"/>
      <c r="IF77" s="184"/>
      <c r="IG77" s="74">
        <f t="shared" si="146"/>
        <v>12.5</v>
      </c>
      <c r="IH77" s="74">
        <f t="shared" si="147"/>
        <v>3.125</v>
      </c>
      <c r="II77" s="74"/>
      <c r="IJ77" s="74"/>
      <c r="IK77" s="74"/>
      <c r="IL77" s="74"/>
      <c r="IM77" s="70"/>
      <c r="IN77" s="282"/>
      <c r="IO77" s="74"/>
      <c r="IP77" s="74"/>
      <c r="IQ77" s="74"/>
      <c r="IR77" s="74"/>
      <c r="IS77" s="74"/>
      <c r="IT77" s="74"/>
      <c r="IU77" s="74">
        <f t="shared" si="113"/>
        <v>0</v>
      </c>
      <c r="IV77" s="74">
        <f t="shared" si="114"/>
        <v>0</v>
      </c>
      <c r="IW77" s="74"/>
      <c r="IX77" s="74"/>
      <c r="IY77" s="67"/>
      <c r="IZ77" s="67"/>
      <c r="JA77" s="67">
        <v>10.31</v>
      </c>
      <c r="JB77" s="67"/>
      <c r="JC77" s="67">
        <v>0</v>
      </c>
      <c r="JD77" s="67"/>
      <c r="JE77" s="293">
        <v>5.15</v>
      </c>
      <c r="JF77" s="293"/>
      <c r="JG77" s="74">
        <f t="shared" si="148"/>
        <v>15.46</v>
      </c>
      <c r="JH77" s="74">
        <f t="shared" si="149"/>
        <v>0</v>
      </c>
      <c r="JI77" s="269">
        <v>0</v>
      </c>
      <c r="JJ77" s="269">
        <v>0</v>
      </c>
      <c r="JK77" s="269">
        <v>6.3967999999999998</v>
      </c>
      <c r="JL77" s="269">
        <v>1</v>
      </c>
      <c r="JM77" s="324"/>
      <c r="JN77" s="269"/>
      <c r="JO77" s="305">
        <v>0</v>
      </c>
      <c r="JP77" s="269">
        <v>0</v>
      </c>
      <c r="JQ77" s="305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50"/>
        <v>6.3967999999999998</v>
      </c>
      <c r="JX77" s="74">
        <f t="shared" si="151"/>
        <v>1</v>
      </c>
      <c r="JY77" s="74"/>
      <c r="JZ77" s="74"/>
      <c r="KA77" s="67"/>
      <c r="KB77" s="67"/>
      <c r="KC77" s="74">
        <f t="shared" si="152"/>
        <v>0</v>
      </c>
      <c r="KD77" s="74">
        <f t="shared" si="153"/>
        <v>0</v>
      </c>
      <c r="KE77" s="70"/>
      <c r="KF77" s="70"/>
      <c r="KG77" s="70"/>
      <c r="KH77" s="70"/>
      <c r="KI77" s="70">
        <f t="shared" si="115"/>
        <v>0</v>
      </c>
      <c r="KJ77" s="70">
        <f t="shared" si="116"/>
        <v>0</v>
      </c>
      <c r="KK77" s="70"/>
      <c r="KL77" s="70"/>
      <c r="KM77" s="70"/>
      <c r="KN77" s="70"/>
      <c r="KO77" s="70">
        <f t="shared" si="154"/>
        <v>0</v>
      </c>
      <c r="KP77" s="70">
        <f t="shared" si="154"/>
        <v>0</v>
      </c>
      <c r="KQ77" s="263"/>
      <c r="KR77" s="70"/>
      <c r="KS77" s="70"/>
      <c r="KT77" s="70"/>
      <c r="KU77" s="114">
        <f t="shared" si="155"/>
        <v>0</v>
      </c>
      <c r="KV77" s="114">
        <f t="shared" si="156"/>
        <v>0</v>
      </c>
      <c r="KW77" s="70"/>
      <c r="KX77" s="70"/>
      <c r="KY77" s="70">
        <f t="shared" si="157"/>
        <v>0</v>
      </c>
      <c r="KZ77" s="70">
        <f t="shared" si="158"/>
        <v>0</v>
      </c>
      <c r="LA77" s="70"/>
      <c r="LB77" s="70"/>
      <c r="LC77" s="70"/>
      <c r="LD77" s="70"/>
      <c r="LE77" s="70">
        <f t="shared" si="159"/>
        <v>0</v>
      </c>
      <c r="LF77" s="70">
        <f t="shared" si="160"/>
        <v>0</v>
      </c>
      <c r="LG77" s="70"/>
      <c r="LH77" s="70"/>
      <c r="LI77" s="70">
        <f t="shared" si="161"/>
        <v>0</v>
      </c>
      <c r="LJ77" s="70">
        <f t="shared" si="162"/>
        <v>0</v>
      </c>
      <c r="LK77" s="67">
        <v>24.2</v>
      </c>
      <c r="LL77" s="269">
        <v>0</v>
      </c>
      <c r="LM77" s="75">
        <v>24.02</v>
      </c>
      <c r="LN77" s="315">
        <v>0</v>
      </c>
      <c r="LO77" s="75">
        <v>6.5750000000000002</v>
      </c>
      <c r="LP77" s="319">
        <v>0</v>
      </c>
      <c r="LQ77" s="130"/>
      <c r="LR77" s="271"/>
      <c r="LS77" s="271"/>
      <c r="LT77" s="271"/>
      <c r="LU77" s="70">
        <f t="shared" si="163"/>
        <v>54.795000000000002</v>
      </c>
      <c r="LV77" s="70">
        <f t="shared" si="164"/>
        <v>0</v>
      </c>
      <c r="LW77" s="130"/>
      <c r="LX77" s="70"/>
      <c r="LY77" s="70"/>
      <c r="LZ77" s="70"/>
      <c r="MA77" s="70">
        <f t="shared" si="165"/>
        <v>0</v>
      </c>
      <c r="MB77" s="70">
        <f t="shared" si="166"/>
        <v>0</v>
      </c>
      <c r="MC77" s="106"/>
      <c r="MD77" s="70"/>
      <c r="ME77" s="316"/>
      <c r="MF77" s="287"/>
      <c r="MG77" s="71"/>
      <c r="MH77" s="70"/>
      <c r="MI77" s="71"/>
      <c r="MJ77" s="70"/>
      <c r="MK77" s="70">
        <f t="shared" si="167"/>
        <v>0</v>
      </c>
      <c r="ML77" s="70">
        <f t="shared" si="168"/>
        <v>0</v>
      </c>
      <c r="MM77" s="365">
        <v>2.0699999999999998</v>
      </c>
      <c r="MN77" s="321"/>
      <c r="MO77" s="366">
        <v>1.3800000000000001</v>
      </c>
      <c r="MP77" s="321"/>
      <c r="MQ77" s="70">
        <f t="shared" si="169"/>
        <v>3.45</v>
      </c>
      <c r="MR77" s="70">
        <f t="shared" si="170"/>
        <v>0</v>
      </c>
      <c r="MS77" s="70"/>
      <c r="MT77" s="70"/>
      <c r="MU77" s="70">
        <f t="shared" si="171"/>
        <v>0</v>
      </c>
      <c r="MV77" s="70">
        <f t="shared" si="172"/>
        <v>0</v>
      </c>
      <c r="MW77" s="70"/>
      <c r="MX77" s="70"/>
      <c r="MY77" s="70">
        <f t="shared" si="173"/>
        <v>0</v>
      </c>
      <c r="MZ77" s="70">
        <f t="shared" si="174"/>
        <v>0</v>
      </c>
      <c r="NA77" s="317">
        <v>0</v>
      </c>
      <c r="NB77" s="349">
        <v>0</v>
      </c>
      <c r="NC77" s="70">
        <f t="shared" si="175"/>
        <v>0</v>
      </c>
      <c r="ND77" s="70">
        <f t="shared" si="176"/>
        <v>0</v>
      </c>
      <c r="NE77" s="172"/>
      <c r="NF77" s="172"/>
      <c r="NG77" s="172">
        <f t="shared" si="177"/>
        <v>0</v>
      </c>
      <c r="NH77" s="172">
        <f t="shared" si="178"/>
        <v>0</v>
      </c>
      <c r="NI77" s="172"/>
      <c r="NJ77" s="172"/>
      <c r="NK77" s="172">
        <f t="shared" si="179"/>
        <v>0</v>
      </c>
      <c r="NL77" s="172">
        <f t="shared" si="180"/>
        <v>0</v>
      </c>
      <c r="NM77" s="264"/>
      <c r="NN77" s="172"/>
      <c r="NO77" s="172">
        <f t="shared" si="181"/>
        <v>0</v>
      </c>
      <c r="NP77" s="172">
        <f t="shared" si="182"/>
        <v>0</v>
      </c>
      <c r="NQ77" s="314">
        <v>6.49</v>
      </c>
      <c r="NR77" s="314"/>
      <c r="NS77" s="70">
        <v>0</v>
      </c>
      <c r="NT77" s="70"/>
      <c r="NU77" s="70">
        <v>0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83"/>
        <v>6.49</v>
      </c>
      <c r="OD77" s="70">
        <f t="shared" si="184"/>
        <v>0</v>
      </c>
      <c r="OE77" s="70">
        <v>8.1</v>
      </c>
      <c r="OF77" s="70"/>
      <c r="OG77" s="114">
        <v>0</v>
      </c>
      <c r="OH77" s="70"/>
      <c r="OI77" s="114">
        <v>0</v>
      </c>
      <c r="OJ77" s="70"/>
      <c r="OK77" s="70">
        <v>0</v>
      </c>
      <c r="OL77" s="70"/>
      <c r="OM77" s="70">
        <f t="shared" si="185"/>
        <v>8.1</v>
      </c>
      <c r="ON77" s="70">
        <f t="shared" si="186"/>
        <v>0</v>
      </c>
      <c r="OO77" s="320">
        <v>0.79</v>
      </c>
      <c r="OP77" s="172"/>
      <c r="OQ77" s="321">
        <v>0.22</v>
      </c>
      <c r="OR77" s="172"/>
      <c r="OS77" s="321">
        <v>0.24</v>
      </c>
      <c r="OT77" s="172"/>
      <c r="OU77" s="172">
        <f t="shared" si="187"/>
        <v>1.01</v>
      </c>
      <c r="OV77" s="172">
        <f t="shared" si="188"/>
        <v>0</v>
      </c>
      <c r="OW77" s="172"/>
      <c r="OX77" s="172"/>
      <c r="OY77" s="172">
        <f t="shared" si="117"/>
        <v>0</v>
      </c>
      <c r="OZ77" s="172">
        <f t="shared" si="118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4"/>
        <v>0</v>
      </c>
      <c r="J78" s="74">
        <f t="shared" si="105"/>
        <v>0</v>
      </c>
      <c r="K78" s="263"/>
      <c r="L78" s="263"/>
      <c r="M78" s="67">
        <v>20.62</v>
      </c>
      <c r="N78" s="67">
        <v>4.1240000000000006</v>
      </c>
      <c r="O78" s="71">
        <v>0</v>
      </c>
      <c r="P78" s="67">
        <v>0</v>
      </c>
      <c r="Q78" s="114">
        <v>5.15</v>
      </c>
      <c r="R78" s="74">
        <v>1.03</v>
      </c>
      <c r="S78" s="263"/>
      <c r="T78" s="263"/>
      <c r="U78" s="74"/>
      <c r="V78" s="74"/>
      <c r="W78" s="74">
        <f t="shared" si="119"/>
        <v>25.770000000000003</v>
      </c>
      <c r="X78" s="74">
        <f t="shared" si="120"/>
        <v>5.1540000000000008</v>
      </c>
      <c r="Y78" s="74"/>
      <c r="Z78" s="74"/>
      <c r="AA78" s="71"/>
      <c r="AB78" s="67"/>
      <c r="AC78" s="74">
        <f t="shared" si="121"/>
        <v>0</v>
      </c>
      <c r="AD78" s="74">
        <f t="shared" si="122"/>
        <v>0</v>
      </c>
      <c r="AE78" s="67"/>
      <c r="AF78" s="67"/>
      <c r="AG78" s="67"/>
      <c r="AH78" s="67"/>
      <c r="AI78" s="114"/>
      <c r="AJ78" s="114"/>
      <c r="AK78" s="307"/>
      <c r="AL78" s="275"/>
      <c r="AM78" s="276"/>
      <c r="AN78" s="276"/>
      <c r="AO78" s="277"/>
      <c r="AP78" s="277"/>
      <c r="AQ78" s="277"/>
      <c r="AR78" s="277"/>
      <c r="AS78" s="277"/>
      <c r="AT78" s="277"/>
      <c r="AU78" s="70">
        <f t="shared" si="106"/>
        <v>0</v>
      </c>
      <c r="AV78" s="70">
        <f t="shared" si="107"/>
        <v>0</v>
      </c>
      <c r="AW78" s="74"/>
      <c r="AX78" s="74"/>
      <c r="AY78" s="278"/>
      <c r="AZ78" s="74"/>
      <c r="BA78" s="74"/>
      <c r="BB78" s="74"/>
      <c r="BC78" s="74">
        <f t="shared" si="108"/>
        <v>0</v>
      </c>
      <c r="BD78" s="74">
        <f t="shared" si="109"/>
        <v>0</v>
      </c>
      <c r="BE78" s="74">
        <v>10</v>
      </c>
      <c r="BF78" s="74">
        <v>1.4239999999999999</v>
      </c>
      <c r="BG78" s="279">
        <v>8</v>
      </c>
      <c r="BH78" s="280">
        <v>1.1392</v>
      </c>
      <c r="BI78" s="279">
        <v>0</v>
      </c>
      <c r="BJ78" s="280">
        <v>0</v>
      </c>
      <c r="BK78" s="264">
        <v>2</v>
      </c>
      <c r="BL78" s="74">
        <v>0.2848</v>
      </c>
      <c r="BM78" s="74"/>
      <c r="BN78" s="74"/>
      <c r="BO78" s="74"/>
      <c r="BP78" s="74"/>
      <c r="BQ78" s="74">
        <v>10</v>
      </c>
      <c r="BR78" s="74">
        <v>1.4239999999999999</v>
      </c>
      <c r="BS78" s="263">
        <f t="shared" si="123"/>
        <v>30</v>
      </c>
      <c r="BT78" s="74">
        <f t="shared" si="124"/>
        <v>4.2720000000000002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0"/>
        <v>0</v>
      </c>
      <c r="CD78" s="70">
        <f t="shared" si="110"/>
        <v>0</v>
      </c>
      <c r="CE78" s="70"/>
      <c r="CF78" s="70"/>
      <c r="CG78" s="106"/>
      <c r="CH78" s="262"/>
      <c r="CI78" s="305">
        <v>30.9</v>
      </c>
      <c r="CJ78" s="262">
        <v>10</v>
      </c>
      <c r="CK78" s="269"/>
      <c r="CL78" s="269"/>
      <c r="CM78" s="305">
        <v>10.3</v>
      </c>
      <c r="CN78" s="269">
        <v>3</v>
      </c>
      <c r="CO78" s="74">
        <f t="shared" si="125"/>
        <v>41.2</v>
      </c>
      <c r="CP78" s="74">
        <f t="shared" si="126"/>
        <v>13</v>
      </c>
      <c r="CQ78" s="308">
        <v>247.40625</v>
      </c>
      <c r="CR78" s="308"/>
      <c r="CS78" s="308"/>
      <c r="CT78" s="274"/>
      <c r="CU78" s="309">
        <v>18.556701030927837</v>
      </c>
      <c r="CV78" s="172"/>
      <c r="CW78" s="310">
        <v>63.814432989690722</v>
      </c>
      <c r="CX78" s="274"/>
      <c r="CY78" s="274"/>
      <c r="CZ78" s="274"/>
      <c r="DA78" s="281">
        <f t="shared" si="127"/>
        <v>329.77738402061857</v>
      </c>
      <c r="DB78" s="70">
        <f t="shared" si="128"/>
        <v>0</v>
      </c>
      <c r="DC78" s="74"/>
      <c r="DD78" s="74"/>
      <c r="DE78" s="70"/>
      <c r="DF78" s="74"/>
      <c r="DG78" s="74"/>
      <c r="DH78" s="74"/>
      <c r="DI78" s="74">
        <f t="shared" si="129"/>
        <v>0</v>
      </c>
      <c r="DJ78" s="74">
        <f t="shared" si="130"/>
        <v>0</v>
      </c>
      <c r="DK78" s="311">
        <v>41.1</v>
      </c>
      <c r="DL78" s="311">
        <v>13.7</v>
      </c>
      <c r="DM78" s="263">
        <f t="shared" si="131"/>
        <v>41.1</v>
      </c>
      <c r="DN78" s="263">
        <f t="shared" si="132"/>
        <v>13.7</v>
      </c>
      <c r="DO78" s="311">
        <v>39.869999999999997</v>
      </c>
      <c r="DP78" s="311">
        <v>13.29</v>
      </c>
      <c r="DQ78" s="265"/>
      <c r="DR78" s="265"/>
      <c r="DS78" s="74"/>
      <c r="DT78" s="74"/>
      <c r="DU78" s="266"/>
      <c r="DV78" s="282"/>
      <c r="DW78" s="282"/>
      <c r="DX78" s="282"/>
      <c r="DY78" s="74"/>
      <c r="DZ78" s="74"/>
      <c r="EA78" s="70"/>
      <c r="EB78" s="74"/>
      <c r="EC78" s="74">
        <f t="shared" si="133"/>
        <v>0</v>
      </c>
      <c r="ED78" s="74">
        <f t="shared" si="133"/>
        <v>0</v>
      </c>
      <c r="EE78" s="70"/>
      <c r="EF78" s="70"/>
      <c r="EG78" s="346">
        <v>41.23</v>
      </c>
      <c r="EH78" s="347"/>
      <c r="EI78" s="87">
        <v>265.70103092783506</v>
      </c>
      <c r="EJ78" s="87"/>
      <c r="EK78" s="263">
        <v>116.90721649484537</v>
      </c>
      <c r="EL78" s="266"/>
      <c r="EM78" s="267"/>
      <c r="EN78" s="267"/>
      <c r="EO78" s="267"/>
      <c r="EP78" s="267"/>
      <c r="EQ78" s="74">
        <f t="shared" si="134"/>
        <v>423.83824742268047</v>
      </c>
      <c r="ER78" s="74">
        <f t="shared" si="135"/>
        <v>0</v>
      </c>
      <c r="ES78" s="172"/>
      <c r="ET78" s="172"/>
      <c r="EU78" s="283"/>
      <c r="EV78" s="283"/>
      <c r="EW78" s="70">
        <f t="shared" si="136"/>
        <v>0</v>
      </c>
      <c r="EX78" s="70">
        <f t="shared" si="137"/>
        <v>0</v>
      </c>
      <c r="EY78" s="74"/>
      <c r="EZ78" s="74"/>
      <c r="FA78" s="312">
        <v>29</v>
      </c>
      <c r="FB78" s="268"/>
      <c r="FC78" s="106">
        <v>0</v>
      </c>
      <c r="FD78" s="264"/>
      <c r="FE78" s="74"/>
      <c r="FF78" s="74"/>
      <c r="FG78" s="284"/>
      <c r="FH78" s="285"/>
      <c r="FI78" s="74"/>
      <c r="FJ78" s="74"/>
      <c r="FK78" s="74"/>
      <c r="FL78" s="74"/>
      <c r="FM78" s="264"/>
      <c r="FN78" s="264"/>
      <c r="FO78" s="70"/>
      <c r="FP78" s="74"/>
      <c r="FQ78" s="286">
        <f t="shared" si="138"/>
        <v>0</v>
      </c>
      <c r="FR78" s="74">
        <f t="shared" si="139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0"/>
        <v>0</v>
      </c>
      <c r="GH78" s="74">
        <f t="shared" si="141"/>
        <v>0</v>
      </c>
      <c r="GI78" s="67"/>
      <c r="GJ78" s="67"/>
      <c r="GK78" s="269"/>
      <c r="GL78" s="269"/>
      <c r="GM78" s="86"/>
      <c r="GN78" s="86"/>
      <c r="GO78" s="269"/>
      <c r="GP78" s="313"/>
      <c r="GQ78" s="313"/>
      <c r="GR78" s="313"/>
      <c r="GS78" s="86"/>
      <c r="GT78" s="86"/>
      <c r="GU78" s="86"/>
      <c r="GV78" s="86"/>
      <c r="GW78" s="86"/>
      <c r="GX78" s="86"/>
      <c r="GY78" s="86"/>
      <c r="GZ78" s="86"/>
      <c r="HA78" s="67"/>
      <c r="HB78" s="67"/>
      <c r="HC78" s="70"/>
      <c r="HD78" s="70"/>
      <c r="HE78" s="70"/>
      <c r="HF78" s="70"/>
      <c r="HG78" s="70"/>
      <c r="HH78" s="70"/>
      <c r="HI78" s="70">
        <f t="shared" si="111"/>
        <v>0</v>
      </c>
      <c r="HJ78" s="70">
        <f t="shared" si="112"/>
        <v>0</v>
      </c>
      <c r="HK78" s="74"/>
      <c r="HL78" s="74"/>
      <c r="HM78" s="74"/>
      <c r="HN78" s="282"/>
      <c r="HO78" s="74">
        <f t="shared" si="142"/>
        <v>0</v>
      </c>
      <c r="HP78" s="74">
        <f t="shared" si="143"/>
        <v>0</v>
      </c>
      <c r="HQ78" s="305">
        <v>400</v>
      </c>
      <c r="HR78" s="67"/>
      <c r="HS78" s="305">
        <v>400</v>
      </c>
      <c r="HT78" s="74"/>
      <c r="HU78" s="74">
        <f t="shared" si="144"/>
        <v>400</v>
      </c>
      <c r="HV78" s="74">
        <f t="shared" si="145"/>
        <v>0</v>
      </c>
      <c r="HW78" s="74"/>
      <c r="HX78" s="74"/>
      <c r="HY78" s="314"/>
      <c r="HZ78" s="314"/>
      <c r="IA78" s="89"/>
      <c r="IB78" s="87"/>
      <c r="IC78" s="172">
        <v>12.5</v>
      </c>
      <c r="ID78" s="269">
        <v>3.125</v>
      </c>
      <c r="IE78" s="184"/>
      <c r="IF78" s="184"/>
      <c r="IG78" s="74">
        <f t="shared" si="146"/>
        <v>12.5</v>
      </c>
      <c r="IH78" s="74">
        <f t="shared" si="147"/>
        <v>3.125</v>
      </c>
      <c r="II78" s="74"/>
      <c r="IJ78" s="74"/>
      <c r="IK78" s="74"/>
      <c r="IL78" s="74"/>
      <c r="IM78" s="70"/>
      <c r="IN78" s="282"/>
      <c r="IO78" s="74"/>
      <c r="IP78" s="74"/>
      <c r="IQ78" s="74"/>
      <c r="IR78" s="74"/>
      <c r="IS78" s="74"/>
      <c r="IT78" s="74"/>
      <c r="IU78" s="74">
        <f t="shared" si="113"/>
        <v>0</v>
      </c>
      <c r="IV78" s="74">
        <f t="shared" si="114"/>
        <v>0</v>
      </c>
      <c r="IW78" s="74"/>
      <c r="IX78" s="74"/>
      <c r="IY78" s="67"/>
      <c r="IZ78" s="67"/>
      <c r="JA78" s="67">
        <v>10.31</v>
      </c>
      <c r="JB78" s="67"/>
      <c r="JC78" s="67">
        <v>0</v>
      </c>
      <c r="JD78" s="67"/>
      <c r="JE78" s="293">
        <v>5.15</v>
      </c>
      <c r="JF78" s="293"/>
      <c r="JG78" s="74">
        <f t="shared" si="148"/>
        <v>15.46</v>
      </c>
      <c r="JH78" s="74">
        <f t="shared" si="149"/>
        <v>0</v>
      </c>
      <c r="JI78" s="269">
        <v>0</v>
      </c>
      <c r="JJ78" s="269">
        <v>0</v>
      </c>
      <c r="JK78" s="269">
        <v>6.3967999999999998</v>
      </c>
      <c r="JL78" s="269">
        <v>1</v>
      </c>
      <c r="JM78" s="324"/>
      <c r="JN78" s="269"/>
      <c r="JO78" s="305">
        <v>0</v>
      </c>
      <c r="JP78" s="269">
        <v>0</v>
      </c>
      <c r="JQ78" s="305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50"/>
        <v>6.3967999999999998</v>
      </c>
      <c r="JX78" s="74">
        <f t="shared" si="151"/>
        <v>1</v>
      </c>
      <c r="JY78" s="74"/>
      <c r="JZ78" s="74"/>
      <c r="KA78" s="67"/>
      <c r="KB78" s="67"/>
      <c r="KC78" s="74">
        <f t="shared" si="152"/>
        <v>0</v>
      </c>
      <c r="KD78" s="74">
        <f t="shared" si="153"/>
        <v>0</v>
      </c>
      <c r="KE78" s="70"/>
      <c r="KF78" s="70"/>
      <c r="KG78" s="70"/>
      <c r="KH78" s="70"/>
      <c r="KI78" s="70">
        <f t="shared" si="115"/>
        <v>0</v>
      </c>
      <c r="KJ78" s="70">
        <f t="shared" si="116"/>
        <v>0</v>
      </c>
      <c r="KK78" s="70"/>
      <c r="KL78" s="70"/>
      <c r="KM78" s="70"/>
      <c r="KN78" s="70"/>
      <c r="KO78" s="70">
        <f t="shared" si="154"/>
        <v>0</v>
      </c>
      <c r="KP78" s="70">
        <f t="shared" si="154"/>
        <v>0</v>
      </c>
      <c r="KQ78" s="263"/>
      <c r="KR78" s="70"/>
      <c r="KS78" s="70"/>
      <c r="KT78" s="70"/>
      <c r="KU78" s="114">
        <f t="shared" si="155"/>
        <v>0</v>
      </c>
      <c r="KV78" s="114">
        <f t="shared" si="156"/>
        <v>0</v>
      </c>
      <c r="KW78" s="70"/>
      <c r="KX78" s="70"/>
      <c r="KY78" s="70">
        <f t="shared" si="157"/>
        <v>0</v>
      </c>
      <c r="KZ78" s="70">
        <f t="shared" si="158"/>
        <v>0</v>
      </c>
      <c r="LA78" s="70"/>
      <c r="LB78" s="70"/>
      <c r="LC78" s="70"/>
      <c r="LD78" s="70"/>
      <c r="LE78" s="70">
        <f t="shared" si="159"/>
        <v>0</v>
      </c>
      <c r="LF78" s="70">
        <f t="shared" si="160"/>
        <v>0</v>
      </c>
      <c r="LG78" s="70"/>
      <c r="LH78" s="70"/>
      <c r="LI78" s="70">
        <f t="shared" si="161"/>
        <v>0</v>
      </c>
      <c r="LJ78" s="70">
        <f t="shared" si="162"/>
        <v>0</v>
      </c>
      <c r="LK78" s="67">
        <v>24.2</v>
      </c>
      <c r="LL78" s="269">
        <v>0</v>
      </c>
      <c r="LM78" s="75">
        <v>24.02</v>
      </c>
      <c r="LN78" s="315">
        <v>0</v>
      </c>
      <c r="LO78" s="75">
        <v>6.5750000000000002</v>
      </c>
      <c r="LP78" s="319">
        <v>0</v>
      </c>
      <c r="LQ78" s="130"/>
      <c r="LR78" s="271"/>
      <c r="LS78" s="271"/>
      <c r="LT78" s="271"/>
      <c r="LU78" s="70">
        <f t="shared" si="163"/>
        <v>54.795000000000002</v>
      </c>
      <c r="LV78" s="70">
        <f t="shared" si="164"/>
        <v>0</v>
      </c>
      <c r="LW78" s="130"/>
      <c r="LX78" s="70"/>
      <c r="LY78" s="70"/>
      <c r="LZ78" s="70"/>
      <c r="MA78" s="70">
        <f t="shared" si="165"/>
        <v>0</v>
      </c>
      <c r="MB78" s="70">
        <f t="shared" si="166"/>
        <v>0</v>
      </c>
      <c r="MC78" s="106"/>
      <c r="MD78" s="70"/>
      <c r="ME78" s="316"/>
      <c r="MF78" s="287"/>
      <c r="MG78" s="71"/>
      <c r="MH78" s="70"/>
      <c r="MI78" s="71"/>
      <c r="MJ78" s="70"/>
      <c r="MK78" s="70">
        <f t="shared" si="167"/>
        <v>0</v>
      </c>
      <c r="ML78" s="70">
        <f t="shared" si="168"/>
        <v>0</v>
      </c>
      <c r="MM78" s="365">
        <v>1.6320000000000001</v>
      </c>
      <c r="MN78" s="321"/>
      <c r="MO78" s="366">
        <v>1.0880000000000001</v>
      </c>
      <c r="MP78" s="321"/>
      <c r="MQ78" s="70">
        <f t="shared" si="169"/>
        <v>2.72</v>
      </c>
      <c r="MR78" s="70">
        <f t="shared" si="170"/>
        <v>0</v>
      </c>
      <c r="MS78" s="70"/>
      <c r="MT78" s="70"/>
      <c r="MU78" s="70">
        <f t="shared" si="171"/>
        <v>0</v>
      </c>
      <c r="MV78" s="70">
        <f t="shared" si="172"/>
        <v>0</v>
      </c>
      <c r="MW78" s="70"/>
      <c r="MX78" s="70"/>
      <c r="MY78" s="70">
        <f t="shared" si="173"/>
        <v>0</v>
      </c>
      <c r="MZ78" s="70">
        <f t="shared" si="174"/>
        <v>0</v>
      </c>
      <c r="NA78" s="317">
        <v>0</v>
      </c>
      <c r="NB78" s="349">
        <v>0</v>
      </c>
      <c r="NC78" s="70">
        <f t="shared" si="175"/>
        <v>0</v>
      </c>
      <c r="ND78" s="70">
        <f t="shared" si="176"/>
        <v>0</v>
      </c>
      <c r="NE78" s="172"/>
      <c r="NF78" s="172"/>
      <c r="NG78" s="172">
        <f t="shared" si="177"/>
        <v>0</v>
      </c>
      <c r="NH78" s="172">
        <f t="shared" si="178"/>
        <v>0</v>
      </c>
      <c r="NI78" s="172"/>
      <c r="NJ78" s="172"/>
      <c r="NK78" s="172">
        <f t="shared" si="179"/>
        <v>0</v>
      </c>
      <c r="NL78" s="172">
        <f t="shared" si="180"/>
        <v>0</v>
      </c>
      <c r="NM78" s="264"/>
      <c r="NN78" s="172"/>
      <c r="NO78" s="172">
        <f t="shared" si="181"/>
        <v>0</v>
      </c>
      <c r="NP78" s="172">
        <f t="shared" si="182"/>
        <v>0</v>
      </c>
      <c r="NQ78" s="314">
        <v>5.79</v>
      </c>
      <c r="NR78" s="314"/>
      <c r="NS78" s="70">
        <v>0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3"/>
        <v>5.79</v>
      </c>
      <c r="OD78" s="70">
        <f t="shared" si="184"/>
        <v>0</v>
      </c>
      <c r="OE78" s="70">
        <v>6.9</v>
      </c>
      <c r="OF78" s="70"/>
      <c r="OG78" s="114">
        <v>0</v>
      </c>
      <c r="OH78" s="70"/>
      <c r="OI78" s="114">
        <v>0.03</v>
      </c>
      <c r="OJ78" s="70"/>
      <c r="OK78" s="70">
        <v>0</v>
      </c>
      <c r="OL78" s="70"/>
      <c r="OM78" s="70">
        <f t="shared" si="185"/>
        <v>6.9300000000000006</v>
      </c>
      <c r="ON78" s="70">
        <f t="shared" si="186"/>
        <v>0</v>
      </c>
      <c r="OO78" s="320">
        <v>0.69</v>
      </c>
      <c r="OP78" s="172"/>
      <c r="OQ78" s="321">
        <v>0.2</v>
      </c>
      <c r="OR78" s="172"/>
      <c r="OS78" s="321">
        <v>0.21</v>
      </c>
      <c r="OT78" s="172"/>
      <c r="OU78" s="172">
        <f t="shared" si="187"/>
        <v>0.8899999999999999</v>
      </c>
      <c r="OV78" s="172">
        <f t="shared" si="188"/>
        <v>0</v>
      </c>
      <c r="OW78" s="172"/>
      <c r="OX78" s="172"/>
      <c r="OY78" s="172">
        <f t="shared" si="117"/>
        <v>0</v>
      </c>
      <c r="OZ78" s="172">
        <f t="shared" si="118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4"/>
        <v>0</v>
      </c>
      <c r="J79" s="74">
        <f t="shared" si="105"/>
        <v>0</v>
      </c>
      <c r="K79" s="263"/>
      <c r="L79" s="263"/>
      <c r="M79" s="67">
        <v>20.62</v>
      </c>
      <c r="N79" s="67">
        <v>4.1240000000000006</v>
      </c>
      <c r="O79" s="71">
        <v>0</v>
      </c>
      <c r="P79" s="67">
        <v>0</v>
      </c>
      <c r="Q79" s="114">
        <v>5.15</v>
      </c>
      <c r="R79" s="74">
        <v>1.03</v>
      </c>
      <c r="S79" s="263"/>
      <c r="T79" s="263"/>
      <c r="U79" s="74"/>
      <c r="V79" s="74"/>
      <c r="W79" s="74">
        <f t="shared" si="119"/>
        <v>25.770000000000003</v>
      </c>
      <c r="X79" s="74">
        <f t="shared" si="120"/>
        <v>5.1540000000000008</v>
      </c>
      <c r="Y79" s="74"/>
      <c r="Z79" s="74"/>
      <c r="AA79" s="71"/>
      <c r="AB79" s="67"/>
      <c r="AC79" s="74">
        <f t="shared" si="121"/>
        <v>0</v>
      </c>
      <c r="AD79" s="74">
        <f t="shared" si="122"/>
        <v>0</v>
      </c>
      <c r="AE79" s="67"/>
      <c r="AF79" s="67"/>
      <c r="AG79" s="67"/>
      <c r="AH79" s="67"/>
      <c r="AI79" s="114"/>
      <c r="AJ79" s="114"/>
      <c r="AK79" s="307"/>
      <c r="AL79" s="275"/>
      <c r="AM79" s="276"/>
      <c r="AN79" s="276"/>
      <c r="AO79" s="277"/>
      <c r="AP79" s="277"/>
      <c r="AQ79" s="277"/>
      <c r="AR79" s="277"/>
      <c r="AS79" s="277"/>
      <c r="AT79" s="277"/>
      <c r="AU79" s="70">
        <f t="shared" si="106"/>
        <v>0</v>
      </c>
      <c r="AV79" s="70">
        <f t="shared" si="107"/>
        <v>0</v>
      </c>
      <c r="AW79" s="74"/>
      <c r="AX79" s="74"/>
      <c r="AY79" s="278"/>
      <c r="AZ79" s="74"/>
      <c r="BA79" s="74"/>
      <c r="BB79" s="74"/>
      <c r="BC79" s="74">
        <f t="shared" si="108"/>
        <v>0</v>
      </c>
      <c r="BD79" s="74">
        <f t="shared" si="109"/>
        <v>0</v>
      </c>
      <c r="BE79" s="74">
        <v>10</v>
      </c>
      <c r="BF79" s="74">
        <v>1.4239999999999999</v>
      </c>
      <c r="BG79" s="279">
        <v>8</v>
      </c>
      <c r="BH79" s="280">
        <v>1.1392</v>
      </c>
      <c r="BI79" s="279">
        <v>0</v>
      </c>
      <c r="BJ79" s="280">
        <v>0</v>
      </c>
      <c r="BK79" s="264">
        <v>2</v>
      </c>
      <c r="BL79" s="74">
        <v>0.2848</v>
      </c>
      <c r="BM79" s="74"/>
      <c r="BN79" s="74"/>
      <c r="BO79" s="74"/>
      <c r="BP79" s="74"/>
      <c r="BQ79" s="74">
        <v>10</v>
      </c>
      <c r="BR79" s="74">
        <v>1.4239999999999999</v>
      </c>
      <c r="BS79" s="263">
        <f t="shared" si="123"/>
        <v>30</v>
      </c>
      <c r="BT79" s="74">
        <f t="shared" si="124"/>
        <v>4.2720000000000002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0"/>
        <v>0</v>
      </c>
      <c r="CD79" s="70">
        <f t="shared" si="110"/>
        <v>0</v>
      </c>
      <c r="CE79" s="70"/>
      <c r="CF79" s="70"/>
      <c r="CG79" s="106"/>
      <c r="CH79" s="262"/>
      <c r="CI79" s="305">
        <v>30.9</v>
      </c>
      <c r="CJ79" s="262">
        <v>10</v>
      </c>
      <c r="CK79" s="269"/>
      <c r="CL79" s="269"/>
      <c r="CM79" s="305">
        <v>10.3</v>
      </c>
      <c r="CN79" s="269">
        <v>3</v>
      </c>
      <c r="CO79" s="74">
        <f t="shared" si="125"/>
        <v>41.2</v>
      </c>
      <c r="CP79" s="74">
        <f t="shared" si="126"/>
        <v>13</v>
      </c>
      <c r="CQ79" s="308">
        <v>247.40625</v>
      </c>
      <c r="CR79" s="308"/>
      <c r="CS79" s="308"/>
      <c r="CT79" s="274"/>
      <c r="CU79" s="309">
        <v>18.556701030927837</v>
      </c>
      <c r="CV79" s="172"/>
      <c r="CW79" s="310">
        <v>63.814432989690722</v>
      </c>
      <c r="CX79" s="274"/>
      <c r="CY79" s="274"/>
      <c r="CZ79" s="274"/>
      <c r="DA79" s="281">
        <f t="shared" si="127"/>
        <v>329.77738402061857</v>
      </c>
      <c r="DB79" s="70">
        <f t="shared" si="128"/>
        <v>0</v>
      </c>
      <c r="DC79" s="74"/>
      <c r="DD79" s="74"/>
      <c r="DE79" s="70"/>
      <c r="DF79" s="74"/>
      <c r="DG79" s="74"/>
      <c r="DH79" s="74"/>
      <c r="DI79" s="74">
        <f t="shared" si="129"/>
        <v>0</v>
      </c>
      <c r="DJ79" s="74">
        <f t="shared" si="130"/>
        <v>0</v>
      </c>
      <c r="DK79" s="311">
        <v>41.1</v>
      </c>
      <c r="DL79" s="311">
        <v>13.7</v>
      </c>
      <c r="DM79" s="263">
        <f t="shared" si="131"/>
        <v>41.1</v>
      </c>
      <c r="DN79" s="263">
        <f t="shared" si="132"/>
        <v>13.7</v>
      </c>
      <c r="DO79" s="311">
        <v>39.869999999999997</v>
      </c>
      <c r="DP79" s="311">
        <v>13.29</v>
      </c>
      <c r="DQ79" s="265"/>
      <c r="DR79" s="265"/>
      <c r="DS79" s="74"/>
      <c r="DT79" s="74"/>
      <c r="DU79" s="266"/>
      <c r="DV79" s="282"/>
      <c r="DW79" s="282"/>
      <c r="DX79" s="282"/>
      <c r="DY79" s="74"/>
      <c r="DZ79" s="74"/>
      <c r="EA79" s="70"/>
      <c r="EB79" s="74"/>
      <c r="EC79" s="74">
        <f t="shared" si="133"/>
        <v>0</v>
      </c>
      <c r="ED79" s="74">
        <f t="shared" si="133"/>
        <v>0</v>
      </c>
      <c r="EE79" s="70"/>
      <c r="EF79" s="70"/>
      <c r="EG79" s="346">
        <v>41.23</v>
      </c>
      <c r="EH79" s="347"/>
      <c r="EI79" s="87">
        <v>265.70103092783506</v>
      </c>
      <c r="EJ79" s="87"/>
      <c r="EK79" s="263">
        <v>116.90721649484537</v>
      </c>
      <c r="EL79" s="266"/>
      <c r="EM79" s="267"/>
      <c r="EN79" s="267"/>
      <c r="EO79" s="267"/>
      <c r="EP79" s="267"/>
      <c r="EQ79" s="74">
        <f t="shared" si="134"/>
        <v>423.83824742268047</v>
      </c>
      <c r="ER79" s="74">
        <f t="shared" si="135"/>
        <v>0</v>
      </c>
      <c r="ES79" s="172"/>
      <c r="ET79" s="172"/>
      <c r="EU79" s="283"/>
      <c r="EV79" s="283"/>
      <c r="EW79" s="70">
        <f t="shared" si="136"/>
        <v>0</v>
      </c>
      <c r="EX79" s="70">
        <f t="shared" si="137"/>
        <v>0</v>
      </c>
      <c r="EY79" s="74"/>
      <c r="EZ79" s="74"/>
      <c r="FA79" s="312">
        <v>29</v>
      </c>
      <c r="FB79" s="268"/>
      <c r="FC79" s="106">
        <v>0</v>
      </c>
      <c r="FD79" s="264"/>
      <c r="FE79" s="74"/>
      <c r="FF79" s="74"/>
      <c r="FG79" s="284"/>
      <c r="FH79" s="285"/>
      <c r="FI79" s="74"/>
      <c r="FJ79" s="74"/>
      <c r="FK79" s="74"/>
      <c r="FL79" s="74"/>
      <c r="FM79" s="264"/>
      <c r="FN79" s="264"/>
      <c r="FO79" s="70"/>
      <c r="FP79" s="74"/>
      <c r="FQ79" s="286">
        <f t="shared" si="138"/>
        <v>0</v>
      </c>
      <c r="FR79" s="74">
        <f t="shared" si="139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0"/>
        <v>0</v>
      </c>
      <c r="GH79" s="74">
        <f t="shared" si="141"/>
        <v>0</v>
      </c>
      <c r="GI79" s="67"/>
      <c r="GJ79" s="67"/>
      <c r="GK79" s="269"/>
      <c r="GL79" s="269"/>
      <c r="GM79" s="86"/>
      <c r="GN79" s="86"/>
      <c r="GO79" s="269"/>
      <c r="GP79" s="313"/>
      <c r="GQ79" s="313"/>
      <c r="GR79" s="313"/>
      <c r="GS79" s="86"/>
      <c r="GT79" s="86"/>
      <c r="GU79" s="86"/>
      <c r="GV79" s="86"/>
      <c r="GW79" s="86"/>
      <c r="GX79" s="86"/>
      <c r="GY79" s="86"/>
      <c r="GZ79" s="86"/>
      <c r="HA79" s="67"/>
      <c r="HB79" s="67"/>
      <c r="HC79" s="70"/>
      <c r="HD79" s="70"/>
      <c r="HE79" s="70"/>
      <c r="HF79" s="70"/>
      <c r="HG79" s="70"/>
      <c r="HH79" s="70"/>
      <c r="HI79" s="70">
        <f t="shared" si="111"/>
        <v>0</v>
      </c>
      <c r="HJ79" s="70">
        <f t="shared" si="112"/>
        <v>0</v>
      </c>
      <c r="HK79" s="74"/>
      <c r="HL79" s="74"/>
      <c r="HM79" s="74"/>
      <c r="HN79" s="282"/>
      <c r="HO79" s="74">
        <f t="shared" si="142"/>
        <v>0</v>
      </c>
      <c r="HP79" s="74">
        <f t="shared" si="143"/>
        <v>0</v>
      </c>
      <c r="HQ79" s="305">
        <v>400</v>
      </c>
      <c r="HR79" s="67"/>
      <c r="HS79" s="305">
        <v>400</v>
      </c>
      <c r="HT79" s="74"/>
      <c r="HU79" s="74">
        <f t="shared" si="144"/>
        <v>400</v>
      </c>
      <c r="HV79" s="74">
        <f t="shared" si="145"/>
        <v>0</v>
      </c>
      <c r="HW79" s="74"/>
      <c r="HX79" s="74"/>
      <c r="HY79" s="314"/>
      <c r="HZ79" s="314"/>
      <c r="IA79" s="89"/>
      <c r="IB79" s="87"/>
      <c r="IC79" s="172">
        <v>12.5</v>
      </c>
      <c r="ID79" s="269">
        <v>3.125</v>
      </c>
      <c r="IE79" s="184"/>
      <c r="IF79" s="184"/>
      <c r="IG79" s="74">
        <f t="shared" si="146"/>
        <v>12.5</v>
      </c>
      <c r="IH79" s="74">
        <f t="shared" si="147"/>
        <v>3.125</v>
      </c>
      <c r="II79" s="74"/>
      <c r="IJ79" s="74"/>
      <c r="IK79" s="74"/>
      <c r="IL79" s="74"/>
      <c r="IM79" s="70"/>
      <c r="IN79" s="282"/>
      <c r="IO79" s="74"/>
      <c r="IP79" s="74"/>
      <c r="IQ79" s="74"/>
      <c r="IR79" s="74"/>
      <c r="IS79" s="74"/>
      <c r="IT79" s="74"/>
      <c r="IU79" s="74">
        <f t="shared" si="113"/>
        <v>0</v>
      </c>
      <c r="IV79" s="74">
        <f t="shared" si="114"/>
        <v>0</v>
      </c>
      <c r="IW79" s="74"/>
      <c r="IX79" s="74"/>
      <c r="IY79" s="67"/>
      <c r="IZ79" s="67"/>
      <c r="JA79" s="67">
        <v>10.31</v>
      </c>
      <c r="JB79" s="67"/>
      <c r="JC79" s="67">
        <v>0</v>
      </c>
      <c r="JD79" s="67"/>
      <c r="JE79" s="293">
        <v>5.15</v>
      </c>
      <c r="JF79" s="293"/>
      <c r="JG79" s="74">
        <f t="shared" si="148"/>
        <v>15.46</v>
      </c>
      <c r="JH79" s="74">
        <f t="shared" si="149"/>
        <v>0</v>
      </c>
      <c r="JI79" s="269">
        <v>0</v>
      </c>
      <c r="JJ79" s="269">
        <v>0</v>
      </c>
      <c r="JK79" s="269">
        <v>6.3967999999999998</v>
      </c>
      <c r="JL79" s="269">
        <v>1</v>
      </c>
      <c r="JM79" s="324"/>
      <c r="JN79" s="269"/>
      <c r="JO79" s="305">
        <v>0</v>
      </c>
      <c r="JP79" s="269">
        <v>0</v>
      </c>
      <c r="JQ79" s="305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50"/>
        <v>6.3967999999999998</v>
      </c>
      <c r="JX79" s="74">
        <f t="shared" si="151"/>
        <v>1</v>
      </c>
      <c r="JY79" s="74"/>
      <c r="JZ79" s="74"/>
      <c r="KA79" s="67"/>
      <c r="KB79" s="67"/>
      <c r="KC79" s="74">
        <f t="shared" si="152"/>
        <v>0</v>
      </c>
      <c r="KD79" s="74">
        <f t="shared" si="153"/>
        <v>0</v>
      </c>
      <c r="KE79" s="70"/>
      <c r="KF79" s="70"/>
      <c r="KG79" s="70"/>
      <c r="KH79" s="70"/>
      <c r="KI79" s="70">
        <f t="shared" si="115"/>
        <v>0</v>
      </c>
      <c r="KJ79" s="70">
        <f t="shared" si="116"/>
        <v>0</v>
      </c>
      <c r="KK79" s="70"/>
      <c r="KL79" s="70"/>
      <c r="KM79" s="70"/>
      <c r="KN79" s="70"/>
      <c r="KO79" s="70">
        <f t="shared" si="154"/>
        <v>0</v>
      </c>
      <c r="KP79" s="70">
        <f t="shared" si="154"/>
        <v>0</v>
      </c>
      <c r="KQ79" s="263"/>
      <c r="KR79" s="70"/>
      <c r="KS79" s="70"/>
      <c r="KT79" s="70"/>
      <c r="KU79" s="114">
        <f t="shared" si="155"/>
        <v>0</v>
      </c>
      <c r="KV79" s="114">
        <f t="shared" si="156"/>
        <v>0</v>
      </c>
      <c r="KW79" s="70"/>
      <c r="KX79" s="70"/>
      <c r="KY79" s="70">
        <f t="shared" si="157"/>
        <v>0</v>
      </c>
      <c r="KZ79" s="70">
        <f t="shared" si="158"/>
        <v>0</v>
      </c>
      <c r="LA79" s="70"/>
      <c r="LB79" s="70"/>
      <c r="LC79" s="70"/>
      <c r="LD79" s="70"/>
      <c r="LE79" s="70">
        <f t="shared" si="159"/>
        <v>0</v>
      </c>
      <c r="LF79" s="70">
        <f t="shared" si="160"/>
        <v>0</v>
      </c>
      <c r="LG79" s="70"/>
      <c r="LH79" s="70"/>
      <c r="LI79" s="70">
        <f t="shared" si="161"/>
        <v>0</v>
      </c>
      <c r="LJ79" s="70">
        <f t="shared" si="162"/>
        <v>0</v>
      </c>
      <c r="LK79" s="67">
        <v>24.2</v>
      </c>
      <c r="LL79" s="269">
        <v>0</v>
      </c>
      <c r="LM79" s="75">
        <v>24.02</v>
      </c>
      <c r="LN79" s="315">
        <v>0</v>
      </c>
      <c r="LO79" s="75">
        <v>6.5750000000000002</v>
      </c>
      <c r="LP79" s="319">
        <v>0</v>
      </c>
      <c r="LQ79" s="130"/>
      <c r="LR79" s="271"/>
      <c r="LS79" s="271"/>
      <c r="LT79" s="271"/>
      <c r="LU79" s="70">
        <f t="shared" si="163"/>
        <v>54.795000000000002</v>
      </c>
      <c r="LV79" s="70">
        <f t="shared" si="164"/>
        <v>0</v>
      </c>
      <c r="LW79" s="130"/>
      <c r="LX79" s="70"/>
      <c r="LY79" s="70"/>
      <c r="LZ79" s="70"/>
      <c r="MA79" s="70">
        <f t="shared" si="165"/>
        <v>0</v>
      </c>
      <c r="MB79" s="70">
        <f t="shared" si="166"/>
        <v>0</v>
      </c>
      <c r="MC79" s="106"/>
      <c r="MD79" s="70"/>
      <c r="ME79" s="316"/>
      <c r="MF79" s="287"/>
      <c r="MG79" s="71"/>
      <c r="MH79" s="70"/>
      <c r="MI79" s="71"/>
      <c r="MJ79" s="70"/>
      <c r="MK79" s="70">
        <f t="shared" si="167"/>
        <v>0</v>
      </c>
      <c r="ML79" s="70">
        <f t="shared" si="168"/>
        <v>0</v>
      </c>
      <c r="MM79" s="365">
        <v>1.2059999999999997</v>
      </c>
      <c r="MN79" s="321"/>
      <c r="MO79" s="366">
        <v>0.80399999999999994</v>
      </c>
      <c r="MP79" s="321"/>
      <c r="MQ79" s="70">
        <f t="shared" si="169"/>
        <v>2.0099999999999998</v>
      </c>
      <c r="MR79" s="70">
        <f t="shared" si="170"/>
        <v>0</v>
      </c>
      <c r="MS79" s="70"/>
      <c r="MT79" s="70"/>
      <c r="MU79" s="70">
        <f t="shared" si="171"/>
        <v>0</v>
      </c>
      <c r="MV79" s="70">
        <f t="shared" si="172"/>
        <v>0</v>
      </c>
      <c r="MW79" s="70"/>
      <c r="MX79" s="70"/>
      <c r="MY79" s="70">
        <f t="shared" si="173"/>
        <v>0</v>
      </c>
      <c r="MZ79" s="70">
        <f t="shared" si="174"/>
        <v>0</v>
      </c>
      <c r="NA79" s="317">
        <v>0</v>
      </c>
      <c r="NB79" s="349">
        <v>0</v>
      </c>
      <c r="NC79" s="70">
        <f t="shared" si="175"/>
        <v>0</v>
      </c>
      <c r="ND79" s="70">
        <f t="shared" si="176"/>
        <v>0</v>
      </c>
      <c r="NE79" s="172"/>
      <c r="NF79" s="172"/>
      <c r="NG79" s="172">
        <f t="shared" si="177"/>
        <v>0</v>
      </c>
      <c r="NH79" s="172">
        <f t="shared" si="178"/>
        <v>0</v>
      </c>
      <c r="NI79" s="172"/>
      <c r="NJ79" s="172"/>
      <c r="NK79" s="172">
        <f t="shared" si="179"/>
        <v>0</v>
      </c>
      <c r="NL79" s="172">
        <f t="shared" si="180"/>
        <v>0</v>
      </c>
      <c r="NM79" s="264"/>
      <c r="NN79" s="172"/>
      <c r="NO79" s="172">
        <f t="shared" si="181"/>
        <v>0</v>
      </c>
      <c r="NP79" s="172">
        <f t="shared" si="182"/>
        <v>0</v>
      </c>
      <c r="NQ79" s="314">
        <v>4.95</v>
      </c>
      <c r="NR79" s="314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3"/>
        <v>4.95</v>
      </c>
      <c r="OD79" s="70">
        <f t="shared" si="184"/>
        <v>0</v>
      </c>
      <c r="OE79" s="70">
        <v>5</v>
      </c>
      <c r="OF79" s="70"/>
      <c r="OG79" s="114">
        <v>0</v>
      </c>
      <c r="OH79" s="70"/>
      <c r="OI79" s="114">
        <v>7.0000000000000007E-2</v>
      </c>
      <c r="OJ79" s="70"/>
      <c r="OK79" s="70">
        <v>0</v>
      </c>
      <c r="OL79" s="70"/>
      <c r="OM79" s="70">
        <f t="shared" si="185"/>
        <v>5.07</v>
      </c>
      <c r="ON79" s="70">
        <f t="shared" si="186"/>
        <v>0</v>
      </c>
      <c r="OO79" s="320">
        <v>0.62</v>
      </c>
      <c r="OP79" s="172"/>
      <c r="OQ79" s="321">
        <v>0.17</v>
      </c>
      <c r="OR79" s="172"/>
      <c r="OS79" s="321">
        <v>0.19</v>
      </c>
      <c r="OT79" s="172"/>
      <c r="OU79" s="172">
        <f t="shared" si="187"/>
        <v>0.79</v>
      </c>
      <c r="OV79" s="172">
        <f t="shared" si="188"/>
        <v>0</v>
      </c>
      <c r="OW79" s="172"/>
      <c r="OX79" s="172"/>
      <c r="OY79" s="172">
        <f t="shared" si="117"/>
        <v>0</v>
      </c>
      <c r="OZ79" s="172">
        <f t="shared" si="118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4"/>
        <v>0</v>
      </c>
      <c r="J80" s="74">
        <f t="shared" si="105"/>
        <v>0</v>
      </c>
      <c r="K80" s="263"/>
      <c r="L80" s="263"/>
      <c r="M80" s="67">
        <v>20.62</v>
      </c>
      <c r="N80" s="67">
        <v>4.1240000000000006</v>
      </c>
      <c r="O80" s="71">
        <v>0</v>
      </c>
      <c r="P80" s="67">
        <v>0</v>
      </c>
      <c r="Q80" s="114">
        <v>5.15</v>
      </c>
      <c r="R80" s="74">
        <v>1.03</v>
      </c>
      <c r="S80" s="263"/>
      <c r="T80" s="263"/>
      <c r="U80" s="74"/>
      <c r="V80" s="74"/>
      <c r="W80" s="74">
        <f t="shared" si="119"/>
        <v>25.770000000000003</v>
      </c>
      <c r="X80" s="74">
        <f t="shared" si="120"/>
        <v>5.1540000000000008</v>
      </c>
      <c r="Y80" s="74"/>
      <c r="Z80" s="74"/>
      <c r="AA80" s="71"/>
      <c r="AB80" s="67"/>
      <c r="AC80" s="74">
        <f t="shared" si="121"/>
        <v>0</v>
      </c>
      <c r="AD80" s="74">
        <f t="shared" si="122"/>
        <v>0</v>
      </c>
      <c r="AE80" s="67"/>
      <c r="AF80" s="67"/>
      <c r="AG80" s="67"/>
      <c r="AH80" s="67"/>
      <c r="AI80" s="114"/>
      <c r="AJ80" s="114"/>
      <c r="AK80" s="307"/>
      <c r="AL80" s="275"/>
      <c r="AM80" s="276"/>
      <c r="AN80" s="276"/>
      <c r="AO80" s="277"/>
      <c r="AP80" s="277"/>
      <c r="AQ80" s="277"/>
      <c r="AR80" s="277"/>
      <c r="AS80" s="277"/>
      <c r="AT80" s="277"/>
      <c r="AU80" s="70">
        <f t="shared" si="106"/>
        <v>0</v>
      </c>
      <c r="AV80" s="70">
        <f t="shared" si="107"/>
        <v>0</v>
      </c>
      <c r="AW80" s="74"/>
      <c r="AX80" s="74"/>
      <c r="AY80" s="278"/>
      <c r="AZ80" s="74"/>
      <c r="BA80" s="74"/>
      <c r="BB80" s="74"/>
      <c r="BC80" s="74">
        <f t="shared" si="108"/>
        <v>0</v>
      </c>
      <c r="BD80" s="74">
        <f t="shared" si="109"/>
        <v>0</v>
      </c>
      <c r="BE80" s="74">
        <v>10</v>
      </c>
      <c r="BF80" s="74">
        <v>1.4239999999999999</v>
      </c>
      <c r="BG80" s="279">
        <v>8</v>
      </c>
      <c r="BH80" s="280">
        <v>1.1392</v>
      </c>
      <c r="BI80" s="279">
        <v>0</v>
      </c>
      <c r="BJ80" s="280">
        <v>0</v>
      </c>
      <c r="BK80" s="264">
        <v>2</v>
      </c>
      <c r="BL80" s="74">
        <v>0.2848</v>
      </c>
      <c r="BM80" s="74"/>
      <c r="BN80" s="74"/>
      <c r="BO80" s="74"/>
      <c r="BP80" s="74"/>
      <c r="BQ80" s="74">
        <v>10</v>
      </c>
      <c r="BR80" s="74">
        <v>1.4239999999999999</v>
      </c>
      <c r="BS80" s="263">
        <f t="shared" si="123"/>
        <v>30</v>
      </c>
      <c r="BT80" s="74">
        <f t="shared" si="124"/>
        <v>4.2720000000000002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0"/>
        <v>0</v>
      </c>
      <c r="CD80" s="70">
        <f t="shared" si="110"/>
        <v>0</v>
      </c>
      <c r="CE80" s="70"/>
      <c r="CF80" s="70"/>
      <c r="CG80" s="106"/>
      <c r="CH80" s="262"/>
      <c r="CI80" s="305">
        <v>30.9</v>
      </c>
      <c r="CJ80" s="262">
        <v>10</v>
      </c>
      <c r="CK80" s="269"/>
      <c r="CL80" s="269"/>
      <c r="CM80" s="305">
        <v>10.3</v>
      </c>
      <c r="CN80" s="269">
        <v>3</v>
      </c>
      <c r="CO80" s="74">
        <f t="shared" si="125"/>
        <v>41.2</v>
      </c>
      <c r="CP80" s="74">
        <f t="shared" si="126"/>
        <v>13</v>
      </c>
      <c r="CQ80" s="308">
        <v>247.40625</v>
      </c>
      <c r="CR80" s="308"/>
      <c r="CS80" s="308"/>
      <c r="CT80" s="274"/>
      <c r="CU80" s="309">
        <v>18.556701030927837</v>
      </c>
      <c r="CV80" s="172"/>
      <c r="CW80" s="310">
        <v>63.814432989690722</v>
      </c>
      <c r="CX80" s="274"/>
      <c r="CY80" s="274"/>
      <c r="CZ80" s="274"/>
      <c r="DA80" s="281">
        <f t="shared" si="127"/>
        <v>329.77738402061857</v>
      </c>
      <c r="DB80" s="70">
        <f t="shared" si="128"/>
        <v>0</v>
      </c>
      <c r="DC80" s="74"/>
      <c r="DD80" s="74"/>
      <c r="DE80" s="70"/>
      <c r="DF80" s="74"/>
      <c r="DG80" s="74"/>
      <c r="DH80" s="74"/>
      <c r="DI80" s="74">
        <f t="shared" si="129"/>
        <v>0</v>
      </c>
      <c r="DJ80" s="74">
        <f t="shared" si="130"/>
        <v>0</v>
      </c>
      <c r="DK80" s="311">
        <v>41.1</v>
      </c>
      <c r="DL80" s="311">
        <v>13.7</v>
      </c>
      <c r="DM80" s="263">
        <f t="shared" si="131"/>
        <v>41.1</v>
      </c>
      <c r="DN80" s="263">
        <f t="shared" si="132"/>
        <v>13.7</v>
      </c>
      <c r="DO80" s="311">
        <v>39.869999999999997</v>
      </c>
      <c r="DP80" s="311">
        <v>13.29</v>
      </c>
      <c r="DQ80" s="265"/>
      <c r="DR80" s="265"/>
      <c r="DS80" s="74"/>
      <c r="DT80" s="74"/>
      <c r="DU80" s="266"/>
      <c r="DV80" s="282"/>
      <c r="DW80" s="282"/>
      <c r="DX80" s="282"/>
      <c r="DY80" s="74"/>
      <c r="DZ80" s="74"/>
      <c r="EA80" s="70"/>
      <c r="EB80" s="74"/>
      <c r="EC80" s="74">
        <f t="shared" si="133"/>
        <v>0</v>
      </c>
      <c r="ED80" s="74">
        <f t="shared" si="133"/>
        <v>0</v>
      </c>
      <c r="EE80" s="70"/>
      <c r="EF80" s="70"/>
      <c r="EG80" s="346">
        <v>41.23</v>
      </c>
      <c r="EH80" s="347"/>
      <c r="EI80" s="87">
        <v>265.70103092783506</v>
      </c>
      <c r="EJ80" s="87"/>
      <c r="EK80" s="263">
        <v>116.90721649484537</v>
      </c>
      <c r="EL80" s="266"/>
      <c r="EM80" s="267"/>
      <c r="EN80" s="267"/>
      <c r="EO80" s="267"/>
      <c r="EP80" s="267"/>
      <c r="EQ80" s="74">
        <f t="shared" si="134"/>
        <v>423.83824742268047</v>
      </c>
      <c r="ER80" s="74">
        <f t="shared" si="135"/>
        <v>0</v>
      </c>
      <c r="ES80" s="172"/>
      <c r="ET80" s="172"/>
      <c r="EU80" s="283"/>
      <c r="EV80" s="283"/>
      <c r="EW80" s="70">
        <f t="shared" si="136"/>
        <v>0</v>
      </c>
      <c r="EX80" s="70">
        <f t="shared" si="137"/>
        <v>0</v>
      </c>
      <c r="EY80" s="74"/>
      <c r="EZ80" s="74"/>
      <c r="FA80" s="312">
        <v>29</v>
      </c>
      <c r="FB80" s="268"/>
      <c r="FC80" s="106">
        <v>0</v>
      </c>
      <c r="FD80" s="264"/>
      <c r="FE80" s="74"/>
      <c r="FF80" s="74"/>
      <c r="FG80" s="284"/>
      <c r="FH80" s="285"/>
      <c r="FI80" s="74"/>
      <c r="FJ80" s="74"/>
      <c r="FK80" s="74"/>
      <c r="FL80" s="74"/>
      <c r="FM80" s="264"/>
      <c r="FN80" s="264"/>
      <c r="FO80" s="70"/>
      <c r="FP80" s="74"/>
      <c r="FQ80" s="286">
        <f t="shared" si="138"/>
        <v>0</v>
      </c>
      <c r="FR80" s="74">
        <f t="shared" si="139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0"/>
        <v>0</v>
      </c>
      <c r="GH80" s="74">
        <f t="shared" si="141"/>
        <v>0</v>
      </c>
      <c r="GI80" s="67"/>
      <c r="GJ80" s="67"/>
      <c r="GK80" s="269"/>
      <c r="GL80" s="269"/>
      <c r="GM80" s="86"/>
      <c r="GN80" s="86"/>
      <c r="GO80" s="269"/>
      <c r="GP80" s="313"/>
      <c r="GQ80" s="313"/>
      <c r="GR80" s="313"/>
      <c r="GS80" s="86"/>
      <c r="GT80" s="86"/>
      <c r="GU80" s="86"/>
      <c r="GV80" s="86"/>
      <c r="GW80" s="86"/>
      <c r="GX80" s="86"/>
      <c r="GY80" s="86"/>
      <c r="GZ80" s="86"/>
      <c r="HA80" s="67"/>
      <c r="HB80" s="67"/>
      <c r="HC80" s="70"/>
      <c r="HD80" s="70"/>
      <c r="HE80" s="70"/>
      <c r="HF80" s="70"/>
      <c r="HG80" s="70"/>
      <c r="HH80" s="70"/>
      <c r="HI80" s="70">
        <f t="shared" si="111"/>
        <v>0</v>
      </c>
      <c r="HJ80" s="70">
        <f t="shared" si="112"/>
        <v>0</v>
      </c>
      <c r="HK80" s="74"/>
      <c r="HL80" s="74"/>
      <c r="HM80" s="74"/>
      <c r="HN80" s="282"/>
      <c r="HO80" s="74">
        <f t="shared" si="142"/>
        <v>0</v>
      </c>
      <c r="HP80" s="74">
        <f t="shared" si="143"/>
        <v>0</v>
      </c>
      <c r="HQ80" s="305">
        <v>400</v>
      </c>
      <c r="HR80" s="67"/>
      <c r="HS80" s="305">
        <v>400</v>
      </c>
      <c r="HT80" s="74"/>
      <c r="HU80" s="74">
        <f t="shared" si="144"/>
        <v>400</v>
      </c>
      <c r="HV80" s="74">
        <f t="shared" si="145"/>
        <v>0</v>
      </c>
      <c r="HW80" s="74"/>
      <c r="HX80" s="74"/>
      <c r="HY80" s="314"/>
      <c r="HZ80" s="314"/>
      <c r="IA80" s="89"/>
      <c r="IB80" s="87"/>
      <c r="IC80" s="172">
        <v>12.5</v>
      </c>
      <c r="ID80" s="269">
        <v>3.125</v>
      </c>
      <c r="IE80" s="184"/>
      <c r="IF80" s="184"/>
      <c r="IG80" s="74">
        <f t="shared" si="146"/>
        <v>12.5</v>
      </c>
      <c r="IH80" s="74">
        <f t="shared" si="147"/>
        <v>3.125</v>
      </c>
      <c r="II80" s="74"/>
      <c r="IJ80" s="74"/>
      <c r="IK80" s="74"/>
      <c r="IL80" s="74"/>
      <c r="IM80" s="70"/>
      <c r="IN80" s="282"/>
      <c r="IO80" s="74"/>
      <c r="IP80" s="74"/>
      <c r="IQ80" s="74"/>
      <c r="IR80" s="74"/>
      <c r="IS80" s="74"/>
      <c r="IT80" s="74"/>
      <c r="IU80" s="74">
        <f t="shared" si="113"/>
        <v>0</v>
      </c>
      <c r="IV80" s="74">
        <f t="shared" si="114"/>
        <v>0</v>
      </c>
      <c r="IW80" s="74"/>
      <c r="IX80" s="74"/>
      <c r="IY80" s="67"/>
      <c r="IZ80" s="67"/>
      <c r="JA80" s="67">
        <v>10.31</v>
      </c>
      <c r="JB80" s="67"/>
      <c r="JC80" s="67">
        <v>0</v>
      </c>
      <c r="JD80" s="67"/>
      <c r="JE80" s="293">
        <v>5.15</v>
      </c>
      <c r="JF80" s="293"/>
      <c r="JG80" s="74">
        <f t="shared" si="148"/>
        <v>15.46</v>
      </c>
      <c r="JH80" s="74">
        <f t="shared" si="149"/>
        <v>0</v>
      </c>
      <c r="JI80" s="269">
        <v>0</v>
      </c>
      <c r="JJ80" s="269">
        <v>0</v>
      </c>
      <c r="JK80" s="269">
        <v>6.3967999999999998</v>
      </c>
      <c r="JL80" s="269">
        <v>1</v>
      </c>
      <c r="JM80" s="324"/>
      <c r="JN80" s="269"/>
      <c r="JO80" s="305">
        <v>0</v>
      </c>
      <c r="JP80" s="269">
        <v>0</v>
      </c>
      <c r="JQ80" s="305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50"/>
        <v>6.3967999999999998</v>
      </c>
      <c r="JX80" s="74">
        <f t="shared" si="151"/>
        <v>1</v>
      </c>
      <c r="JY80" s="74"/>
      <c r="JZ80" s="74"/>
      <c r="KA80" s="67"/>
      <c r="KB80" s="67"/>
      <c r="KC80" s="74">
        <f t="shared" si="152"/>
        <v>0</v>
      </c>
      <c r="KD80" s="74">
        <f t="shared" si="153"/>
        <v>0</v>
      </c>
      <c r="KE80" s="70"/>
      <c r="KF80" s="70"/>
      <c r="KG80" s="70"/>
      <c r="KH80" s="70"/>
      <c r="KI80" s="70">
        <f t="shared" si="115"/>
        <v>0</v>
      </c>
      <c r="KJ80" s="70">
        <f t="shared" si="116"/>
        <v>0</v>
      </c>
      <c r="KK80" s="70"/>
      <c r="KL80" s="70"/>
      <c r="KM80" s="70"/>
      <c r="KN80" s="70"/>
      <c r="KO80" s="70">
        <f t="shared" si="154"/>
        <v>0</v>
      </c>
      <c r="KP80" s="70">
        <f t="shared" si="154"/>
        <v>0</v>
      </c>
      <c r="KQ80" s="263"/>
      <c r="KR80" s="70"/>
      <c r="KS80" s="70"/>
      <c r="KT80" s="70"/>
      <c r="KU80" s="114">
        <f t="shared" si="155"/>
        <v>0</v>
      </c>
      <c r="KV80" s="114">
        <f t="shared" si="156"/>
        <v>0</v>
      </c>
      <c r="KW80" s="70"/>
      <c r="KX80" s="70"/>
      <c r="KY80" s="70">
        <f t="shared" si="157"/>
        <v>0</v>
      </c>
      <c r="KZ80" s="70">
        <f t="shared" si="158"/>
        <v>0</v>
      </c>
      <c r="LA80" s="70"/>
      <c r="LB80" s="70"/>
      <c r="LC80" s="70"/>
      <c r="LD80" s="70"/>
      <c r="LE80" s="70">
        <f t="shared" si="159"/>
        <v>0</v>
      </c>
      <c r="LF80" s="70">
        <f t="shared" si="160"/>
        <v>0</v>
      </c>
      <c r="LG80" s="70"/>
      <c r="LH80" s="70"/>
      <c r="LI80" s="70">
        <f t="shared" si="161"/>
        <v>0</v>
      </c>
      <c r="LJ80" s="70">
        <f t="shared" si="162"/>
        <v>0</v>
      </c>
      <c r="LK80" s="67">
        <v>24.2</v>
      </c>
      <c r="LL80" s="269">
        <v>0</v>
      </c>
      <c r="LM80" s="75">
        <v>24.02</v>
      </c>
      <c r="LN80" s="315">
        <v>0</v>
      </c>
      <c r="LO80" s="75">
        <v>6.5750000000000002</v>
      </c>
      <c r="LP80" s="319">
        <v>0</v>
      </c>
      <c r="LQ80" s="130"/>
      <c r="LR80" s="271"/>
      <c r="LS80" s="271"/>
      <c r="LT80" s="271"/>
      <c r="LU80" s="70">
        <f t="shared" si="163"/>
        <v>54.795000000000002</v>
      </c>
      <c r="LV80" s="70">
        <f t="shared" si="164"/>
        <v>0</v>
      </c>
      <c r="LW80" s="130"/>
      <c r="LX80" s="70"/>
      <c r="LY80" s="70"/>
      <c r="LZ80" s="70"/>
      <c r="MA80" s="70">
        <f t="shared" si="165"/>
        <v>0</v>
      </c>
      <c r="MB80" s="70">
        <f t="shared" si="166"/>
        <v>0</v>
      </c>
      <c r="MC80" s="106"/>
      <c r="MD80" s="70"/>
      <c r="ME80" s="316"/>
      <c r="MF80" s="287"/>
      <c r="MG80" s="71"/>
      <c r="MH80" s="70"/>
      <c r="MI80" s="71"/>
      <c r="MJ80" s="70"/>
      <c r="MK80" s="70">
        <f t="shared" si="167"/>
        <v>0</v>
      </c>
      <c r="ML80" s="70">
        <f t="shared" si="168"/>
        <v>0</v>
      </c>
      <c r="MM80" s="365">
        <v>0.79800000000000004</v>
      </c>
      <c r="MN80" s="321"/>
      <c r="MO80" s="366">
        <v>0.53200000000000003</v>
      </c>
      <c r="MP80" s="321"/>
      <c r="MQ80" s="70">
        <f t="shared" si="169"/>
        <v>1.33</v>
      </c>
      <c r="MR80" s="70">
        <f t="shared" si="170"/>
        <v>0</v>
      </c>
      <c r="MS80" s="70"/>
      <c r="MT80" s="70"/>
      <c r="MU80" s="70">
        <f t="shared" si="171"/>
        <v>0</v>
      </c>
      <c r="MV80" s="70">
        <f t="shared" si="172"/>
        <v>0</v>
      </c>
      <c r="MW80" s="70"/>
      <c r="MX80" s="70"/>
      <c r="MY80" s="70">
        <f t="shared" si="173"/>
        <v>0</v>
      </c>
      <c r="MZ80" s="70">
        <f t="shared" si="174"/>
        <v>0</v>
      </c>
      <c r="NA80" s="317">
        <v>0</v>
      </c>
      <c r="NB80" s="349">
        <v>0</v>
      </c>
      <c r="NC80" s="70">
        <f t="shared" si="175"/>
        <v>0</v>
      </c>
      <c r="ND80" s="70">
        <f t="shared" si="176"/>
        <v>0</v>
      </c>
      <c r="NE80" s="172"/>
      <c r="NF80" s="172"/>
      <c r="NG80" s="172">
        <f t="shared" si="177"/>
        <v>0</v>
      </c>
      <c r="NH80" s="172">
        <f t="shared" si="178"/>
        <v>0</v>
      </c>
      <c r="NI80" s="172"/>
      <c r="NJ80" s="172"/>
      <c r="NK80" s="172">
        <f t="shared" si="179"/>
        <v>0</v>
      </c>
      <c r="NL80" s="172">
        <f t="shared" si="180"/>
        <v>0</v>
      </c>
      <c r="NM80" s="264"/>
      <c r="NN80" s="172"/>
      <c r="NO80" s="172">
        <f t="shared" si="181"/>
        <v>0</v>
      </c>
      <c r="NP80" s="172">
        <f t="shared" si="182"/>
        <v>0</v>
      </c>
      <c r="NQ80" s="314">
        <v>3.31</v>
      </c>
      <c r="NR80" s="314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3"/>
        <v>3.31</v>
      </c>
      <c r="OD80" s="70">
        <f t="shared" si="184"/>
        <v>0</v>
      </c>
      <c r="OE80" s="70">
        <v>3.1</v>
      </c>
      <c r="OF80" s="70"/>
      <c r="OG80" s="114">
        <v>0</v>
      </c>
      <c r="OH80" s="70"/>
      <c r="OI80" s="114">
        <v>0.01</v>
      </c>
      <c r="OJ80" s="70"/>
      <c r="OK80" s="70">
        <v>0</v>
      </c>
      <c r="OL80" s="70"/>
      <c r="OM80" s="70">
        <f t="shared" si="185"/>
        <v>3.11</v>
      </c>
      <c r="ON80" s="70">
        <f t="shared" si="186"/>
        <v>0</v>
      </c>
      <c r="OO80" s="320">
        <v>0.5</v>
      </c>
      <c r="OP80" s="172"/>
      <c r="OQ80" s="321">
        <v>0.14000000000000001</v>
      </c>
      <c r="OR80" s="172"/>
      <c r="OS80" s="321">
        <v>0.15</v>
      </c>
      <c r="OT80" s="172"/>
      <c r="OU80" s="172">
        <f t="shared" si="187"/>
        <v>0.64</v>
      </c>
      <c r="OV80" s="172">
        <f t="shared" si="188"/>
        <v>0</v>
      </c>
      <c r="OW80" s="172"/>
      <c r="OX80" s="172"/>
      <c r="OY80" s="172">
        <f t="shared" si="117"/>
        <v>0</v>
      </c>
      <c r="OZ80" s="172">
        <f t="shared" si="118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4"/>
        <v>0</v>
      </c>
      <c r="J81" s="74">
        <f t="shared" si="105"/>
        <v>0</v>
      </c>
      <c r="K81" s="263"/>
      <c r="L81" s="263"/>
      <c r="M81" s="67">
        <v>20.62</v>
      </c>
      <c r="N81" s="67">
        <v>4.1240000000000006</v>
      </c>
      <c r="O81" s="71">
        <v>0</v>
      </c>
      <c r="P81" s="67">
        <v>0</v>
      </c>
      <c r="Q81" s="114">
        <v>5.15</v>
      </c>
      <c r="R81" s="74">
        <v>1.03</v>
      </c>
      <c r="S81" s="263"/>
      <c r="T81" s="263"/>
      <c r="U81" s="74"/>
      <c r="V81" s="74"/>
      <c r="W81" s="74">
        <f t="shared" si="119"/>
        <v>25.770000000000003</v>
      </c>
      <c r="X81" s="74">
        <f t="shared" si="120"/>
        <v>5.1540000000000008</v>
      </c>
      <c r="Y81" s="74"/>
      <c r="Z81" s="74"/>
      <c r="AA81" s="71"/>
      <c r="AB81" s="67"/>
      <c r="AC81" s="74">
        <f t="shared" si="121"/>
        <v>0</v>
      </c>
      <c r="AD81" s="74">
        <f t="shared" si="122"/>
        <v>0</v>
      </c>
      <c r="AE81" s="67"/>
      <c r="AF81" s="67"/>
      <c r="AG81" s="67"/>
      <c r="AH81" s="67"/>
      <c r="AI81" s="114"/>
      <c r="AJ81" s="114"/>
      <c r="AK81" s="307"/>
      <c r="AL81" s="275"/>
      <c r="AM81" s="276"/>
      <c r="AN81" s="276"/>
      <c r="AO81" s="277"/>
      <c r="AP81" s="277"/>
      <c r="AQ81" s="277"/>
      <c r="AR81" s="277"/>
      <c r="AS81" s="277"/>
      <c r="AT81" s="277"/>
      <c r="AU81" s="70">
        <f t="shared" si="106"/>
        <v>0</v>
      </c>
      <c r="AV81" s="70">
        <f t="shared" si="107"/>
        <v>0</v>
      </c>
      <c r="AW81" s="74"/>
      <c r="AX81" s="74"/>
      <c r="AY81" s="278"/>
      <c r="AZ81" s="74"/>
      <c r="BA81" s="74"/>
      <c r="BB81" s="74"/>
      <c r="BC81" s="74">
        <f t="shared" si="108"/>
        <v>0</v>
      </c>
      <c r="BD81" s="74">
        <f t="shared" si="109"/>
        <v>0</v>
      </c>
      <c r="BE81" s="74">
        <v>10</v>
      </c>
      <c r="BF81" s="74">
        <v>1.4239999999999999</v>
      </c>
      <c r="BG81" s="279">
        <v>8</v>
      </c>
      <c r="BH81" s="280">
        <v>1.1392</v>
      </c>
      <c r="BI81" s="279">
        <v>0</v>
      </c>
      <c r="BJ81" s="280">
        <v>0</v>
      </c>
      <c r="BK81" s="264">
        <v>2</v>
      </c>
      <c r="BL81" s="74">
        <v>0.2848</v>
      </c>
      <c r="BM81" s="74"/>
      <c r="BN81" s="74"/>
      <c r="BO81" s="74"/>
      <c r="BP81" s="74"/>
      <c r="BQ81" s="74">
        <v>10</v>
      </c>
      <c r="BR81" s="74">
        <v>1.4239999999999999</v>
      </c>
      <c r="BS81" s="263">
        <f t="shared" si="123"/>
        <v>30</v>
      </c>
      <c r="BT81" s="74">
        <f t="shared" si="124"/>
        <v>4.2720000000000002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0"/>
        <v>0</v>
      </c>
      <c r="CD81" s="70">
        <f t="shared" si="110"/>
        <v>0</v>
      </c>
      <c r="CE81" s="70"/>
      <c r="CF81" s="70"/>
      <c r="CG81" s="106"/>
      <c r="CH81" s="262"/>
      <c r="CI81" s="305">
        <v>30.9</v>
      </c>
      <c r="CJ81" s="262">
        <v>10</v>
      </c>
      <c r="CK81" s="269"/>
      <c r="CL81" s="269"/>
      <c r="CM81" s="305">
        <v>10.3</v>
      </c>
      <c r="CN81" s="269">
        <v>3</v>
      </c>
      <c r="CO81" s="74">
        <f t="shared" si="125"/>
        <v>41.2</v>
      </c>
      <c r="CP81" s="74">
        <f t="shared" si="126"/>
        <v>13</v>
      </c>
      <c r="CQ81" s="308">
        <v>247.40625</v>
      </c>
      <c r="CR81" s="308"/>
      <c r="CS81" s="308"/>
      <c r="CT81" s="274"/>
      <c r="CU81" s="309">
        <v>18.556701030927837</v>
      </c>
      <c r="CV81" s="172"/>
      <c r="CW81" s="310">
        <v>63.814432989690722</v>
      </c>
      <c r="CX81" s="274"/>
      <c r="CY81" s="274"/>
      <c r="CZ81" s="274"/>
      <c r="DA81" s="281">
        <f t="shared" si="127"/>
        <v>329.77738402061857</v>
      </c>
      <c r="DB81" s="70">
        <f t="shared" si="128"/>
        <v>0</v>
      </c>
      <c r="DC81" s="74"/>
      <c r="DD81" s="74"/>
      <c r="DE81" s="70"/>
      <c r="DF81" s="74"/>
      <c r="DG81" s="74"/>
      <c r="DH81" s="74"/>
      <c r="DI81" s="74">
        <f t="shared" si="129"/>
        <v>0</v>
      </c>
      <c r="DJ81" s="74">
        <f t="shared" si="130"/>
        <v>0</v>
      </c>
      <c r="DK81" s="311">
        <v>41.1</v>
      </c>
      <c r="DL81" s="311">
        <v>13.7</v>
      </c>
      <c r="DM81" s="263">
        <f t="shared" si="131"/>
        <v>41.1</v>
      </c>
      <c r="DN81" s="263">
        <f t="shared" si="132"/>
        <v>13.7</v>
      </c>
      <c r="DO81" s="311">
        <v>39.869999999999997</v>
      </c>
      <c r="DP81" s="311">
        <v>13.29</v>
      </c>
      <c r="DQ81" s="265"/>
      <c r="DR81" s="265"/>
      <c r="DS81" s="74"/>
      <c r="DT81" s="74"/>
      <c r="DU81" s="266"/>
      <c r="DV81" s="282"/>
      <c r="DW81" s="282"/>
      <c r="DX81" s="282"/>
      <c r="DY81" s="74"/>
      <c r="DZ81" s="74"/>
      <c r="EA81" s="70"/>
      <c r="EB81" s="74"/>
      <c r="EC81" s="74">
        <f t="shared" si="133"/>
        <v>0</v>
      </c>
      <c r="ED81" s="74">
        <f t="shared" si="133"/>
        <v>0</v>
      </c>
      <c r="EE81" s="70"/>
      <c r="EF81" s="70"/>
      <c r="EG81" s="346">
        <v>41.23</v>
      </c>
      <c r="EH81" s="347"/>
      <c r="EI81" s="87">
        <v>265.70103092783506</v>
      </c>
      <c r="EJ81" s="87"/>
      <c r="EK81" s="263">
        <v>116.90721649484537</v>
      </c>
      <c r="EL81" s="266"/>
      <c r="EM81" s="267"/>
      <c r="EN81" s="267"/>
      <c r="EO81" s="267"/>
      <c r="EP81" s="267"/>
      <c r="EQ81" s="74">
        <f t="shared" si="134"/>
        <v>423.83824742268047</v>
      </c>
      <c r="ER81" s="74">
        <f t="shared" si="135"/>
        <v>0</v>
      </c>
      <c r="ES81" s="172"/>
      <c r="ET81" s="172"/>
      <c r="EU81" s="283"/>
      <c r="EV81" s="283"/>
      <c r="EW81" s="70">
        <f t="shared" si="136"/>
        <v>0</v>
      </c>
      <c r="EX81" s="70">
        <f t="shared" si="137"/>
        <v>0</v>
      </c>
      <c r="EY81" s="74"/>
      <c r="EZ81" s="74"/>
      <c r="FA81" s="312">
        <v>29</v>
      </c>
      <c r="FB81" s="268"/>
      <c r="FC81" s="106">
        <v>0</v>
      </c>
      <c r="FD81" s="264"/>
      <c r="FE81" s="74"/>
      <c r="FF81" s="74"/>
      <c r="FG81" s="284"/>
      <c r="FH81" s="285"/>
      <c r="FI81" s="74"/>
      <c r="FJ81" s="74"/>
      <c r="FK81" s="74"/>
      <c r="FL81" s="74"/>
      <c r="FM81" s="264"/>
      <c r="FN81" s="264"/>
      <c r="FO81" s="70"/>
      <c r="FP81" s="74"/>
      <c r="FQ81" s="286">
        <f t="shared" si="138"/>
        <v>0</v>
      </c>
      <c r="FR81" s="74">
        <f t="shared" si="139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0"/>
        <v>0</v>
      </c>
      <c r="GH81" s="74">
        <f t="shared" si="141"/>
        <v>0</v>
      </c>
      <c r="GI81" s="67"/>
      <c r="GJ81" s="67"/>
      <c r="GK81" s="269"/>
      <c r="GL81" s="269"/>
      <c r="GM81" s="86"/>
      <c r="GN81" s="86"/>
      <c r="GO81" s="269"/>
      <c r="GP81" s="313"/>
      <c r="GQ81" s="313"/>
      <c r="GR81" s="313"/>
      <c r="GS81" s="86"/>
      <c r="GT81" s="86"/>
      <c r="GU81" s="86"/>
      <c r="GV81" s="86"/>
      <c r="GW81" s="86"/>
      <c r="GX81" s="86"/>
      <c r="GY81" s="86"/>
      <c r="GZ81" s="86"/>
      <c r="HA81" s="67"/>
      <c r="HB81" s="67"/>
      <c r="HC81" s="70"/>
      <c r="HD81" s="70"/>
      <c r="HE81" s="70"/>
      <c r="HF81" s="70"/>
      <c r="HG81" s="70"/>
      <c r="HH81" s="70"/>
      <c r="HI81" s="70">
        <f t="shared" si="111"/>
        <v>0</v>
      </c>
      <c r="HJ81" s="70">
        <f t="shared" si="112"/>
        <v>0</v>
      </c>
      <c r="HK81" s="74"/>
      <c r="HL81" s="74"/>
      <c r="HM81" s="74"/>
      <c r="HN81" s="282"/>
      <c r="HO81" s="74">
        <f t="shared" si="142"/>
        <v>0</v>
      </c>
      <c r="HP81" s="74">
        <f t="shared" si="143"/>
        <v>0</v>
      </c>
      <c r="HQ81" s="305">
        <v>400</v>
      </c>
      <c r="HR81" s="67"/>
      <c r="HS81" s="305">
        <v>400</v>
      </c>
      <c r="HT81" s="74"/>
      <c r="HU81" s="74">
        <f t="shared" si="144"/>
        <v>400</v>
      </c>
      <c r="HV81" s="74">
        <f t="shared" si="145"/>
        <v>0</v>
      </c>
      <c r="HW81" s="74"/>
      <c r="HX81" s="74"/>
      <c r="HY81" s="314"/>
      <c r="HZ81" s="314"/>
      <c r="IA81" s="89"/>
      <c r="IB81" s="87"/>
      <c r="IC81" s="172">
        <v>12.5</v>
      </c>
      <c r="ID81" s="269">
        <v>3.125</v>
      </c>
      <c r="IE81" s="184"/>
      <c r="IF81" s="184"/>
      <c r="IG81" s="74">
        <f t="shared" si="146"/>
        <v>12.5</v>
      </c>
      <c r="IH81" s="74">
        <f t="shared" si="147"/>
        <v>3.125</v>
      </c>
      <c r="II81" s="74"/>
      <c r="IJ81" s="74"/>
      <c r="IK81" s="74"/>
      <c r="IL81" s="74"/>
      <c r="IM81" s="70"/>
      <c r="IN81" s="282"/>
      <c r="IO81" s="74"/>
      <c r="IP81" s="74"/>
      <c r="IQ81" s="74"/>
      <c r="IR81" s="74"/>
      <c r="IS81" s="74"/>
      <c r="IT81" s="74"/>
      <c r="IU81" s="74">
        <f t="shared" si="113"/>
        <v>0</v>
      </c>
      <c r="IV81" s="74">
        <f t="shared" si="114"/>
        <v>0</v>
      </c>
      <c r="IW81" s="74"/>
      <c r="IX81" s="74"/>
      <c r="IY81" s="67"/>
      <c r="IZ81" s="67"/>
      <c r="JA81" s="67">
        <v>10.31</v>
      </c>
      <c r="JB81" s="67"/>
      <c r="JC81" s="67">
        <v>0</v>
      </c>
      <c r="JD81" s="67"/>
      <c r="JE81" s="293">
        <v>5.15</v>
      </c>
      <c r="JF81" s="293"/>
      <c r="JG81" s="74">
        <f t="shared" si="148"/>
        <v>15.46</v>
      </c>
      <c r="JH81" s="74">
        <f t="shared" si="149"/>
        <v>0</v>
      </c>
      <c r="JI81" s="269">
        <v>0</v>
      </c>
      <c r="JJ81" s="269">
        <v>0</v>
      </c>
      <c r="JK81" s="269">
        <v>6.3967999999999998</v>
      </c>
      <c r="JL81" s="269">
        <v>1</v>
      </c>
      <c r="JM81" s="324"/>
      <c r="JN81" s="269"/>
      <c r="JO81" s="305">
        <v>0</v>
      </c>
      <c r="JP81" s="269">
        <v>0</v>
      </c>
      <c r="JQ81" s="305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50"/>
        <v>6.3967999999999998</v>
      </c>
      <c r="JX81" s="74">
        <f t="shared" si="151"/>
        <v>1</v>
      </c>
      <c r="JY81" s="74"/>
      <c r="JZ81" s="74"/>
      <c r="KA81" s="67"/>
      <c r="KB81" s="67"/>
      <c r="KC81" s="74">
        <f t="shared" si="152"/>
        <v>0</v>
      </c>
      <c r="KD81" s="74">
        <f t="shared" si="153"/>
        <v>0</v>
      </c>
      <c r="KE81" s="70"/>
      <c r="KF81" s="70"/>
      <c r="KG81" s="70"/>
      <c r="KH81" s="70"/>
      <c r="KI81" s="70">
        <f t="shared" si="115"/>
        <v>0</v>
      </c>
      <c r="KJ81" s="70">
        <f t="shared" si="116"/>
        <v>0</v>
      </c>
      <c r="KK81" s="70"/>
      <c r="KL81" s="70"/>
      <c r="KM81" s="70"/>
      <c r="KN81" s="70"/>
      <c r="KO81" s="70">
        <f t="shared" si="154"/>
        <v>0</v>
      </c>
      <c r="KP81" s="70">
        <f t="shared" si="154"/>
        <v>0</v>
      </c>
      <c r="KQ81" s="263"/>
      <c r="KR81" s="70"/>
      <c r="KS81" s="70"/>
      <c r="KT81" s="70"/>
      <c r="KU81" s="114">
        <f t="shared" si="155"/>
        <v>0</v>
      </c>
      <c r="KV81" s="114">
        <f t="shared" si="156"/>
        <v>0</v>
      </c>
      <c r="KW81" s="70"/>
      <c r="KX81" s="70"/>
      <c r="KY81" s="70">
        <f t="shared" si="157"/>
        <v>0</v>
      </c>
      <c r="KZ81" s="70">
        <f t="shared" si="158"/>
        <v>0</v>
      </c>
      <c r="LA81" s="70"/>
      <c r="LB81" s="70"/>
      <c r="LC81" s="70"/>
      <c r="LD81" s="70"/>
      <c r="LE81" s="70">
        <f t="shared" si="159"/>
        <v>0</v>
      </c>
      <c r="LF81" s="70">
        <f t="shared" si="160"/>
        <v>0</v>
      </c>
      <c r="LG81" s="70"/>
      <c r="LH81" s="70"/>
      <c r="LI81" s="70">
        <f t="shared" si="161"/>
        <v>0</v>
      </c>
      <c r="LJ81" s="70">
        <f t="shared" si="162"/>
        <v>0</v>
      </c>
      <c r="LK81" s="67">
        <v>24.2</v>
      </c>
      <c r="LL81" s="269">
        <v>0</v>
      </c>
      <c r="LM81" s="75">
        <v>24.02</v>
      </c>
      <c r="LN81" s="315">
        <v>0</v>
      </c>
      <c r="LO81" s="75">
        <v>6.5750000000000002</v>
      </c>
      <c r="LP81" s="319">
        <v>0</v>
      </c>
      <c r="LQ81" s="130"/>
      <c r="LR81" s="271"/>
      <c r="LS81" s="271"/>
      <c r="LT81" s="271"/>
      <c r="LU81" s="70">
        <f t="shared" si="163"/>
        <v>54.795000000000002</v>
      </c>
      <c r="LV81" s="70">
        <f t="shared" si="164"/>
        <v>0</v>
      </c>
      <c r="LW81" s="130"/>
      <c r="LX81" s="70"/>
      <c r="LY81" s="70"/>
      <c r="LZ81" s="70"/>
      <c r="MA81" s="70">
        <f t="shared" si="165"/>
        <v>0</v>
      </c>
      <c r="MB81" s="70">
        <f t="shared" si="166"/>
        <v>0</v>
      </c>
      <c r="MC81" s="106"/>
      <c r="MD81" s="70"/>
      <c r="ME81" s="316"/>
      <c r="MF81" s="287"/>
      <c r="MG81" s="71"/>
      <c r="MH81" s="70"/>
      <c r="MI81" s="71"/>
      <c r="MJ81" s="70"/>
      <c r="MK81" s="70">
        <f t="shared" si="167"/>
        <v>0</v>
      </c>
      <c r="ML81" s="70">
        <f t="shared" si="168"/>
        <v>0</v>
      </c>
      <c r="MM81" s="365">
        <v>0.42</v>
      </c>
      <c r="MN81" s="321"/>
      <c r="MO81" s="366">
        <v>0.27999999999999997</v>
      </c>
      <c r="MP81" s="321"/>
      <c r="MQ81" s="70">
        <f t="shared" si="169"/>
        <v>0.7</v>
      </c>
      <c r="MR81" s="70">
        <f t="shared" si="170"/>
        <v>0</v>
      </c>
      <c r="MS81" s="70"/>
      <c r="MT81" s="70"/>
      <c r="MU81" s="70">
        <f t="shared" si="171"/>
        <v>0</v>
      </c>
      <c r="MV81" s="70">
        <f t="shared" si="172"/>
        <v>0</v>
      </c>
      <c r="MW81" s="70"/>
      <c r="MX81" s="70"/>
      <c r="MY81" s="70">
        <f t="shared" si="173"/>
        <v>0</v>
      </c>
      <c r="MZ81" s="70">
        <f t="shared" si="174"/>
        <v>0</v>
      </c>
      <c r="NA81" s="317">
        <v>0</v>
      </c>
      <c r="NB81" s="349">
        <v>0</v>
      </c>
      <c r="NC81" s="70">
        <f t="shared" si="175"/>
        <v>0</v>
      </c>
      <c r="ND81" s="70">
        <f t="shared" si="176"/>
        <v>0</v>
      </c>
      <c r="NE81" s="172"/>
      <c r="NF81" s="172"/>
      <c r="NG81" s="172">
        <f t="shared" si="177"/>
        <v>0</v>
      </c>
      <c r="NH81" s="172">
        <f t="shared" si="178"/>
        <v>0</v>
      </c>
      <c r="NI81" s="172"/>
      <c r="NJ81" s="172"/>
      <c r="NK81" s="172">
        <f t="shared" si="179"/>
        <v>0</v>
      </c>
      <c r="NL81" s="172">
        <f t="shared" si="180"/>
        <v>0</v>
      </c>
      <c r="NM81" s="264"/>
      <c r="NN81" s="172"/>
      <c r="NO81" s="172">
        <f t="shared" si="181"/>
        <v>0</v>
      </c>
      <c r="NP81" s="172">
        <f t="shared" si="182"/>
        <v>0</v>
      </c>
      <c r="NQ81" s="314">
        <v>2.21</v>
      </c>
      <c r="NR81" s="314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3"/>
        <v>2.21</v>
      </c>
      <c r="OD81" s="70">
        <f t="shared" si="184"/>
        <v>0</v>
      </c>
      <c r="OE81" s="70">
        <v>1.7</v>
      </c>
      <c r="OF81" s="70"/>
      <c r="OG81" s="114">
        <v>0</v>
      </c>
      <c r="OH81" s="70"/>
      <c r="OI81" s="114">
        <v>0</v>
      </c>
      <c r="OJ81" s="70"/>
      <c r="OK81" s="70">
        <v>0</v>
      </c>
      <c r="OL81" s="70"/>
      <c r="OM81" s="70">
        <f t="shared" si="185"/>
        <v>1.7</v>
      </c>
      <c r="ON81" s="70">
        <f t="shared" si="186"/>
        <v>0</v>
      </c>
      <c r="OO81" s="320">
        <v>0.26</v>
      </c>
      <c r="OP81" s="172"/>
      <c r="OQ81" s="321">
        <v>7.0000000000000007E-2</v>
      </c>
      <c r="OR81" s="172"/>
      <c r="OS81" s="321">
        <v>0.08</v>
      </c>
      <c r="OT81" s="172"/>
      <c r="OU81" s="172">
        <f t="shared" si="187"/>
        <v>0.33</v>
      </c>
      <c r="OV81" s="172">
        <f t="shared" si="188"/>
        <v>0</v>
      </c>
      <c r="OW81" s="172"/>
      <c r="OX81" s="172"/>
      <c r="OY81" s="172">
        <f t="shared" si="117"/>
        <v>0</v>
      </c>
      <c r="OZ81" s="172">
        <f t="shared" si="118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4"/>
        <v>0</v>
      </c>
      <c r="J82" s="74">
        <f t="shared" si="105"/>
        <v>0</v>
      </c>
      <c r="K82" s="263"/>
      <c r="L82" s="263"/>
      <c r="M82" s="67">
        <v>20.62</v>
      </c>
      <c r="N82" s="67">
        <v>4.1240000000000006</v>
      </c>
      <c r="O82" s="71">
        <v>0</v>
      </c>
      <c r="P82" s="67">
        <v>0</v>
      </c>
      <c r="Q82" s="114">
        <v>5.15</v>
      </c>
      <c r="R82" s="74">
        <v>1.03</v>
      </c>
      <c r="S82" s="263"/>
      <c r="T82" s="263"/>
      <c r="U82" s="74"/>
      <c r="V82" s="74"/>
      <c r="W82" s="74">
        <f t="shared" si="119"/>
        <v>25.770000000000003</v>
      </c>
      <c r="X82" s="74">
        <f t="shared" si="120"/>
        <v>5.1540000000000008</v>
      </c>
      <c r="Y82" s="74"/>
      <c r="Z82" s="74"/>
      <c r="AA82" s="71"/>
      <c r="AB82" s="67"/>
      <c r="AC82" s="74">
        <f t="shared" si="121"/>
        <v>0</v>
      </c>
      <c r="AD82" s="74">
        <f t="shared" si="122"/>
        <v>0</v>
      </c>
      <c r="AE82" s="67"/>
      <c r="AF82" s="67"/>
      <c r="AG82" s="67"/>
      <c r="AH82" s="67"/>
      <c r="AI82" s="114"/>
      <c r="AJ82" s="114"/>
      <c r="AK82" s="307"/>
      <c r="AL82" s="275"/>
      <c r="AM82" s="276"/>
      <c r="AN82" s="276"/>
      <c r="AO82" s="277"/>
      <c r="AP82" s="277"/>
      <c r="AQ82" s="277"/>
      <c r="AR82" s="277"/>
      <c r="AS82" s="277"/>
      <c r="AT82" s="277"/>
      <c r="AU82" s="70">
        <f t="shared" si="106"/>
        <v>0</v>
      </c>
      <c r="AV82" s="70">
        <f t="shared" si="107"/>
        <v>0</v>
      </c>
      <c r="AW82" s="74"/>
      <c r="AX82" s="74"/>
      <c r="AY82" s="278"/>
      <c r="AZ82" s="74"/>
      <c r="BA82" s="74"/>
      <c r="BB82" s="74"/>
      <c r="BC82" s="74">
        <f t="shared" si="108"/>
        <v>0</v>
      </c>
      <c r="BD82" s="74">
        <f t="shared" si="109"/>
        <v>0</v>
      </c>
      <c r="BE82" s="74">
        <v>10</v>
      </c>
      <c r="BF82" s="74">
        <v>1.4239999999999999</v>
      </c>
      <c r="BG82" s="279">
        <v>8</v>
      </c>
      <c r="BH82" s="280">
        <v>1.1392</v>
      </c>
      <c r="BI82" s="279">
        <v>0</v>
      </c>
      <c r="BJ82" s="280">
        <v>0</v>
      </c>
      <c r="BK82" s="264">
        <v>2</v>
      </c>
      <c r="BL82" s="74">
        <v>0.2848</v>
      </c>
      <c r="BM82" s="74"/>
      <c r="BN82" s="74"/>
      <c r="BO82" s="74"/>
      <c r="BP82" s="74"/>
      <c r="BQ82" s="74">
        <v>10</v>
      </c>
      <c r="BR82" s="74">
        <v>1.4239999999999999</v>
      </c>
      <c r="BS82" s="263">
        <f t="shared" si="123"/>
        <v>30</v>
      </c>
      <c r="BT82" s="74">
        <f t="shared" si="124"/>
        <v>4.2720000000000002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0"/>
        <v>0</v>
      </c>
      <c r="CD82" s="70">
        <f t="shared" si="110"/>
        <v>0</v>
      </c>
      <c r="CE82" s="70"/>
      <c r="CF82" s="70"/>
      <c r="CG82" s="106"/>
      <c r="CH82" s="262"/>
      <c r="CI82" s="305">
        <v>30.9</v>
      </c>
      <c r="CJ82" s="262">
        <v>10</v>
      </c>
      <c r="CK82" s="269"/>
      <c r="CL82" s="269"/>
      <c r="CM82" s="305">
        <v>10.3</v>
      </c>
      <c r="CN82" s="269">
        <v>3</v>
      </c>
      <c r="CO82" s="74">
        <f t="shared" si="125"/>
        <v>41.2</v>
      </c>
      <c r="CP82" s="74">
        <f t="shared" si="126"/>
        <v>13</v>
      </c>
      <c r="CQ82" s="308">
        <v>247.40625</v>
      </c>
      <c r="CR82" s="308"/>
      <c r="CS82" s="308"/>
      <c r="CT82" s="274"/>
      <c r="CU82" s="309">
        <v>18.556701030927837</v>
      </c>
      <c r="CV82" s="172"/>
      <c r="CW82" s="310">
        <v>63.814432989690722</v>
      </c>
      <c r="CX82" s="274"/>
      <c r="CY82" s="274"/>
      <c r="CZ82" s="274"/>
      <c r="DA82" s="281">
        <f t="shared" si="127"/>
        <v>329.77738402061857</v>
      </c>
      <c r="DB82" s="70">
        <f t="shared" si="128"/>
        <v>0</v>
      </c>
      <c r="DC82" s="74"/>
      <c r="DD82" s="74"/>
      <c r="DE82" s="70"/>
      <c r="DF82" s="74"/>
      <c r="DG82" s="74"/>
      <c r="DH82" s="74"/>
      <c r="DI82" s="74">
        <f t="shared" si="129"/>
        <v>0</v>
      </c>
      <c r="DJ82" s="74">
        <f t="shared" si="130"/>
        <v>0</v>
      </c>
      <c r="DK82" s="311">
        <v>41.1</v>
      </c>
      <c r="DL82" s="311">
        <v>13.7</v>
      </c>
      <c r="DM82" s="263">
        <f t="shared" si="131"/>
        <v>41.1</v>
      </c>
      <c r="DN82" s="263">
        <f t="shared" si="132"/>
        <v>13.7</v>
      </c>
      <c r="DO82" s="311">
        <v>39.869999999999997</v>
      </c>
      <c r="DP82" s="311">
        <v>13.29</v>
      </c>
      <c r="DQ82" s="265"/>
      <c r="DR82" s="265"/>
      <c r="DS82" s="74"/>
      <c r="DT82" s="74"/>
      <c r="DU82" s="266"/>
      <c r="DV82" s="282"/>
      <c r="DW82" s="282"/>
      <c r="DX82" s="282"/>
      <c r="DY82" s="74"/>
      <c r="DZ82" s="74"/>
      <c r="EA82" s="70"/>
      <c r="EB82" s="74"/>
      <c r="EC82" s="74">
        <f t="shared" si="133"/>
        <v>0</v>
      </c>
      <c r="ED82" s="74">
        <f t="shared" si="133"/>
        <v>0</v>
      </c>
      <c r="EE82" s="70"/>
      <c r="EF82" s="70"/>
      <c r="EG82" s="346">
        <v>41.23</v>
      </c>
      <c r="EH82" s="347"/>
      <c r="EI82" s="87">
        <v>265.70103092783506</v>
      </c>
      <c r="EJ82" s="87"/>
      <c r="EK82" s="263">
        <v>116.90721649484537</v>
      </c>
      <c r="EL82" s="266"/>
      <c r="EM82" s="267"/>
      <c r="EN82" s="267"/>
      <c r="EO82" s="267"/>
      <c r="EP82" s="267"/>
      <c r="EQ82" s="74">
        <f t="shared" si="134"/>
        <v>423.83824742268047</v>
      </c>
      <c r="ER82" s="74">
        <f t="shared" si="135"/>
        <v>0</v>
      </c>
      <c r="ES82" s="172"/>
      <c r="ET82" s="172"/>
      <c r="EU82" s="283"/>
      <c r="EV82" s="283"/>
      <c r="EW82" s="70">
        <f t="shared" si="136"/>
        <v>0</v>
      </c>
      <c r="EX82" s="70">
        <f t="shared" si="137"/>
        <v>0</v>
      </c>
      <c r="EY82" s="74"/>
      <c r="EZ82" s="74"/>
      <c r="FA82" s="312">
        <v>29</v>
      </c>
      <c r="FB82" s="268"/>
      <c r="FC82" s="106">
        <v>0</v>
      </c>
      <c r="FD82" s="264"/>
      <c r="FE82" s="74"/>
      <c r="FF82" s="74"/>
      <c r="FG82" s="284"/>
      <c r="FH82" s="285"/>
      <c r="FI82" s="74"/>
      <c r="FJ82" s="74"/>
      <c r="FK82" s="74"/>
      <c r="FL82" s="74"/>
      <c r="FM82" s="264"/>
      <c r="FN82" s="264"/>
      <c r="FO82" s="70"/>
      <c r="FP82" s="74"/>
      <c r="FQ82" s="286">
        <f t="shared" si="138"/>
        <v>0</v>
      </c>
      <c r="FR82" s="74">
        <f t="shared" si="139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0"/>
        <v>0</v>
      </c>
      <c r="GH82" s="74">
        <f t="shared" si="141"/>
        <v>0</v>
      </c>
      <c r="GI82" s="67"/>
      <c r="GJ82" s="67"/>
      <c r="GK82" s="269"/>
      <c r="GL82" s="269"/>
      <c r="GM82" s="86"/>
      <c r="GN82" s="86"/>
      <c r="GO82" s="269"/>
      <c r="GP82" s="313"/>
      <c r="GQ82" s="313"/>
      <c r="GR82" s="313"/>
      <c r="GS82" s="86"/>
      <c r="GT82" s="86"/>
      <c r="GU82" s="86"/>
      <c r="GV82" s="86"/>
      <c r="GW82" s="86"/>
      <c r="GX82" s="86"/>
      <c r="GY82" s="86"/>
      <c r="GZ82" s="86"/>
      <c r="HA82" s="67"/>
      <c r="HB82" s="67"/>
      <c r="HC82" s="70"/>
      <c r="HD82" s="70"/>
      <c r="HE82" s="70"/>
      <c r="HF82" s="70"/>
      <c r="HG82" s="70"/>
      <c r="HH82" s="70"/>
      <c r="HI82" s="70">
        <f t="shared" si="111"/>
        <v>0</v>
      </c>
      <c r="HJ82" s="70">
        <f t="shared" si="112"/>
        <v>0</v>
      </c>
      <c r="HK82" s="74"/>
      <c r="HL82" s="74"/>
      <c r="HM82" s="74"/>
      <c r="HN82" s="282"/>
      <c r="HO82" s="74">
        <f t="shared" si="142"/>
        <v>0</v>
      </c>
      <c r="HP82" s="74">
        <f t="shared" si="143"/>
        <v>0</v>
      </c>
      <c r="HQ82" s="305">
        <v>430</v>
      </c>
      <c r="HR82" s="67"/>
      <c r="HS82" s="305">
        <v>430</v>
      </c>
      <c r="HT82" s="74"/>
      <c r="HU82" s="74">
        <f t="shared" si="144"/>
        <v>430</v>
      </c>
      <c r="HV82" s="74">
        <f t="shared" si="145"/>
        <v>0</v>
      </c>
      <c r="HW82" s="74"/>
      <c r="HX82" s="74"/>
      <c r="HY82" s="314"/>
      <c r="HZ82" s="314"/>
      <c r="IA82" s="89"/>
      <c r="IB82" s="87"/>
      <c r="IC82" s="172">
        <v>12.5</v>
      </c>
      <c r="ID82" s="269">
        <v>3.125</v>
      </c>
      <c r="IE82" s="184"/>
      <c r="IF82" s="184"/>
      <c r="IG82" s="74">
        <f t="shared" si="146"/>
        <v>12.5</v>
      </c>
      <c r="IH82" s="74">
        <f t="shared" si="147"/>
        <v>3.125</v>
      </c>
      <c r="II82" s="74"/>
      <c r="IJ82" s="74"/>
      <c r="IK82" s="74"/>
      <c r="IL82" s="74"/>
      <c r="IM82" s="70"/>
      <c r="IN82" s="282"/>
      <c r="IO82" s="74"/>
      <c r="IP82" s="74"/>
      <c r="IQ82" s="74"/>
      <c r="IR82" s="74"/>
      <c r="IS82" s="74"/>
      <c r="IT82" s="74"/>
      <c r="IU82" s="74">
        <f t="shared" si="113"/>
        <v>0</v>
      </c>
      <c r="IV82" s="74">
        <f t="shared" si="114"/>
        <v>0</v>
      </c>
      <c r="IW82" s="74"/>
      <c r="IX82" s="74"/>
      <c r="IY82" s="67"/>
      <c r="IZ82" s="67"/>
      <c r="JA82" s="67">
        <v>10.31</v>
      </c>
      <c r="JB82" s="67"/>
      <c r="JC82" s="67">
        <v>0</v>
      </c>
      <c r="JD82" s="67"/>
      <c r="JE82" s="293">
        <v>5.15</v>
      </c>
      <c r="JF82" s="293"/>
      <c r="JG82" s="74">
        <f t="shared" si="148"/>
        <v>15.46</v>
      </c>
      <c r="JH82" s="74">
        <f t="shared" si="149"/>
        <v>0</v>
      </c>
      <c r="JI82" s="269">
        <v>0</v>
      </c>
      <c r="JJ82" s="269">
        <v>0</v>
      </c>
      <c r="JK82" s="269">
        <v>6.3967999999999998</v>
      </c>
      <c r="JL82" s="269">
        <v>1</v>
      </c>
      <c r="JM82" s="324"/>
      <c r="JN82" s="269"/>
      <c r="JO82" s="305">
        <v>0</v>
      </c>
      <c r="JP82" s="269">
        <v>0</v>
      </c>
      <c r="JQ82" s="305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50"/>
        <v>6.3967999999999998</v>
      </c>
      <c r="JX82" s="74">
        <f t="shared" si="151"/>
        <v>1</v>
      </c>
      <c r="JY82" s="74"/>
      <c r="JZ82" s="74"/>
      <c r="KA82" s="67"/>
      <c r="KB82" s="67"/>
      <c r="KC82" s="74">
        <f t="shared" si="152"/>
        <v>0</v>
      </c>
      <c r="KD82" s="74">
        <f t="shared" si="153"/>
        <v>0</v>
      </c>
      <c r="KE82" s="70"/>
      <c r="KF82" s="70"/>
      <c r="KG82" s="70"/>
      <c r="KH82" s="70"/>
      <c r="KI82" s="70">
        <f t="shared" si="115"/>
        <v>0</v>
      </c>
      <c r="KJ82" s="70">
        <f t="shared" si="116"/>
        <v>0</v>
      </c>
      <c r="KK82" s="70"/>
      <c r="KL82" s="70"/>
      <c r="KM82" s="70"/>
      <c r="KN82" s="70"/>
      <c r="KO82" s="70">
        <f t="shared" si="154"/>
        <v>0</v>
      </c>
      <c r="KP82" s="70">
        <f t="shared" si="154"/>
        <v>0</v>
      </c>
      <c r="KQ82" s="263"/>
      <c r="KR82" s="70"/>
      <c r="KS82" s="70"/>
      <c r="KT82" s="70"/>
      <c r="KU82" s="114">
        <f t="shared" si="155"/>
        <v>0</v>
      </c>
      <c r="KV82" s="114">
        <f t="shared" si="156"/>
        <v>0</v>
      </c>
      <c r="KW82" s="70"/>
      <c r="KX82" s="70"/>
      <c r="KY82" s="70">
        <f t="shared" si="157"/>
        <v>0</v>
      </c>
      <c r="KZ82" s="70">
        <f t="shared" si="158"/>
        <v>0</v>
      </c>
      <c r="LA82" s="70"/>
      <c r="LB82" s="70"/>
      <c r="LC82" s="70"/>
      <c r="LD82" s="70"/>
      <c r="LE82" s="70">
        <f t="shared" si="159"/>
        <v>0</v>
      </c>
      <c r="LF82" s="70">
        <f t="shared" si="160"/>
        <v>0</v>
      </c>
      <c r="LG82" s="70"/>
      <c r="LH82" s="70"/>
      <c r="LI82" s="70">
        <f t="shared" si="161"/>
        <v>0</v>
      </c>
      <c r="LJ82" s="70">
        <f t="shared" si="162"/>
        <v>0</v>
      </c>
      <c r="LK82" s="67">
        <v>24.2</v>
      </c>
      <c r="LL82" s="269">
        <v>0</v>
      </c>
      <c r="LM82" s="75">
        <v>24.02</v>
      </c>
      <c r="LN82" s="315">
        <v>0</v>
      </c>
      <c r="LO82" s="75">
        <v>6.5750000000000002</v>
      </c>
      <c r="LP82" s="319">
        <v>0</v>
      </c>
      <c r="LQ82" s="130"/>
      <c r="LR82" s="271"/>
      <c r="LS82" s="271"/>
      <c r="LT82" s="271"/>
      <c r="LU82" s="70">
        <f t="shared" si="163"/>
        <v>54.795000000000002</v>
      </c>
      <c r="LV82" s="70">
        <f t="shared" si="164"/>
        <v>0</v>
      </c>
      <c r="LW82" s="130"/>
      <c r="LX82" s="70"/>
      <c r="LY82" s="70"/>
      <c r="LZ82" s="70"/>
      <c r="MA82" s="70">
        <f t="shared" si="165"/>
        <v>0</v>
      </c>
      <c r="MB82" s="70">
        <f t="shared" si="166"/>
        <v>0</v>
      </c>
      <c r="MC82" s="106"/>
      <c r="MD82" s="70"/>
      <c r="ME82" s="316"/>
      <c r="MF82" s="287"/>
      <c r="MG82" s="71"/>
      <c r="MH82" s="70"/>
      <c r="MI82" s="71"/>
      <c r="MJ82" s="70"/>
      <c r="MK82" s="70">
        <f t="shared" si="167"/>
        <v>0</v>
      </c>
      <c r="ML82" s="70">
        <f t="shared" si="168"/>
        <v>0</v>
      </c>
      <c r="MM82" s="365">
        <v>0.11399999999999999</v>
      </c>
      <c r="MN82" s="321"/>
      <c r="MO82" s="366">
        <v>7.6000000000000012E-2</v>
      </c>
      <c r="MP82" s="321"/>
      <c r="MQ82" s="70">
        <f t="shared" si="169"/>
        <v>0.19</v>
      </c>
      <c r="MR82" s="70">
        <f t="shared" si="170"/>
        <v>0</v>
      </c>
      <c r="MS82" s="70"/>
      <c r="MT82" s="70"/>
      <c r="MU82" s="70">
        <f t="shared" si="171"/>
        <v>0</v>
      </c>
      <c r="MV82" s="70">
        <f t="shared" si="172"/>
        <v>0</v>
      </c>
      <c r="MW82" s="70"/>
      <c r="MX82" s="70"/>
      <c r="MY82" s="70">
        <f t="shared" si="173"/>
        <v>0</v>
      </c>
      <c r="MZ82" s="70">
        <f t="shared" si="174"/>
        <v>0</v>
      </c>
      <c r="NA82" s="317">
        <v>0</v>
      </c>
      <c r="NB82" s="349">
        <v>0</v>
      </c>
      <c r="NC82" s="70">
        <f t="shared" si="175"/>
        <v>0</v>
      </c>
      <c r="ND82" s="70">
        <f t="shared" si="176"/>
        <v>0</v>
      </c>
      <c r="NE82" s="172"/>
      <c r="NF82" s="172"/>
      <c r="NG82" s="172">
        <f t="shared" si="177"/>
        <v>0</v>
      </c>
      <c r="NH82" s="172">
        <f t="shared" si="178"/>
        <v>0</v>
      </c>
      <c r="NI82" s="172"/>
      <c r="NJ82" s="172"/>
      <c r="NK82" s="172">
        <f t="shared" si="179"/>
        <v>0</v>
      </c>
      <c r="NL82" s="172">
        <f t="shared" si="180"/>
        <v>0</v>
      </c>
      <c r="NM82" s="264"/>
      <c r="NN82" s="172"/>
      <c r="NO82" s="172">
        <f t="shared" si="181"/>
        <v>0</v>
      </c>
      <c r="NP82" s="172">
        <f t="shared" si="182"/>
        <v>0</v>
      </c>
      <c r="NQ82" s="314">
        <v>1.17</v>
      </c>
      <c r="NR82" s="314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3"/>
        <v>1.17</v>
      </c>
      <c r="OD82" s="70">
        <f t="shared" si="184"/>
        <v>0</v>
      </c>
      <c r="OE82" s="70">
        <v>1.1000000000000001</v>
      </c>
      <c r="OF82" s="70"/>
      <c r="OG82" s="114">
        <v>0</v>
      </c>
      <c r="OH82" s="70"/>
      <c r="OI82" s="114">
        <v>0.02</v>
      </c>
      <c r="OJ82" s="70"/>
      <c r="OK82" s="70">
        <v>0</v>
      </c>
      <c r="OL82" s="70"/>
      <c r="OM82" s="70">
        <f t="shared" si="185"/>
        <v>1.1200000000000001</v>
      </c>
      <c r="ON82" s="70">
        <f t="shared" si="186"/>
        <v>0</v>
      </c>
      <c r="OO82" s="320">
        <v>0.03</v>
      </c>
      <c r="OP82" s="172"/>
      <c r="OQ82" s="321">
        <v>0.01</v>
      </c>
      <c r="OR82" s="172"/>
      <c r="OS82" s="321">
        <v>0.01</v>
      </c>
      <c r="OT82" s="172"/>
      <c r="OU82" s="172">
        <f t="shared" si="187"/>
        <v>0.04</v>
      </c>
      <c r="OV82" s="172">
        <f t="shared" si="188"/>
        <v>0</v>
      </c>
      <c r="OW82" s="172"/>
      <c r="OX82" s="172"/>
      <c r="OY82" s="172">
        <f t="shared" si="117"/>
        <v>0</v>
      </c>
      <c r="OZ82" s="172">
        <f t="shared" si="118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4"/>
        <v>0</v>
      </c>
      <c r="J83" s="74">
        <f t="shared" si="105"/>
        <v>0</v>
      </c>
      <c r="K83" s="263"/>
      <c r="L83" s="263"/>
      <c r="M83" s="67">
        <v>20.62</v>
      </c>
      <c r="N83" s="67">
        <v>4.1240000000000006</v>
      </c>
      <c r="O83" s="71">
        <v>24.74</v>
      </c>
      <c r="P83" s="67">
        <v>4.9480000000000004</v>
      </c>
      <c r="Q83" s="114">
        <v>5.15</v>
      </c>
      <c r="R83" s="74">
        <v>1.03</v>
      </c>
      <c r="S83" s="263"/>
      <c r="T83" s="263"/>
      <c r="U83" s="74"/>
      <c r="V83" s="74"/>
      <c r="W83" s="74">
        <f t="shared" si="119"/>
        <v>50.510000000000005</v>
      </c>
      <c r="X83" s="74">
        <f t="shared" si="120"/>
        <v>10.102</v>
      </c>
      <c r="Y83" s="74"/>
      <c r="Z83" s="74"/>
      <c r="AA83" s="71"/>
      <c r="AB83" s="67"/>
      <c r="AC83" s="74">
        <f t="shared" si="121"/>
        <v>0</v>
      </c>
      <c r="AD83" s="74">
        <f t="shared" si="122"/>
        <v>0</v>
      </c>
      <c r="AE83" s="67"/>
      <c r="AF83" s="67"/>
      <c r="AG83" s="67"/>
      <c r="AH83" s="67"/>
      <c r="AI83" s="114"/>
      <c r="AJ83" s="114"/>
      <c r="AK83" s="307"/>
      <c r="AL83" s="275"/>
      <c r="AM83" s="276"/>
      <c r="AN83" s="276"/>
      <c r="AO83" s="277"/>
      <c r="AP83" s="277"/>
      <c r="AQ83" s="277"/>
      <c r="AR83" s="277"/>
      <c r="AS83" s="277"/>
      <c r="AT83" s="277"/>
      <c r="AU83" s="70">
        <f t="shared" si="106"/>
        <v>0</v>
      </c>
      <c r="AV83" s="70">
        <f t="shared" si="107"/>
        <v>0</v>
      </c>
      <c r="AW83" s="74"/>
      <c r="AX83" s="74"/>
      <c r="AY83" s="278"/>
      <c r="AZ83" s="74"/>
      <c r="BA83" s="74"/>
      <c r="BB83" s="74"/>
      <c r="BC83" s="74">
        <f t="shared" si="108"/>
        <v>0</v>
      </c>
      <c r="BD83" s="74">
        <f t="shared" si="109"/>
        <v>0</v>
      </c>
      <c r="BE83" s="74">
        <v>10</v>
      </c>
      <c r="BF83" s="74">
        <v>1.4239999999999999</v>
      </c>
      <c r="BG83" s="279">
        <v>8</v>
      </c>
      <c r="BH83" s="280">
        <v>1.1392</v>
      </c>
      <c r="BI83" s="279">
        <v>0</v>
      </c>
      <c r="BJ83" s="280">
        <v>0</v>
      </c>
      <c r="BK83" s="264">
        <v>2</v>
      </c>
      <c r="BL83" s="74">
        <v>0.2848</v>
      </c>
      <c r="BM83" s="74"/>
      <c r="BN83" s="74"/>
      <c r="BO83" s="74"/>
      <c r="BP83" s="74"/>
      <c r="BQ83" s="74">
        <v>10</v>
      </c>
      <c r="BR83" s="74">
        <v>1.4239999999999999</v>
      </c>
      <c r="BS83" s="263">
        <f t="shared" si="123"/>
        <v>30</v>
      </c>
      <c r="BT83" s="74">
        <f t="shared" si="124"/>
        <v>4.2720000000000002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0"/>
        <v>0</v>
      </c>
      <c r="CD83" s="70">
        <f t="shared" si="110"/>
        <v>0</v>
      </c>
      <c r="CE83" s="70"/>
      <c r="CF83" s="70"/>
      <c r="CG83" s="106"/>
      <c r="CH83" s="262"/>
      <c r="CI83" s="305">
        <v>30.9</v>
      </c>
      <c r="CJ83" s="262">
        <v>10</v>
      </c>
      <c r="CK83" s="269"/>
      <c r="CL83" s="269"/>
      <c r="CM83" s="305">
        <v>10.3</v>
      </c>
      <c r="CN83" s="269">
        <v>3</v>
      </c>
      <c r="CO83" s="74">
        <f t="shared" si="125"/>
        <v>41.2</v>
      </c>
      <c r="CP83" s="74">
        <f t="shared" si="126"/>
        <v>13</v>
      </c>
      <c r="CQ83" s="308">
        <v>247.40625</v>
      </c>
      <c r="CR83" s="308"/>
      <c r="CS83" s="308"/>
      <c r="CT83" s="274"/>
      <c r="CU83" s="309">
        <v>18.556701030927837</v>
      </c>
      <c r="CV83" s="172"/>
      <c r="CW83" s="310">
        <v>63.814432989690722</v>
      </c>
      <c r="CX83" s="274"/>
      <c r="CY83" s="274"/>
      <c r="CZ83" s="274"/>
      <c r="DA83" s="281">
        <f t="shared" si="127"/>
        <v>329.77738402061857</v>
      </c>
      <c r="DB83" s="70">
        <f t="shared" si="128"/>
        <v>0</v>
      </c>
      <c r="DC83" s="74"/>
      <c r="DD83" s="74"/>
      <c r="DE83" s="70"/>
      <c r="DF83" s="74"/>
      <c r="DG83" s="74"/>
      <c r="DH83" s="74"/>
      <c r="DI83" s="74">
        <f t="shared" si="129"/>
        <v>0</v>
      </c>
      <c r="DJ83" s="74">
        <f t="shared" si="130"/>
        <v>0</v>
      </c>
      <c r="DK83" s="311">
        <v>41.1</v>
      </c>
      <c r="DL83" s="311">
        <v>13.7</v>
      </c>
      <c r="DM83" s="263">
        <f t="shared" si="131"/>
        <v>41.1</v>
      </c>
      <c r="DN83" s="263">
        <f t="shared" si="132"/>
        <v>13.7</v>
      </c>
      <c r="DO83" s="311">
        <v>39.869999999999997</v>
      </c>
      <c r="DP83" s="311">
        <v>13.29</v>
      </c>
      <c r="DQ83" s="265"/>
      <c r="DR83" s="265"/>
      <c r="DS83" s="74"/>
      <c r="DT83" s="74"/>
      <c r="DU83" s="266"/>
      <c r="DV83" s="282"/>
      <c r="DW83" s="282"/>
      <c r="DX83" s="282"/>
      <c r="DY83" s="74"/>
      <c r="DZ83" s="74"/>
      <c r="EA83" s="70"/>
      <c r="EB83" s="74"/>
      <c r="EC83" s="74">
        <f t="shared" si="133"/>
        <v>0</v>
      </c>
      <c r="ED83" s="74">
        <f t="shared" si="133"/>
        <v>0</v>
      </c>
      <c r="EE83" s="70"/>
      <c r="EF83" s="70"/>
      <c r="EG83" s="346">
        <v>41.23</v>
      </c>
      <c r="EH83" s="347"/>
      <c r="EI83" s="87">
        <v>265.70103092783506</v>
      </c>
      <c r="EJ83" s="87"/>
      <c r="EK83" s="263">
        <v>116.90721649484537</v>
      </c>
      <c r="EL83" s="266"/>
      <c r="EM83" s="267"/>
      <c r="EN83" s="267"/>
      <c r="EO83" s="267"/>
      <c r="EP83" s="267"/>
      <c r="EQ83" s="74">
        <f t="shared" si="134"/>
        <v>423.83824742268047</v>
      </c>
      <c r="ER83" s="74">
        <f t="shared" si="135"/>
        <v>0</v>
      </c>
      <c r="ES83" s="172"/>
      <c r="ET83" s="172"/>
      <c r="EU83" s="283"/>
      <c r="EV83" s="283"/>
      <c r="EW83" s="70">
        <f t="shared" si="136"/>
        <v>0</v>
      </c>
      <c r="EX83" s="70">
        <f t="shared" si="137"/>
        <v>0</v>
      </c>
      <c r="EY83" s="74"/>
      <c r="EZ83" s="74"/>
      <c r="FA83" s="312">
        <v>31</v>
      </c>
      <c r="FB83" s="268"/>
      <c r="FC83" s="106">
        <v>0</v>
      </c>
      <c r="FD83" s="264"/>
      <c r="FE83" s="74"/>
      <c r="FF83" s="74"/>
      <c r="FG83" s="284"/>
      <c r="FH83" s="285"/>
      <c r="FI83" s="74"/>
      <c r="FJ83" s="74"/>
      <c r="FK83" s="74"/>
      <c r="FL83" s="74"/>
      <c r="FM83" s="264"/>
      <c r="FN83" s="264"/>
      <c r="FO83" s="70"/>
      <c r="FP83" s="74"/>
      <c r="FQ83" s="286">
        <f t="shared" si="138"/>
        <v>0</v>
      </c>
      <c r="FR83" s="74">
        <f t="shared" si="139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0"/>
        <v>0</v>
      </c>
      <c r="GH83" s="74">
        <f t="shared" si="141"/>
        <v>0</v>
      </c>
      <c r="GI83" s="67"/>
      <c r="GJ83" s="67"/>
      <c r="GK83" s="269"/>
      <c r="GL83" s="269"/>
      <c r="GM83" s="86"/>
      <c r="GN83" s="86"/>
      <c r="GO83" s="269"/>
      <c r="GP83" s="313"/>
      <c r="GQ83" s="313"/>
      <c r="GR83" s="313"/>
      <c r="GS83" s="86"/>
      <c r="GT83" s="86"/>
      <c r="GU83" s="86"/>
      <c r="GV83" s="86"/>
      <c r="GW83" s="86"/>
      <c r="GX83" s="86"/>
      <c r="GY83" s="86"/>
      <c r="GZ83" s="86"/>
      <c r="HA83" s="67"/>
      <c r="HB83" s="67"/>
      <c r="HC83" s="70"/>
      <c r="HD83" s="70"/>
      <c r="HE83" s="70"/>
      <c r="HF83" s="70"/>
      <c r="HG83" s="70"/>
      <c r="HH83" s="70"/>
      <c r="HI83" s="70">
        <f t="shared" si="111"/>
        <v>0</v>
      </c>
      <c r="HJ83" s="70">
        <f t="shared" si="112"/>
        <v>0</v>
      </c>
      <c r="HK83" s="74"/>
      <c r="HL83" s="74"/>
      <c r="HM83" s="74"/>
      <c r="HN83" s="282"/>
      <c r="HO83" s="74">
        <f t="shared" si="142"/>
        <v>0</v>
      </c>
      <c r="HP83" s="74">
        <f t="shared" si="143"/>
        <v>0</v>
      </c>
      <c r="HQ83" s="305">
        <v>460</v>
      </c>
      <c r="HR83" s="67"/>
      <c r="HS83" s="305">
        <v>460</v>
      </c>
      <c r="HT83" s="74"/>
      <c r="HU83" s="74">
        <f t="shared" si="144"/>
        <v>460</v>
      </c>
      <c r="HV83" s="74">
        <f t="shared" si="145"/>
        <v>0</v>
      </c>
      <c r="HW83" s="74"/>
      <c r="HX83" s="74"/>
      <c r="HY83" s="292"/>
      <c r="HZ83" s="292"/>
      <c r="IA83" s="89"/>
      <c r="IB83" s="87"/>
      <c r="IC83" s="172">
        <v>12.5</v>
      </c>
      <c r="ID83" s="269">
        <v>3.125</v>
      </c>
      <c r="IE83" s="184"/>
      <c r="IF83" s="184"/>
      <c r="IG83" s="74">
        <f t="shared" si="146"/>
        <v>12.5</v>
      </c>
      <c r="IH83" s="74">
        <f t="shared" si="147"/>
        <v>3.125</v>
      </c>
      <c r="II83" s="74"/>
      <c r="IJ83" s="74"/>
      <c r="IK83" s="74"/>
      <c r="IL83" s="74"/>
      <c r="IM83" s="70"/>
      <c r="IN83" s="282"/>
      <c r="IO83" s="74"/>
      <c r="IP83" s="74"/>
      <c r="IQ83" s="74"/>
      <c r="IR83" s="74"/>
      <c r="IS83" s="74"/>
      <c r="IT83" s="74"/>
      <c r="IU83" s="74">
        <f t="shared" si="113"/>
        <v>0</v>
      </c>
      <c r="IV83" s="74">
        <f t="shared" si="114"/>
        <v>0</v>
      </c>
      <c r="IW83" s="74"/>
      <c r="IX83" s="74"/>
      <c r="IY83" s="67"/>
      <c r="IZ83" s="67"/>
      <c r="JA83" s="67">
        <v>10.31</v>
      </c>
      <c r="JB83" s="67"/>
      <c r="JC83" s="67">
        <v>10.31</v>
      </c>
      <c r="JD83" s="67"/>
      <c r="JE83" s="293">
        <v>5.15</v>
      </c>
      <c r="JF83" s="293"/>
      <c r="JG83" s="74">
        <f t="shared" si="148"/>
        <v>25.770000000000003</v>
      </c>
      <c r="JH83" s="74">
        <f t="shared" si="149"/>
        <v>0</v>
      </c>
      <c r="JI83" s="269">
        <v>0</v>
      </c>
      <c r="JJ83" s="269">
        <v>0</v>
      </c>
      <c r="JK83" s="269">
        <v>6.3967999999999998</v>
      </c>
      <c r="JL83" s="269">
        <v>1</v>
      </c>
      <c r="JM83" s="324"/>
      <c r="JN83" s="269"/>
      <c r="JO83" s="305">
        <v>0</v>
      </c>
      <c r="JP83" s="269">
        <v>0</v>
      </c>
      <c r="JQ83" s="305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50"/>
        <v>6.3967999999999998</v>
      </c>
      <c r="JX83" s="74">
        <f t="shared" si="151"/>
        <v>1</v>
      </c>
      <c r="JY83" s="74"/>
      <c r="JZ83" s="74"/>
      <c r="KA83" s="67"/>
      <c r="KB83" s="67"/>
      <c r="KC83" s="74">
        <f t="shared" si="152"/>
        <v>0</v>
      </c>
      <c r="KD83" s="74">
        <f t="shared" si="153"/>
        <v>0</v>
      </c>
      <c r="KE83" s="70"/>
      <c r="KF83" s="70"/>
      <c r="KG83" s="70"/>
      <c r="KH83" s="70"/>
      <c r="KI83" s="70">
        <f t="shared" si="115"/>
        <v>0</v>
      </c>
      <c r="KJ83" s="70">
        <f t="shared" si="116"/>
        <v>0</v>
      </c>
      <c r="KK83" s="70"/>
      <c r="KL83" s="70"/>
      <c r="KM83" s="70"/>
      <c r="KN83" s="70"/>
      <c r="KO83" s="70">
        <f t="shared" si="154"/>
        <v>0</v>
      </c>
      <c r="KP83" s="70">
        <f t="shared" si="154"/>
        <v>0</v>
      </c>
      <c r="KQ83" s="263"/>
      <c r="KR83" s="70"/>
      <c r="KS83" s="70"/>
      <c r="KT83" s="70"/>
      <c r="KU83" s="114">
        <f t="shared" si="155"/>
        <v>0</v>
      </c>
      <c r="KV83" s="114">
        <f t="shared" si="156"/>
        <v>0</v>
      </c>
      <c r="KW83" s="70"/>
      <c r="KX83" s="70"/>
      <c r="KY83" s="70">
        <f t="shared" si="157"/>
        <v>0</v>
      </c>
      <c r="KZ83" s="70">
        <f t="shared" si="158"/>
        <v>0</v>
      </c>
      <c r="LA83" s="70"/>
      <c r="LB83" s="70"/>
      <c r="LC83" s="70"/>
      <c r="LD83" s="70"/>
      <c r="LE83" s="70">
        <f t="shared" si="159"/>
        <v>0</v>
      </c>
      <c r="LF83" s="70">
        <f t="shared" si="160"/>
        <v>0</v>
      </c>
      <c r="LG83" s="70"/>
      <c r="LH83" s="70"/>
      <c r="LI83" s="70">
        <f t="shared" si="161"/>
        <v>0</v>
      </c>
      <c r="LJ83" s="70">
        <f t="shared" si="162"/>
        <v>0</v>
      </c>
      <c r="LK83" s="67">
        <v>24.2</v>
      </c>
      <c r="LL83" s="269">
        <v>0</v>
      </c>
      <c r="LM83" s="75">
        <v>24.02</v>
      </c>
      <c r="LN83" s="315">
        <v>0</v>
      </c>
      <c r="LO83" s="75">
        <v>6.5750000000000002</v>
      </c>
      <c r="LP83" s="319">
        <v>0</v>
      </c>
      <c r="LQ83" s="130"/>
      <c r="LR83" s="271"/>
      <c r="LS83" s="271"/>
      <c r="LT83" s="271"/>
      <c r="LU83" s="70">
        <f t="shared" si="163"/>
        <v>54.795000000000002</v>
      </c>
      <c r="LV83" s="70">
        <f t="shared" si="164"/>
        <v>0</v>
      </c>
      <c r="LW83" s="130"/>
      <c r="LX83" s="70"/>
      <c r="LY83" s="70"/>
      <c r="LZ83" s="70"/>
      <c r="MA83" s="70">
        <f t="shared" si="165"/>
        <v>0</v>
      </c>
      <c r="MB83" s="70">
        <f t="shared" si="166"/>
        <v>0</v>
      </c>
      <c r="MC83" s="106"/>
      <c r="MD83" s="70"/>
      <c r="ME83" s="316"/>
      <c r="MF83" s="287"/>
      <c r="MG83" s="71"/>
      <c r="MH83" s="70"/>
      <c r="MI83" s="71"/>
      <c r="MJ83" s="70"/>
      <c r="MK83" s="70">
        <f t="shared" si="167"/>
        <v>0</v>
      </c>
      <c r="ML83" s="70">
        <f t="shared" si="168"/>
        <v>0</v>
      </c>
      <c r="MM83" s="365">
        <v>0.06</v>
      </c>
      <c r="MN83" s="321"/>
      <c r="MO83" s="366">
        <v>4.0000000000000008E-2</v>
      </c>
      <c r="MP83" s="321"/>
      <c r="MQ83" s="70">
        <f t="shared" si="169"/>
        <v>0.1</v>
      </c>
      <c r="MR83" s="70">
        <f t="shared" si="170"/>
        <v>0</v>
      </c>
      <c r="MS83" s="70"/>
      <c r="MT83" s="70"/>
      <c r="MU83" s="70">
        <f t="shared" si="171"/>
        <v>0</v>
      </c>
      <c r="MV83" s="70">
        <f t="shared" si="172"/>
        <v>0</v>
      </c>
      <c r="MW83" s="70"/>
      <c r="MX83" s="70"/>
      <c r="MY83" s="70">
        <f t="shared" si="173"/>
        <v>0</v>
      </c>
      <c r="MZ83" s="70">
        <f t="shared" si="174"/>
        <v>0</v>
      </c>
      <c r="NA83" s="317">
        <v>3.33</v>
      </c>
      <c r="NB83" s="349">
        <v>0.9</v>
      </c>
      <c r="NC83" s="70">
        <f t="shared" si="175"/>
        <v>3.33</v>
      </c>
      <c r="ND83" s="70">
        <f t="shared" si="176"/>
        <v>0.9</v>
      </c>
      <c r="NE83" s="172"/>
      <c r="NF83" s="172"/>
      <c r="NG83" s="172">
        <f t="shared" si="177"/>
        <v>0</v>
      </c>
      <c r="NH83" s="172">
        <f t="shared" si="178"/>
        <v>0</v>
      </c>
      <c r="NI83" s="172"/>
      <c r="NJ83" s="172"/>
      <c r="NK83" s="172">
        <f t="shared" si="179"/>
        <v>0</v>
      </c>
      <c r="NL83" s="172">
        <f t="shared" si="180"/>
        <v>0</v>
      </c>
      <c r="NM83" s="264"/>
      <c r="NN83" s="172"/>
      <c r="NO83" s="172">
        <f t="shared" si="181"/>
        <v>0</v>
      </c>
      <c r="NP83" s="172">
        <f t="shared" si="182"/>
        <v>0</v>
      </c>
      <c r="NQ83" s="314">
        <v>0.5</v>
      </c>
      <c r="NR83" s="314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3"/>
        <v>0.5</v>
      </c>
      <c r="OD83" s="70">
        <f t="shared" si="184"/>
        <v>0</v>
      </c>
      <c r="OE83" s="70">
        <v>0.5</v>
      </c>
      <c r="OF83" s="70"/>
      <c r="OG83" s="114">
        <v>0</v>
      </c>
      <c r="OH83" s="70"/>
      <c r="OI83" s="114">
        <v>0.04</v>
      </c>
      <c r="OJ83" s="70"/>
      <c r="OK83" s="70">
        <v>0</v>
      </c>
      <c r="OL83" s="70"/>
      <c r="OM83" s="70">
        <f t="shared" si="185"/>
        <v>0.54</v>
      </c>
      <c r="ON83" s="70">
        <f t="shared" si="186"/>
        <v>0</v>
      </c>
      <c r="OO83" s="320">
        <v>0</v>
      </c>
      <c r="OP83" s="172"/>
      <c r="OQ83" s="321">
        <v>0</v>
      </c>
      <c r="OR83" s="172"/>
      <c r="OS83" s="321">
        <v>0</v>
      </c>
      <c r="OT83" s="172"/>
      <c r="OU83" s="172">
        <f t="shared" si="187"/>
        <v>0</v>
      </c>
      <c r="OV83" s="172">
        <f t="shared" si="188"/>
        <v>0</v>
      </c>
      <c r="OW83" s="172"/>
      <c r="OX83" s="172"/>
      <c r="OY83" s="172">
        <f t="shared" si="117"/>
        <v>0</v>
      </c>
      <c r="OZ83" s="172">
        <f t="shared" si="118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4"/>
        <v>0</v>
      </c>
      <c r="J84" s="74">
        <f t="shared" si="105"/>
        <v>0</v>
      </c>
      <c r="K84" s="263"/>
      <c r="L84" s="263"/>
      <c r="M84" s="67">
        <v>20.62</v>
      </c>
      <c r="N84" s="67">
        <v>4.1240000000000006</v>
      </c>
      <c r="O84" s="71">
        <v>24.74</v>
      </c>
      <c r="P84" s="67">
        <v>4.9480000000000004</v>
      </c>
      <c r="Q84" s="114">
        <v>5.15</v>
      </c>
      <c r="R84" s="74">
        <v>1.03</v>
      </c>
      <c r="S84" s="263"/>
      <c r="T84" s="263"/>
      <c r="U84" s="74"/>
      <c r="V84" s="74"/>
      <c r="W84" s="74">
        <f t="shared" si="119"/>
        <v>50.510000000000005</v>
      </c>
      <c r="X84" s="74">
        <f t="shared" si="120"/>
        <v>10.102</v>
      </c>
      <c r="Y84" s="74"/>
      <c r="Z84" s="74"/>
      <c r="AA84" s="71"/>
      <c r="AB84" s="67"/>
      <c r="AC84" s="74">
        <f t="shared" si="121"/>
        <v>0</v>
      </c>
      <c r="AD84" s="74">
        <f t="shared" si="122"/>
        <v>0</v>
      </c>
      <c r="AE84" s="67"/>
      <c r="AF84" s="67"/>
      <c r="AG84" s="67"/>
      <c r="AH84" s="67"/>
      <c r="AI84" s="114"/>
      <c r="AJ84" s="114"/>
      <c r="AK84" s="307"/>
      <c r="AL84" s="275"/>
      <c r="AM84" s="276"/>
      <c r="AN84" s="276"/>
      <c r="AO84" s="277"/>
      <c r="AP84" s="277"/>
      <c r="AQ84" s="277"/>
      <c r="AR84" s="277"/>
      <c r="AS84" s="277"/>
      <c r="AT84" s="277"/>
      <c r="AU84" s="70">
        <f t="shared" si="106"/>
        <v>0</v>
      </c>
      <c r="AV84" s="70">
        <f t="shared" si="107"/>
        <v>0</v>
      </c>
      <c r="AW84" s="74"/>
      <c r="AX84" s="74"/>
      <c r="AY84" s="278"/>
      <c r="AZ84" s="74"/>
      <c r="BA84" s="74"/>
      <c r="BB84" s="74"/>
      <c r="BC84" s="74">
        <f t="shared" si="108"/>
        <v>0</v>
      </c>
      <c r="BD84" s="74">
        <f t="shared" si="109"/>
        <v>0</v>
      </c>
      <c r="BE84" s="74">
        <v>10</v>
      </c>
      <c r="BF84" s="74">
        <v>1.4239999999999999</v>
      </c>
      <c r="BG84" s="279">
        <v>8</v>
      </c>
      <c r="BH84" s="280">
        <v>1.1392</v>
      </c>
      <c r="BI84" s="279">
        <v>0</v>
      </c>
      <c r="BJ84" s="280">
        <v>0</v>
      </c>
      <c r="BK84" s="264">
        <v>2</v>
      </c>
      <c r="BL84" s="74">
        <v>0.2848</v>
      </c>
      <c r="BM84" s="74"/>
      <c r="BN84" s="74"/>
      <c r="BO84" s="74"/>
      <c r="BP84" s="74"/>
      <c r="BQ84" s="74">
        <v>10</v>
      </c>
      <c r="BR84" s="74">
        <v>1.4239999999999999</v>
      </c>
      <c r="BS84" s="263">
        <f t="shared" si="123"/>
        <v>30</v>
      </c>
      <c r="BT84" s="74">
        <f t="shared" si="124"/>
        <v>4.2720000000000002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0"/>
        <v>0</v>
      </c>
      <c r="CD84" s="70">
        <f t="shared" si="110"/>
        <v>0</v>
      </c>
      <c r="CE84" s="70"/>
      <c r="CF84" s="70"/>
      <c r="CG84" s="106"/>
      <c r="CH84" s="262"/>
      <c r="CI84" s="305">
        <v>30.9</v>
      </c>
      <c r="CJ84" s="262">
        <v>10</v>
      </c>
      <c r="CK84" s="269"/>
      <c r="CL84" s="269"/>
      <c r="CM84" s="305">
        <v>10.3</v>
      </c>
      <c r="CN84" s="269">
        <v>3</v>
      </c>
      <c r="CO84" s="74">
        <f t="shared" si="125"/>
        <v>41.2</v>
      </c>
      <c r="CP84" s="74">
        <f t="shared" si="126"/>
        <v>13</v>
      </c>
      <c r="CQ84" s="308">
        <v>247.40625</v>
      </c>
      <c r="CR84" s="308"/>
      <c r="CS84" s="308"/>
      <c r="CT84" s="274"/>
      <c r="CU84" s="309">
        <v>18.556701030927837</v>
      </c>
      <c r="CV84" s="172"/>
      <c r="CW84" s="310">
        <v>63.814432989690722</v>
      </c>
      <c r="CX84" s="274"/>
      <c r="CY84" s="274"/>
      <c r="CZ84" s="274"/>
      <c r="DA84" s="281">
        <f t="shared" si="127"/>
        <v>329.77738402061857</v>
      </c>
      <c r="DB84" s="70">
        <f t="shared" si="128"/>
        <v>0</v>
      </c>
      <c r="DC84" s="74"/>
      <c r="DD84" s="74"/>
      <c r="DE84" s="70"/>
      <c r="DF84" s="74"/>
      <c r="DG84" s="74"/>
      <c r="DH84" s="74"/>
      <c r="DI84" s="74">
        <f t="shared" si="129"/>
        <v>0</v>
      </c>
      <c r="DJ84" s="74">
        <f t="shared" si="130"/>
        <v>0</v>
      </c>
      <c r="DK84" s="311">
        <v>41.1</v>
      </c>
      <c r="DL84" s="311">
        <v>13.7</v>
      </c>
      <c r="DM84" s="263">
        <f t="shared" si="131"/>
        <v>41.1</v>
      </c>
      <c r="DN84" s="263">
        <f t="shared" si="132"/>
        <v>13.7</v>
      </c>
      <c r="DO84" s="311">
        <v>39.869999999999997</v>
      </c>
      <c r="DP84" s="311">
        <v>13.29</v>
      </c>
      <c r="DQ84" s="265"/>
      <c r="DR84" s="265"/>
      <c r="DS84" s="74"/>
      <c r="DT84" s="74"/>
      <c r="DU84" s="266"/>
      <c r="DV84" s="282"/>
      <c r="DW84" s="282"/>
      <c r="DX84" s="282"/>
      <c r="DY84" s="74"/>
      <c r="DZ84" s="74"/>
      <c r="EA84" s="70"/>
      <c r="EB84" s="74"/>
      <c r="EC84" s="74">
        <f t="shared" si="133"/>
        <v>0</v>
      </c>
      <c r="ED84" s="74">
        <f t="shared" si="133"/>
        <v>0</v>
      </c>
      <c r="EE84" s="70"/>
      <c r="EF84" s="70"/>
      <c r="EG84" s="346">
        <v>41.23</v>
      </c>
      <c r="EH84" s="347"/>
      <c r="EI84" s="87">
        <v>265.70103092783506</v>
      </c>
      <c r="EJ84" s="87"/>
      <c r="EK84" s="263">
        <v>116.90721649484537</v>
      </c>
      <c r="EL84" s="266"/>
      <c r="EM84" s="267"/>
      <c r="EN84" s="267"/>
      <c r="EO84" s="267"/>
      <c r="EP84" s="267"/>
      <c r="EQ84" s="74">
        <f t="shared" si="134"/>
        <v>423.83824742268047</v>
      </c>
      <c r="ER84" s="74">
        <f t="shared" si="135"/>
        <v>0</v>
      </c>
      <c r="ES84" s="172"/>
      <c r="ET84" s="172"/>
      <c r="EU84" s="283"/>
      <c r="EV84" s="283"/>
      <c r="EW84" s="70">
        <f t="shared" si="136"/>
        <v>0</v>
      </c>
      <c r="EX84" s="70">
        <f t="shared" si="137"/>
        <v>0</v>
      </c>
      <c r="EY84" s="74"/>
      <c r="EZ84" s="74"/>
      <c r="FA84" s="312">
        <v>31</v>
      </c>
      <c r="FB84" s="268"/>
      <c r="FC84" s="106">
        <v>0</v>
      </c>
      <c r="FD84" s="264"/>
      <c r="FE84" s="74"/>
      <c r="FF84" s="74"/>
      <c r="FG84" s="284"/>
      <c r="FH84" s="285"/>
      <c r="FI84" s="74"/>
      <c r="FJ84" s="74"/>
      <c r="FK84" s="74"/>
      <c r="FL84" s="74"/>
      <c r="FM84" s="264"/>
      <c r="FN84" s="264"/>
      <c r="FO84" s="70"/>
      <c r="FP84" s="74"/>
      <c r="FQ84" s="286">
        <f t="shared" si="138"/>
        <v>0</v>
      </c>
      <c r="FR84" s="74">
        <f t="shared" si="139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0"/>
        <v>0</v>
      </c>
      <c r="GH84" s="74">
        <f t="shared" si="141"/>
        <v>0</v>
      </c>
      <c r="GI84" s="67"/>
      <c r="GJ84" s="67"/>
      <c r="GK84" s="269"/>
      <c r="GL84" s="269"/>
      <c r="GM84" s="86"/>
      <c r="GN84" s="86"/>
      <c r="GO84" s="269"/>
      <c r="GP84" s="313"/>
      <c r="GQ84" s="313"/>
      <c r="GR84" s="313"/>
      <c r="GS84" s="86"/>
      <c r="GT84" s="86"/>
      <c r="GU84" s="86"/>
      <c r="GV84" s="86"/>
      <c r="GW84" s="86"/>
      <c r="GX84" s="86"/>
      <c r="GY84" s="86"/>
      <c r="GZ84" s="86"/>
      <c r="HA84" s="67"/>
      <c r="HB84" s="67"/>
      <c r="HC84" s="70"/>
      <c r="HD84" s="70"/>
      <c r="HE84" s="70"/>
      <c r="HF84" s="70"/>
      <c r="HG84" s="70"/>
      <c r="HH84" s="70"/>
      <c r="HI84" s="70">
        <f t="shared" si="111"/>
        <v>0</v>
      </c>
      <c r="HJ84" s="70">
        <f t="shared" si="112"/>
        <v>0</v>
      </c>
      <c r="HK84" s="74"/>
      <c r="HL84" s="74"/>
      <c r="HM84" s="74"/>
      <c r="HN84" s="282"/>
      <c r="HO84" s="74">
        <f t="shared" si="142"/>
        <v>0</v>
      </c>
      <c r="HP84" s="74">
        <f t="shared" si="143"/>
        <v>0</v>
      </c>
      <c r="HQ84" s="305">
        <v>490</v>
      </c>
      <c r="HR84" s="67"/>
      <c r="HS84" s="305">
        <v>490</v>
      </c>
      <c r="HT84" s="74"/>
      <c r="HU84" s="74">
        <f t="shared" si="144"/>
        <v>490</v>
      </c>
      <c r="HV84" s="74">
        <f t="shared" si="145"/>
        <v>0</v>
      </c>
      <c r="HW84" s="74"/>
      <c r="HX84" s="74"/>
      <c r="HY84" s="314"/>
      <c r="HZ84" s="314"/>
      <c r="IA84" s="89"/>
      <c r="IB84" s="87"/>
      <c r="IC84" s="172">
        <v>12.5</v>
      </c>
      <c r="ID84" s="269">
        <v>3.125</v>
      </c>
      <c r="IE84" s="184"/>
      <c r="IF84" s="184"/>
      <c r="IG84" s="74">
        <f t="shared" si="146"/>
        <v>12.5</v>
      </c>
      <c r="IH84" s="74">
        <f t="shared" si="147"/>
        <v>3.125</v>
      </c>
      <c r="II84" s="74"/>
      <c r="IJ84" s="74"/>
      <c r="IK84" s="74"/>
      <c r="IL84" s="74"/>
      <c r="IM84" s="70"/>
      <c r="IN84" s="282"/>
      <c r="IO84" s="74"/>
      <c r="IP84" s="74"/>
      <c r="IQ84" s="74"/>
      <c r="IR84" s="74"/>
      <c r="IS84" s="74"/>
      <c r="IT84" s="74"/>
      <c r="IU84" s="74">
        <f t="shared" si="113"/>
        <v>0</v>
      </c>
      <c r="IV84" s="74">
        <f t="shared" si="114"/>
        <v>0</v>
      </c>
      <c r="IW84" s="74"/>
      <c r="IX84" s="74"/>
      <c r="IY84" s="67"/>
      <c r="IZ84" s="67"/>
      <c r="JA84" s="67">
        <v>10.31</v>
      </c>
      <c r="JB84" s="67"/>
      <c r="JC84" s="67">
        <v>10.31</v>
      </c>
      <c r="JD84" s="67"/>
      <c r="JE84" s="293">
        <v>5.15</v>
      </c>
      <c r="JF84" s="293"/>
      <c r="JG84" s="74">
        <f t="shared" si="148"/>
        <v>25.770000000000003</v>
      </c>
      <c r="JH84" s="74">
        <f t="shared" si="149"/>
        <v>0</v>
      </c>
      <c r="JI84" s="269">
        <v>0</v>
      </c>
      <c r="JJ84" s="269">
        <v>0</v>
      </c>
      <c r="JK84" s="269">
        <v>6.3967999999999998</v>
      </c>
      <c r="JL84" s="269">
        <v>1</v>
      </c>
      <c r="JM84" s="324"/>
      <c r="JN84" s="269"/>
      <c r="JO84" s="305">
        <v>0</v>
      </c>
      <c r="JP84" s="269">
        <v>0</v>
      </c>
      <c r="JQ84" s="305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50"/>
        <v>6.3967999999999998</v>
      </c>
      <c r="JX84" s="74">
        <f t="shared" si="151"/>
        <v>1</v>
      </c>
      <c r="JY84" s="74"/>
      <c r="JZ84" s="74"/>
      <c r="KA84" s="67"/>
      <c r="KB84" s="67"/>
      <c r="KC84" s="74">
        <f t="shared" si="152"/>
        <v>0</v>
      </c>
      <c r="KD84" s="74">
        <f t="shared" si="153"/>
        <v>0</v>
      </c>
      <c r="KE84" s="70"/>
      <c r="KF84" s="70"/>
      <c r="KG84" s="70"/>
      <c r="KH84" s="70"/>
      <c r="KI84" s="70">
        <f t="shared" si="115"/>
        <v>0</v>
      </c>
      <c r="KJ84" s="70">
        <f t="shared" si="116"/>
        <v>0</v>
      </c>
      <c r="KK84" s="70"/>
      <c r="KL84" s="70"/>
      <c r="KM84" s="70"/>
      <c r="KN84" s="70"/>
      <c r="KO84" s="70">
        <f t="shared" si="154"/>
        <v>0</v>
      </c>
      <c r="KP84" s="70">
        <f t="shared" si="154"/>
        <v>0</v>
      </c>
      <c r="KQ84" s="263"/>
      <c r="KR84" s="70"/>
      <c r="KS84" s="70"/>
      <c r="KT84" s="70"/>
      <c r="KU84" s="114">
        <f t="shared" si="155"/>
        <v>0</v>
      </c>
      <c r="KV84" s="114">
        <f t="shared" si="156"/>
        <v>0</v>
      </c>
      <c r="KW84" s="70"/>
      <c r="KX84" s="70"/>
      <c r="KY84" s="70">
        <f t="shared" si="157"/>
        <v>0</v>
      </c>
      <c r="KZ84" s="70">
        <f t="shared" si="158"/>
        <v>0</v>
      </c>
      <c r="LA84" s="70"/>
      <c r="LB84" s="70"/>
      <c r="LC84" s="70"/>
      <c r="LD84" s="70"/>
      <c r="LE84" s="70">
        <f t="shared" si="159"/>
        <v>0</v>
      </c>
      <c r="LF84" s="70">
        <f t="shared" si="160"/>
        <v>0</v>
      </c>
      <c r="LG84" s="70"/>
      <c r="LH84" s="70"/>
      <c r="LI84" s="70">
        <f t="shared" si="161"/>
        <v>0</v>
      </c>
      <c r="LJ84" s="70">
        <f t="shared" si="162"/>
        <v>0</v>
      </c>
      <c r="LK84" s="67">
        <v>24.2</v>
      </c>
      <c r="LL84" s="269">
        <v>0</v>
      </c>
      <c r="LM84" s="75">
        <v>24.02</v>
      </c>
      <c r="LN84" s="315">
        <v>0</v>
      </c>
      <c r="LO84" s="75">
        <v>6.5750000000000002</v>
      </c>
      <c r="LP84" s="319">
        <v>0</v>
      </c>
      <c r="LQ84" s="130"/>
      <c r="LR84" s="271"/>
      <c r="LS84" s="271"/>
      <c r="LT84" s="271"/>
      <c r="LU84" s="70">
        <f t="shared" si="163"/>
        <v>54.795000000000002</v>
      </c>
      <c r="LV84" s="70">
        <f t="shared" si="164"/>
        <v>0</v>
      </c>
      <c r="LW84" s="130"/>
      <c r="LX84" s="70"/>
      <c r="LY84" s="70"/>
      <c r="LZ84" s="70"/>
      <c r="MA84" s="70">
        <f t="shared" si="165"/>
        <v>0</v>
      </c>
      <c r="MB84" s="70">
        <f t="shared" si="166"/>
        <v>0</v>
      </c>
      <c r="MC84" s="106"/>
      <c r="MD84" s="70"/>
      <c r="ME84" s="316"/>
      <c r="MF84" s="287"/>
      <c r="MG84" s="71"/>
      <c r="MH84" s="70"/>
      <c r="MI84" s="71"/>
      <c r="MJ84" s="70"/>
      <c r="MK84" s="70">
        <f t="shared" si="167"/>
        <v>0</v>
      </c>
      <c r="ML84" s="70">
        <f t="shared" si="168"/>
        <v>0</v>
      </c>
      <c r="MM84" s="365">
        <v>0</v>
      </c>
      <c r="MN84" s="321"/>
      <c r="MO84" s="366">
        <v>0</v>
      </c>
      <c r="MP84" s="321"/>
      <c r="MQ84" s="70">
        <f t="shared" si="169"/>
        <v>0</v>
      </c>
      <c r="MR84" s="70">
        <f t="shared" si="170"/>
        <v>0</v>
      </c>
      <c r="MS84" s="70"/>
      <c r="MT84" s="70"/>
      <c r="MU84" s="70">
        <f t="shared" si="171"/>
        <v>0</v>
      </c>
      <c r="MV84" s="70">
        <f t="shared" si="172"/>
        <v>0</v>
      </c>
      <c r="MW84" s="70"/>
      <c r="MX84" s="70"/>
      <c r="MY84" s="70">
        <f t="shared" si="173"/>
        <v>0</v>
      </c>
      <c r="MZ84" s="70">
        <f t="shared" si="174"/>
        <v>0</v>
      </c>
      <c r="NA84" s="317">
        <v>3.33</v>
      </c>
      <c r="NB84" s="349">
        <v>0.9</v>
      </c>
      <c r="NC84" s="70">
        <f t="shared" si="175"/>
        <v>3.33</v>
      </c>
      <c r="ND84" s="70">
        <f t="shared" si="176"/>
        <v>0.9</v>
      </c>
      <c r="NE84" s="172"/>
      <c r="NF84" s="172"/>
      <c r="NG84" s="172">
        <f t="shared" si="177"/>
        <v>0</v>
      </c>
      <c r="NH84" s="172">
        <f t="shared" si="178"/>
        <v>0</v>
      </c>
      <c r="NI84" s="172"/>
      <c r="NJ84" s="172"/>
      <c r="NK84" s="172">
        <f t="shared" si="179"/>
        <v>0</v>
      </c>
      <c r="NL84" s="172">
        <f t="shared" si="180"/>
        <v>0</v>
      </c>
      <c r="NM84" s="264"/>
      <c r="NN84" s="172"/>
      <c r="NO84" s="172">
        <f t="shared" si="181"/>
        <v>0</v>
      </c>
      <c r="NP84" s="172">
        <f t="shared" si="182"/>
        <v>0</v>
      </c>
      <c r="NQ84" s="314">
        <v>0</v>
      </c>
      <c r="NR84" s="314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3"/>
        <v>0</v>
      </c>
      <c r="OD84" s="70">
        <f t="shared" si="184"/>
        <v>0</v>
      </c>
      <c r="OE84" s="70">
        <v>0</v>
      </c>
      <c r="OF84" s="70"/>
      <c r="OG84" s="114">
        <v>0</v>
      </c>
      <c r="OH84" s="70"/>
      <c r="OI84" s="114">
        <v>0</v>
      </c>
      <c r="OJ84" s="70"/>
      <c r="OK84" s="70">
        <v>0</v>
      </c>
      <c r="OL84" s="70"/>
      <c r="OM84" s="70">
        <f t="shared" si="185"/>
        <v>0</v>
      </c>
      <c r="ON84" s="70">
        <f t="shared" si="186"/>
        <v>0</v>
      </c>
      <c r="OO84" s="320">
        <v>0</v>
      </c>
      <c r="OP84" s="172"/>
      <c r="OQ84" s="321">
        <v>0</v>
      </c>
      <c r="OR84" s="172"/>
      <c r="OS84" s="321">
        <v>0</v>
      </c>
      <c r="OT84" s="172"/>
      <c r="OU84" s="172">
        <f t="shared" si="187"/>
        <v>0</v>
      </c>
      <c r="OV84" s="172">
        <f t="shared" si="188"/>
        <v>0</v>
      </c>
      <c r="OW84" s="172"/>
      <c r="OX84" s="172"/>
      <c r="OY84" s="172">
        <f t="shared" si="117"/>
        <v>0</v>
      </c>
      <c r="OZ84" s="172">
        <f t="shared" si="118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4"/>
        <v>0</v>
      </c>
      <c r="J85" s="74">
        <f t="shared" si="105"/>
        <v>0</v>
      </c>
      <c r="K85" s="263"/>
      <c r="L85" s="263"/>
      <c r="M85" s="67">
        <v>20.62</v>
      </c>
      <c r="N85" s="67">
        <v>4.1240000000000006</v>
      </c>
      <c r="O85" s="71">
        <v>24.74</v>
      </c>
      <c r="P85" s="67">
        <v>4.9480000000000004</v>
      </c>
      <c r="Q85" s="114">
        <v>5.15</v>
      </c>
      <c r="R85" s="74">
        <v>1.03</v>
      </c>
      <c r="S85" s="263"/>
      <c r="T85" s="263"/>
      <c r="U85" s="74"/>
      <c r="V85" s="74"/>
      <c r="W85" s="74">
        <f t="shared" si="119"/>
        <v>50.510000000000005</v>
      </c>
      <c r="X85" s="74">
        <f t="shared" si="120"/>
        <v>10.102</v>
      </c>
      <c r="Y85" s="74"/>
      <c r="Z85" s="74"/>
      <c r="AA85" s="71"/>
      <c r="AB85" s="67"/>
      <c r="AC85" s="74">
        <f t="shared" si="121"/>
        <v>0</v>
      </c>
      <c r="AD85" s="74">
        <f t="shared" si="122"/>
        <v>0</v>
      </c>
      <c r="AE85" s="67"/>
      <c r="AF85" s="67"/>
      <c r="AG85" s="67"/>
      <c r="AH85" s="67"/>
      <c r="AI85" s="114"/>
      <c r="AJ85" s="114"/>
      <c r="AK85" s="307"/>
      <c r="AL85" s="275"/>
      <c r="AM85" s="276"/>
      <c r="AN85" s="276"/>
      <c r="AO85" s="277"/>
      <c r="AP85" s="277"/>
      <c r="AQ85" s="277"/>
      <c r="AR85" s="277"/>
      <c r="AS85" s="277"/>
      <c r="AT85" s="277"/>
      <c r="AU85" s="70">
        <f t="shared" si="106"/>
        <v>0</v>
      </c>
      <c r="AV85" s="70">
        <f t="shared" si="107"/>
        <v>0</v>
      </c>
      <c r="AW85" s="74"/>
      <c r="AX85" s="74"/>
      <c r="AY85" s="278"/>
      <c r="AZ85" s="74"/>
      <c r="BA85" s="74"/>
      <c r="BB85" s="74"/>
      <c r="BC85" s="74">
        <f t="shared" si="108"/>
        <v>0</v>
      </c>
      <c r="BD85" s="74">
        <f t="shared" si="109"/>
        <v>0</v>
      </c>
      <c r="BE85" s="74">
        <v>10</v>
      </c>
      <c r="BF85" s="74">
        <v>1.4239999999999999</v>
      </c>
      <c r="BG85" s="279">
        <v>8</v>
      </c>
      <c r="BH85" s="280">
        <v>1.1392</v>
      </c>
      <c r="BI85" s="279">
        <v>0</v>
      </c>
      <c r="BJ85" s="280">
        <v>0</v>
      </c>
      <c r="BK85" s="264">
        <v>2</v>
      </c>
      <c r="BL85" s="74">
        <v>0.2848</v>
      </c>
      <c r="BM85" s="74"/>
      <c r="BN85" s="74"/>
      <c r="BO85" s="74"/>
      <c r="BP85" s="74"/>
      <c r="BQ85" s="74">
        <v>10</v>
      </c>
      <c r="BR85" s="74">
        <v>1.4239999999999999</v>
      </c>
      <c r="BS85" s="263">
        <f t="shared" si="123"/>
        <v>30</v>
      </c>
      <c r="BT85" s="74">
        <f t="shared" si="124"/>
        <v>4.2720000000000002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0"/>
        <v>0</v>
      </c>
      <c r="CD85" s="70">
        <f t="shared" si="110"/>
        <v>0</v>
      </c>
      <c r="CE85" s="70"/>
      <c r="CF85" s="70"/>
      <c r="CG85" s="106"/>
      <c r="CH85" s="262"/>
      <c r="CI85" s="305">
        <v>30.9</v>
      </c>
      <c r="CJ85" s="262">
        <v>10</v>
      </c>
      <c r="CK85" s="269"/>
      <c r="CL85" s="269"/>
      <c r="CM85" s="305">
        <v>10.3</v>
      </c>
      <c r="CN85" s="269">
        <v>3</v>
      </c>
      <c r="CO85" s="74">
        <f t="shared" si="125"/>
        <v>41.2</v>
      </c>
      <c r="CP85" s="74">
        <f t="shared" si="126"/>
        <v>13</v>
      </c>
      <c r="CQ85" s="308">
        <v>247.40625</v>
      </c>
      <c r="CR85" s="308"/>
      <c r="CS85" s="308"/>
      <c r="CT85" s="274"/>
      <c r="CU85" s="309">
        <v>18.556701030927837</v>
      </c>
      <c r="CV85" s="172"/>
      <c r="CW85" s="310">
        <v>63.814432989690722</v>
      </c>
      <c r="CX85" s="274"/>
      <c r="CY85" s="274"/>
      <c r="CZ85" s="274"/>
      <c r="DA85" s="281">
        <f t="shared" si="127"/>
        <v>329.77738402061857</v>
      </c>
      <c r="DB85" s="70">
        <f t="shared" si="128"/>
        <v>0</v>
      </c>
      <c r="DC85" s="74"/>
      <c r="DD85" s="74"/>
      <c r="DE85" s="70"/>
      <c r="DF85" s="74"/>
      <c r="DG85" s="74"/>
      <c r="DH85" s="74"/>
      <c r="DI85" s="74">
        <f t="shared" si="129"/>
        <v>0</v>
      </c>
      <c r="DJ85" s="74">
        <f t="shared" si="130"/>
        <v>0</v>
      </c>
      <c r="DK85" s="311">
        <v>41.1</v>
      </c>
      <c r="DL85" s="311">
        <v>13.7</v>
      </c>
      <c r="DM85" s="263">
        <f t="shared" si="131"/>
        <v>41.1</v>
      </c>
      <c r="DN85" s="263">
        <f t="shared" si="132"/>
        <v>13.7</v>
      </c>
      <c r="DO85" s="311">
        <v>39.869999999999997</v>
      </c>
      <c r="DP85" s="311">
        <v>13.29</v>
      </c>
      <c r="DQ85" s="265"/>
      <c r="DR85" s="265"/>
      <c r="DS85" s="74"/>
      <c r="DT85" s="74"/>
      <c r="DU85" s="266"/>
      <c r="DV85" s="282"/>
      <c r="DW85" s="282"/>
      <c r="DX85" s="282"/>
      <c r="DY85" s="74"/>
      <c r="DZ85" s="74"/>
      <c r="EA85" s="70"/>
      <c r="EB85" s="74"/>
      <c r="EC85" s="74">
        <f t="shared" si="133"/>
        <v>0</v>
      </c>
      <c r="ED85" s="74">
        <f t="shared" si="133"/>
        <v>0</v>
      </c>
      <c r="EE85" s="70"/>
      <c r="EF85" s="70"/>
      <c r="EG85" s="346">
        <v>41.23</v>
      </c>
      <c r="EH85" s="347"/>
      <c r="EI85" s="87">
        <v>265.70103092783506</v>
      </c>
      <c r="EJ85" s="87"/>
      <c r="EK85" s="263">
        <v>116.90721649484537</v>
      </c>
      <c r="EL85" s="266"/>
      <c r="EM85" s="267"/>
      <c r="EN85" s="267"/>
      <c r="EO85" s="267"/>
      <c r="EP85" s="267"/>
      <c r="EQ85" s="74">
        <f t="shared" si="134"/>
        <v>423.83824742268047</v>
      </c>
      <c r="ER85" s="74">
        <f t="shared" si="135"/>
        <v>0</v>
      </c>
      <c r="ES85" s="172"/>
      <c r="ET85" s="172"/>
      <c r="EU85" s="283"/>
      <c r="EV85" s="283"/>
      <c r="EW85" s="70">
        <f t="shared" si="136"/>
        <v>0</v>
      </c>
      <c r="EX85" s="70">
        <f t="shared" si="137"/>
        <v>0</v>
      </c>
      <c r="EY85" s="74"/>
      <c r="EZ85" s="74"/>
      <c r="FA85" s="312">
        <v>31</v>
      </c>
      <c r="FB85" s="268"/>
      <c r="FC85" s="106">
        <v>0</v>
      </c>
      <c r="FD85" s="264"/>
      <c r="FE85" s="74"/>
      <c r="FF85" s="74"/>
      <c r="FG85" s="284"/>
      <c r="FH85" s="285"/>
      <c r="FI85" s="74"/>
      <c r="FJ85" s="74"/>
      <c r="FK85" s="74"/>
      <c r="FL85" s="74"/>
      <c r="FM85" s="264"/>
      <c r="FN85" s="264"/>
      <c r="FO85" s="70"/>
      <c r="FP85" s="74"/>
      <c r="FQ85" s="286">
        <f t="shared" si="138"/>
        <v>0</v>
      </c>
      <c r="FR85" s="74">
        <f t="shared" si="139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0"/>
        <v>0</v>
      </c>
      <c r="GH85" s="74">
        <f t="shared" si="141"/>
        <v>0</v>
      </c>
      <c r="GI85" s="67"/>
      <c r="GJ85" s="67"/>
      <c r="GK85" s="269"/>
      <c r="GL85" s="269"/>
      <c r="GM85" s="86"/>
      <c r="GN85" s="86"/>
      <c r="GO85" s="269"/>
      <c r="GP85" s="313"/>
      <c r="GQ85" s="313"/>
      <c r="GR85" s="313"/>
      <c r="GS85" s="86"/>
      <c r="GT85" s="86"/>
      <c r="GU85" s="86"/>
      <c r="GV85" s="86"/>
      <c r="GW85" s="86"/>
      <c r="GX85" s="86"/>
      <c r="GY85" s="86"/>
      <c r="GZ85" s="86"/>
      <c r="HA85" s="67"/>
      <c r="HB85" s="67"/>
      <c r="HC85" s="70"/>
      <c r="HD85" s="70"/>
      <c r="HE85" s="70"/>
      <c r="HF85" s="70"/>
      <c r="HG85" s="70"/>
      <c r="HH85" s="70"/>
      <c r="HI85" s="70">
        <f t="shared" si="111"/>
        <v>0</v>
      </c>
      <c r="HJ85" s="70">
        <f t="shared" si="112"/>
        <v>0</v>
      </c>
      <c r="HK85" s="74"/>
      <c r="HL85" s="74"/>
      <c r="HM85" s="74"/>
      <c r="HN85" s="282"/>
      <c r="HO85" s="74">
        <f t="shared" si="142"/>
        <v>0</v>
      </c>
      <c r="HP85" s="74">
        <f t="shared" si="143"/>
        <v>0</v>
      </c>
      <c r="HQ85" s="305">
        <v>520</v>
      </c>
      <c r="HR85" s="67"/>
      <c r="HS85" s="305">
        <v>520</v>
      </c>
      <c r="HT85" s="74"/>
      <c r="HU85" s="74">
        <f t="shared" si="144"/>
        <v>520</v>
      </c>
      <c r="HV85" s="74">
        <f t="shared" si="145"/>
        <v>0</v>
      </c>
      <c r="HW85" s="74"/>
      <c r="HX85" s="74"/>
      <c r="HY85" s="314"/>
      <c r="HZ85" s="314"/>
      <c r="IA85" s="89"/>
      <c r="IB85" s="87"/>
      <c r="IC85" s="172">
        <v>12.5</v>
      </c>
      <c r="ID85" s="269">
        <v>3.125</v>
      </c>
      <c r="IE85" s="184"/>
      <c r="IF85" s="184"/>
      <c r="IG85" s="74">
        <f t="shared" si="146"/>
        <v>12.5</v>
      </c>
      <c r="IH85" s="74">
        <f t="shared" si="147"/>
        <v>3.125</v>
      </c>
      <c r="II85" s="74"/>
      <c r="IJ85" s="74"/>
      <c r="IK85" s="74"/>
      <c r="IL85" s="74"/>
      <c r="IM85" s="70"/>
      <c r="IN85" s="282"/>
      <c r="IO85" s="74"/>
      <c r="IP85" s="74"/>
      <c r="IQ85" s="74"/>
      <c r="IR85" s="74"/>
      <c r="IS85" s="74"/>
      <c r="IT85" s="74"/>
      <c r="IU85" s="74">
        <f t="shared" si="113"/>
        <v>0</v>
      </c>
      <c r="IV85" s="74">
        <f t="shared" si="114"/>
        <v>0</v>
      </c>
      <c r="IW85" s="74"/>
      <c r="IX85" s="74"/>
      <c r="IY85" s="67"/>
      <c r="IZ85" s="67"/>
      <c r="JA85" s="67">
        <v>10.31</v>
      </c>
      <c r="JB85" s="67"/>
      <c r="JC85" s="67">
        <v>10.31</v>
      </c>
      <c r="JD85" s="67"/>
      <c r="JE85" s="293">
        <v>5.15</v>
      </c>
      <c r="JF85" s="293"/>
      <c r="JG85" s="74">
        <f t="shared" si="148"/>
        <v>25.770000000000003</v>
      </c>
      <c r="JH85" s="74">
        <f t="shared" si="149"/>
        <v>0</v>
      </c>
      <c r="JI85" s="269">
        <v>0</v>
      </c>
      <c r="JJ85" s="269">
        <v>0</v>
      </c>
      <c r="JK85" s="269">
        <v>6.3967999999999998</v>
      </c>
      <c r="JL85" s="269">
        <v>1</v>
      </c>
      <c r="JM85" s="324"/>
      <c r="JN85" s="269"/>
      <c r="JO85" s="305">
        <v>0</v>
      </c>
      <c r="JP85" s="269">
        <v>0</v>
      </c>
      <c r="JQ85" s="305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50"/>
        <v>6.3967999999999998</v>
      </c>
      <c r="JX85" s="74">
        <f t="shared" si="151"/>
        <v>1</v>
      </c>
      <c r="JY85" s="74"/>
      <c r="JZ85" s="74"/>
      <c r="KA85" s="67"/>
      <c r="KB85" s="67"/>
      <c r="KC85" s="74">
        <f t="shared" si="152"/>
        <v>0</v>
      </c>
      <c r="KD85" s="74">
        <f t="shared" si="153"/>
        <v>0</v>
      </c>
      <c r="KE85" s="70"/>
      <c r="KF85" s="70"/>
      <c r="KG85" s="70"/>
      <c r="KH85" s="70"/>
      <c r="KI85" s="70">
        <f t="shared" si="115"/>
        <v>0</v>
      </c>
      <c r="KJ85" s="70">
        <f t="shared" si="116"/>
        <v>0</v>
      </c>
      <c r="KK85" s="70"/>
      <c r="KL85" s="70"/>
      <c r="KM85" s="70"/>
      <c r="KN85" s="70"/>
      <c r="KO85" s="70">
        <f t="shared" si="154"/>
        <v>0</v>
      </c>
      <c r="KP85" s="70">
        <f t="shared" si="154"/>
        <v>0</v>
      </c>
      <c r="KQ85" s="263"/>
      <c r="KR85" s="70"/>
      <c r="KS85" s="70"/>
      <c r="KT85" s="70"/>
      <c r="KU85" s="114">
        <f t="shared" si="155"/>
        <v>0</v>
      </c>
      <c r="KV85" s="114">
        <f t="shared" si="156"/>
        <v>0</v>
      </c>
      <c r="KW85" s="70"/>
      <c r="KX85" s="70"/>
      <c r="KY85" s="70">
        <f t="shared" si="157"/>
        <v>0</v>
      </c>
      <c r="KZ85" s="70">
        <f t="shared" si="158"/>
        <v>0</v>
      </c>
      <c r="LA85" s="70"/>
      <c r="LB85" s="70"/>
      <c r="LC85" s="70"/>
      <c r="LD85" s="70"/>
      <c r="LE85" s="70">
        <f t="shared" si="159"/>
        <v>0</v>
      </c>
      <c r="LF85" s="70">
        <f t="shared" si="160"/>
        <v>0</v>
      </c>
      <c r="LG85" s="70"/>
      <c r="LH85" s="70"/>
      <c r="LI85" s="70">
        <f t="shared" si="161"/>
        <v>0</v>
      </c>
      <c r="LJ85" s="70">
        <f t="shared" si="162"/>
        <v>0</v>
      </c>
      <c r="LK85" s="67">
        <v>24.2</v>
      </c>
      <c r="LL85" s="269">
        <v>0</v>
      </c>
      <c r="LM85" s="75">
        <v>24.02</v>
      </c>
      <c r="LN85" s="315">
        <v>0</v>
      </c>
      <c r="LO85" s="75">
        <v>6.5750000000000002</v>
      </c>
      <c r="LP85" s="319">
        <v>0</v>
      </c>
      <c r="LQ85" s="130"/>
      <c r="LR85" s="271"/>
      <c r="LS85" s="271"/>
      <c r="LT85" s="271"/>
      <c r="LU85" s="70">
        <f t="shared" si="163"/>
        <v>54.795000000000002</v>
      </c>
      <c r="LV85" s="70">
        <f t="shared" si="164"/>
        <v>0</v>
      </c>
      <c r="LW85" s="130"/>
      <c r="LX85" s="70"/>
      <c r="LY85" s="70"/>
      <c r="LZ85" s="70"/>
      <c r="MA85" s="70">
        <f t="shared" si="165"/>
        <v>0</v>
      </c>
      <c r="MB85" s="70">
        <f t="shared" si="166"/>
        <v>0</v>
      </c>
      <c r="MC85" s="106"/>
      <c r="MD85" s="70"/>
      <c r="ME85" s="316"/>
      <c r="MF85" s="287"/>
      <c r="MG85" s="71"/>
      <c r="MH85" s="70"/>
      <c r="MI85" s="71"/>
      <c r="MJ85" s="70"/>
      <c r="MK85" s="70">
        <f t="shared" si="167"/>
        <v>0</v>
      </c>
      <c r="ML85" s="70">
        <f t="shared" si="168"/>
        <v>0</v>
      </c>
      <c r="MM85" s="365">
        <v>0</v>
      </c>
      <c r="MN85" s="321"/>
      <c r="MO85" s="366">
        <v>0</v>
      </c>
      <c r="MP85" s="321"/>
      <c r="MQ85" s="70">
        <f t="shared" si="169"/>
        <v>0</v>
      </c>
      <c r="MR85" s="70">
        <f t="shared" si="170"/>
        <v>0</v>
      </c>
      <c r="MS85" s="70"/>
      <c r="MT85" s="70"/>
      <c r="MU85" s="70">
        <f t="shared" si="171"/>
        <v>0</v>
      </c>
      <c r="MV85" s="70">
        <f t="shared" si="172"/>
        <v>0</v>
      </c>
      <c r="MW85" s="70"/>
      <c r="MX85" s="70"/>
      <c r="MY85" s="70">
        <f t="shared" si="173"/>
        <v>0</v>
      </c>
      <c r="MZ85" s="70">
        <f t="shared" si="174"/>
        <v>0</v>
      </c>
      <c r="NA85" s="317">
        <v>3.33</v>
      </c>
      <c r="NB85" s="349">
        <v>0.9</v>
      </c>
      <c r="NC85" s="70">
        <f t="shared" si="175"/>
        <v>3.33</v>
      </c>
      <c r="ND85" s="70">
        <f t="shared" si="176"/>
        <v>0.9</v>
      </c>
      <c r="NE85" s="172"/>
      <c r="NF85" s="172"/>
      <c r="NG85" s="172">
        <f t="shared" si="177"/>
        <v>0</v>
      </c>
      <c r="NH85" s="172">
        <f t="shared" si="178"/>
        <v>0</v>
      </c>
      <c r="NI85" s="172"/>
      <c r="NJ85" s="172"/>
      <c r="NK85" s="172">
        <f t="shared" si="179"/>
        <v>0</v>
      </c>
      <c r="NL85" s="172">
        <f t="shared" si="180"/>
        <v>0</v>
      </c>
      <c r="NM85" s="264"/>
      <c r="NN85" s="172"/>
      <c r="NO85" s="172">
        <f t="shared" si="181"/>
        <v>0</v>
      </c>
      <c r="NP85" s="172">
        <f t="shared" si="182"/>
        <v>0</v>
      </c>
      <c r="NQ85" s="314">
        <v>0</v>
      </c>
      <c r="NR85" s="314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3"/>
        <v>0</v>
      </c>
      <c r="OD85" s="70">
        <f t="shared" si="184"/>
        <v>0</v>
      </c>
      <c r="OE85" s="70">
        <v>0</v>
      </c>
      <c r="OF85" s="70"/>
      <c r="OG85" s="114">
        <v>0</v>
      </c>
      <c r="OH85" s="70"/>
      <c r="OI85" s="114">
        <v>0</v>
      </c>
      <c r="OJ85" s="70"/>
      <c r="OK85" s="70">
        <v>0</v>
      </c>
      <c r="OL85" s="70"/>
      <c r="OM85" s="70">
        <f t="shared" si="185"/>
        <v>0</v>
      </c>
      <c r="ON85" s="70">
        <f t="shared" si="186"/>
        <v>0</v>
      </c>
      <c r="OO85" s="320">
        <v>0</v>
      </c>
      <c r="OP85" s="172"/>
      <c r="OQ85" s="321">
        <v>0</v>
      </c>
      <c r="OR85" s="172"/>
      <c r="OS85" s="321">
        <v>0</v>
      </c>
      <c r="OT85" s="172"/>
      <c r="OU85" s="172">
        <f t="shared" si="187"/>
        <v>0</v>
      </c>
      <c r="OV85" s="172">
        <f t="shared" si="188"/>
        <v>0</v>
      </c>
      <c r="OW85" s="172"/>
      <c r="OX85" s="172"/>
      <c r="OY85" s="172">
        <f t="shared" si="117"/>
        <v>0</v>
      </c>
      <c r="OZ85" s="172">
        <f t="shared" si="118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4"/>
        <v>0</v>
      </c>
      <c r="J86" s="74">
        <f t="shared" si="105"/>
        <v>0</v>
      </c>
      <c r="K86" s="263"/>
      <c r="L86" s="263"/>
      <c r="M86" s="67">
        <v>20.62</v>
      </c>
      <c r="N86" s="67">
        <v>4.1240000000000006</v>
      </c>
      <c r="O86" s="71">
        <v>24.74</v>
      </c>
      <c r="P86" s="67">
        <v>4.9480000000000004</v>
      </c>
      <c r="Q86" s="114">
        <v>5.15</v>
      </c>
      <c r="R86" s="74">
        <v>1.03</v>
      </c>
      <c r="S86" s="263"/>
      <c r="T86" s="263"/>
      <c r="U86" s="74"/>
      <c r="V86" s="74"/>
      <c r="W86" s="74">
        <f t="shared" si="119"/>
        <v>50.510000000000005</v>
      </c>
      <c r="X86" s="74">
        <f t="shared" si="120"/>
        <v>10.102</v>
      </c>
      <c r="Y86" s="74"/>
      <c r="Z86" s="74"/>
      <c r="AA86" s="71"/>
      <c r="AB86" s="67"/>
      <c r="AC86" s="74">
        <f t="shared" si="121"/>
        <v>0</v>
      </c>
      <c r="AD86" s="74">
        <f t="shared" si="122"/>
        <v>0</v>
      </c>
      <c r="AE86" s="67"/>
      <c r="AF86" s="67"/>
      <c r="AG86" s="67"/>
      <c r="AH86" s="67"/>
      <c r="AI86" s="114"/>
      <c r="AJ86" s="114"/>
      <c r="AK86" s="307"/>
      <c r="AL86" s="275"/>
      <c r="AM86" s="276"/>
      <c r="AN86" s="276"/>
      <c r="AO86" s="277"/>
      <c r="AP86" s="277"/>
      <c r="AQ86" s="277"/>
      <c r="AR86" s="277"/>
      <c r="AS86" s="277"/>
      <c r="AT86" s="277"/>
      <c r="AU86" s="70">
        <f t="shared" si="106"/>
        <v>0</v>
      </c>
      <c r="AV86" s="70">
        <f t="shared" si="107"/>
        <v>0</v>
      </c>
      <c r="AW86" s="74"/>
      <c r="AX86" s="74"/>
      <c r="AY86" s="278"/>
      <c r="AZ86" s="74"/>
      <c r="BA86" s="74"/>
      <c r="BB86" s="74"/>
      <c r="BC86" s="74">
        <f t="shared" si="108"/>
        <v>0</v>
      </c>
      <c r="BD86" s="74">
        <f t="shared" si="109"/>
        <v>0</v>
      </c>
      <c r="BE86" s="74">
        <v>10</v>
      </c>
      <c r="BF86" s="74">
        <v>1.4239999999999999</v>
      </c>
      <c r="BG86" s="279">
        <v>8</v>
      </c>
      <c r="BH86" s="280">
        <v>1.1392</v>
      </c>
      <c r="BI86" s="279">
        <v>0</v>
      </c>
      <c r="BJ86" s="280">
        <v>0</v>
      </c>
      <c r="BK86" s="264">
        <v>2</v>
      </c>
      <c r="BL86" s="74">
        <v>0.2848</v>
      </c>
      <c r="BM86" s="74"/>
      <c r="BN86" s="74"/>
      <c r="BO86" s="74"/>
      <c r="BP86" s="74"/>
      <c r="BQ86" s="74">
        <v>10</v>
      </c>
      <c r="BR86" s="74">
        <v>1.4239999999999999</v>
      </c>
      <c r="BS86" s="263">
        <f t="shared" si="123"/>
        <v>30</v>
      </c>
      <c r="BT86" s="74">
        <f t="shared" si="124"/>
        <v>4.2720000000000002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0"/>
        <v>0</v>
      </c>
      <c r="CD86" s="70">
        <f t="shared" si="110"/>
        <v>0</v>
      </c>
      <c r="CE86" s="70"/>
      <c r="CF86" s="70"/>
      <c r="CG86" s="106"/>
      <c r="CH86" s="262"/>
      <c r="CI86" s="305">
        <v>30.9</v>
      </c>
      <c r="CJ86" s="262">
        <v>10</v>
      </c>
      <c r="CK86" s="269"/>
      <c r="CL86" s="269"/>
      <c r="CM86" s="305">
        <v>10.3</v>
      </c>
      <c r="CN86" s="269">
        <v>3</v>
      </c>
      <c r="CO86" s="74">
        <f t="shared" si="125"/>
        <v>41.2</v>
      </c>
      <c r="CP86" s="74">
        <f t="shared" si="126"/>
        <v>13</v>
      </c>
      <c r="CQ86" s="308">
        <v>247.40625</v>
      </c>
      <c r="CR86" s="308"/>
      <c r="CS86" s="308"/>
      <c r="CT86" s="274"/>
      <c r="CU86" s="309">
        <v>18.556701030927837</v>
      </c>
      <c r="CV86" s="172"/>
      <c r="CW86" s="310">
        <v>63.814432989690722</v>
      </c>
      <c r="CX86" s="274"/>
      <c r="CY86" s="274"/>
      <c r="CZ86" s="274"/>
      <c r="DA86" s="281">
        <f t="shared" si="127"/>
        <v>329.77738402061857</v>
      </c>
      <c r="DB86" s="70">
        <f t="shared" si="128"/>
        <v>0</v>
      </c>
      <c r="DC86" s="74"/>
      <c r="DD86" s="74"/>
      <c r="DE86" s="70"/>
      <c r="DF86" s="74"/>
      <c r="DG86" s="74"/>
      <c r="DH86" s="74"/>
      <c r="DI86" s="74">
        <f t="shared" si="129"/>
        <v>0</v>
      </c>
      <c r="DJ86" s="74">
        <f t="shared" si="130"/>
        <v>0</v>
      </c>
      <c r="DK86" s="311">
        <v>41.1</v>
      </c>
      <c r="DL86" s="311">
        <v>13.7</v>
      </c>
      <c r="DM86" s="263">
        <f t="shared" si="131"/>
        <v>41.1</v>
      </c>
      <c r="DN86" s="263">
        <f t="shared" si="132"/>
        <v>13.7</v>
      </c>
      <c r="DO86" s="311">
        <v>39.869999999999997</v>
      </c>
      <c r="DP86" s="311">
        <v>13.29</v>
      </c>
      <c r="DQ86" s="265"/>
      <c r="DR86" s="265"/>
      <c r="DS86" s="74"/>
      <c r="DT86" s="74"/>
      <c r="DU86" s="266"/>
      <c r="DV86" s="282"/>
      <c r="DW86" s="282"/>
      <c r="DX86" s="282"/>
      <c r="DY86" s="74"/>
      <c r="DZ86" s="74"/>
      <c r="EA86" s="70"/>
      <c r="EB86" s="74"/>
      <c r="EC86" s="74">
        <f t="shared" si="133"/>
        <v>0</v>
      </c>
      <c r="ED86" s="74">
        <f t="shared" si="133"/>
        <v>0</v>
      </c>
      <c r="EE86" s="70"/>
      <c r="EF86" s="70"/>
      <c r="EG86" s="346">
        <v>41.23</v>
      </c>
      <c r="EH86" s="347"/>
      <c r="EI86" s="87">
        <v>265.70103092783506</v>
      </c>
      <c r="EJ86" s="87"/>
      <c r="EK86" s="263">
        <v>116.90721649484537</v>
      </c>
      <c r="EL86" s="266"/>
      <c r="EM86" s="267"/>
      <c r="EN86" s="267"/>
      <c r="EO86" s="267"/>
      <c r="EP86" s="267"/>
      <c r="EQ86" s="74">
        <f t="shared" si="134"/>
        <v>423.83824742268047</v>
      </c>
      <c r="ER86" s="74">
        <f t="shared" si="135"/>
        <v>0</v>
      </c>
      <c r="ES86" s="172"/>
      <c r="ET86" s="172"/>
      <c r="EU86" s="283"/>
      <c r="EV86" s="283"/>
      <c r="EW86" s="70">
        <f t="shared" si="136"/>
        <v>0</v>
      </c>
      <c r="EX86" s="70">
        <f t="shared" si="137"/>
        <v>0</v>
      </c>
      <c r="EY86" s="74"/>
      <c r="EZ86" s="74"/>
      <c r="FA86" s="312">
        <v>31</v>
      </c>
      <c r="FB86" s="268"/>
      <c r="FC86" s="106">
        <v>0</v>
      </c>
      <c r="FD86" s="264"/>
      <c r="FE86" s="74"/>
      <c r="FF86" s="74"/>
      <c r="FG86" s="284"/>
      <c r="FH86" s="285"/>
      <c r="FI86" s="74"/>
      <c r="FJ86" s="74"/>
      <c r="FK86" s="74"/>
      <c r="FL86" s="74"/>
      <c r="FM86" s="264"/>
      <c r="FN86" s="264"/>
      <c r="FO86" s="70"/>
      <c r="FP86" s="74"/>
      <c r="FQ86" s="286">
        <f t="shared" si="138"/>
        <v>0</v>
      </c>
      <c r="FR86" s="74">
        <f t="shared" si="139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0"/>
        <v>0</v>
      </c>
      <c r="GH86" s="74">
        <f t="shared" si="141"/>
        <v>0</v>
      </c>
      <c r="GI86" s="67"/>
      <c r="GJ86" s="67"/>
      <c r="GK86" s="269"/>
      <c r="GL86" s="269"/>
      <c r="GM86" s="86"/>
      <c r="GN86" s="86"/>
      <c r="GO86" s="269"/>
      <c r="GP86" s="313"/>
      <c r="GQ86" s="313"/>
      <c r="GR86" s="313"/>
      <c r="GS86" s="86"/>
      <c r="GT86" s="86"/>
      <c r="GU86" s="86"/>
      <c r="GV86" s="86"/>
      <c r="GW86" s="86"/>
      <c r="GX86" s="86"/>
      <c r="GY86" s="86"/>
      <c r="GZ86" s="86"/>
      <c r="HA86" s="67"/>
      <c r="HB86" s="67"/>
      <c r="HC86" s="70"/>
      <c r="HD86" s="70"/>
      <c r="HE86" s="70"/>
      <c r="HF86" s="70"/>
      <c r="HG86" s="70"/>
      <c r="HH86" s="70"/>
      <c r="HI86" s="70">
        <f t="shared" si="111"/>
        <v>0</v>
      </c>
      <c r="HJ86" s="70">
        <f t="shared" si="112"/>
        <v>0</v>
      </c>
      <c r="HK86" s="74"/>
      <c r="HL86" s="74"/>
      <c r="HM86" s="74"/>
      <c r="HN86" s="282"/>
      <c r="HO86" s="74">
        <f t="shared" si="142"/>
        <v>0</v>
      </c>
      <c r="HP86" s="74">
        <f t="shared" si="143"/>
        <v>0</v>
      </c>
      <c r="HQ86" s="305">
        <v>550</v>
      </c>
      <c r="HR86" s="67"/>
      <c r="HS86" s="305">
        <v>550</v>
      </c>
      <c r="HT86" s="74"/>
      <c r="HU86" s="74">
        <f t="shared" si="144"/>
        <v>550</v>
      </c>
      <c r="HV86" s="74">
        <f t="shared" si="145"/>
        <v>0</v>
      </c>
      <c r="HW86" s="74"/>
      <c r="HX86" s="74"/>
      <c r="HY86" s="314"/>
      <c r="HZ86" s="314"/>
      <c r="IA86" s="89"/>
      <c r="IB86" s="87"/>
      <c r="IC86" s="172">
        <v>12.5</v>
      </c>
      <c r="ID86" s="269">
        <v>3.125</v>
      </c>
      <c r="IE86" s="184"/>
      <c r="IF86" s="184"/>
      <c r="IG86" s="74">
        <f t="shared" si="146"/>
        <v>12.5</v>
      </c>
      <c r="IH86" s="74">
        <f t="shared" si="147"/>
        <v>3.125</v>
      </c>
      <c r="II86" s="74"/>
      <c r="IJ86" s="74"/>
      <c r="IK86" s="74"/>
      <c r="IL86" s="74"/>
      <c r="IM86" s="70"/>
      <c r="IN86" s="282"/>
      <c r="IO86" s="74"/>
      <c r="IP86" s="74"/>
      <c r="IQ86" s="74"/>
      <c r="IR86" s="74"/>
      <c r="IS86" s="74"/>
      <c r="IT86" s="74"/>
      <c r="IU86" s="74">
        <f t="shared" si="113"/>
        <v>0</v>
      </c>
      <c r="IV86" s="74">
        <f t="shared" si="114"/>
        <v>0</v>
      </c>
      <c r="IW86" s="74"/>
      <c r="IX86" s="74"/>
      <c r="IY86" s="67"/>
      <c r="IZ86" s="67"/>
      <c r="JA86" s="67">
        <v>10.31</v>
      </c>
      <c r="JB86" s="67"/>
      <c r="JC86" s="67">
        <v>10.31</v>
      </c>
      <c r="JD86" s="67"/>
      <c r="JE86" s="293">
        <v>5.15</v>
      </c>
      <c r="JF86" s="293"/>
      <c r="JG86" s="74">
        <f t="shared" si="148"/>
        <v>25.770000000000003</v>
      </c>
      <c r="JH86" s="74">
        <f t="shared" si="149"/>
        <v>0</v>
      </c>
      <c r="JI86" s="269">
        <v>0</v>
      </c>
      <c r="JJ86" s="269">
        <v>0</v>
      </c>
      <c r="JK86" s="269">
        <v>6.3967999999999998</v>
      </c>
      <c r="JL86" s="269">
        <v>1</v>
      </c>
      <c r="JM86" s="324"/>
      <c r="JN86" s="269"/>
      <c r="JO86" s="305">
        <v>0</v>
      </c>
      <c r="JP86" s="269">
        <v>0</v>
      </c>
      <c r="JQ86" s="305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50"/>
        <v>6.3967999999999998</v>
      </c>
      <c r="JX86" s="74">
        <f t="shared" si="151"/>
        <v>1</v>
      </c>
      <c r="JY86" s="74"/>
      <c r="JZ86" s="74"/>
      <c r="KA86" s="67"/>
      <c r="KB86" s="67"/>
      <c r="KC86" s="74">
        <f t="shared" si="152"/>
        <v>0</v>
      </c>
      <c r="KD86" s="74">
        <f t="shared" si="153"/>
        <v>0</v>
      </c>
      <c r="KE86" s="70"/>
      <c r="KF86" s="70"/>
      <c r="KG86" s="70"/>
      <c r="KH86" s="70"/>
      <c r="KI86" s="70">
        <f t="shared" si="115"/>
        <v>0</v>
      </c>
      <c r="KJ86" s="70">
        <f t="shared" si="116"/>
        <v>0</v>
      </c>
      <c r="KK86" s="70"/>
      <c r="KL86" s="70"/>
      <c r="KM86" s="70"/>
      <c r="KN86" s="70"/>
      <c r="KO86" s="70">
        <f t="shared" si="154"/>
        <v>0</v>
      </c>
      <c r="KP86" s="70">
        <f t="shared" si="154"/>
        <v>0</v>
      </c>
      <c r="KQ86" s="263"/>
      <c r="KR86" s="70"/>
      <c r="KS86" s="70"/>
      <c r="KT86" s="70"/>
      <c r="KU86" s="114">
        <f t="shared" si="155"/>
        <v>0</v>
      </c>
      <c r="KV86" s="114">
        <f t="shared" si="156"/>
        <v>0</v>
      </c>
      <c r="KW86" s="70"/>
      <c r="KX86" s="70"/>
      <c r="KY86" s="70">
        <f t="shared" si="157"/>
        <v>0</v>
      </c>
      <c r="KZ86" s="70">
        <f t="shared" si="158"/>
        <v>0</v>
      </c>
      <c r="LA86" s="70"/>
      <c r="LB86" s="70"/>
      <c r="LC86" s="70"/>
      <c r="LD86" s="70"/>
      <c r="LE86" s="70">
        <f t="shared" si="159"/>
        <v>0</v>
      </c>
      <c r="LF86" s="70">
        <f t="shared" si="160"/>
        <v>0</v>
      </c>
      <c r="LG86" s="70"/>
      <c r="LH86" s="70"/>
      <c r="LI86" s="70">
        <f t="shared" si="161"/>
        <v>0</v>
      </c>
      <c r="LJ86" s="70">
        <f t="shared" si="162"/>
        <v>0</v>
      </c>
      <c r="LK86" s="67">
        <v>24.2</v>
      </c>
      <c r="LL86" s="269">
        <v>0</v>
      </c>
      <c r="LM86" s="75">
        <v>24.02</v>
      </c>
      <c r="LN86" s="315">
        <v>0</v>
      </c>
      <c r="LO86" s="75">
        <v>6.5750000000000002</v>
      </c>
      <c r="LP86" s="319">
        <v>0</v>
      </c>
      <c r="LQ86" s="130"/>
      <c r="LR86" s="271"/>
      <c r="LS86" s="271"/>
      <c r="LT86" s="271"/>
      <c r="LU86" s="70">
        <f t="shared" si="163"/>
        <v>54.795000000000002</v>
      </c>
      <c r="LV86" s="70">
        <f t="shared" si="164"/>
        <v>0</v>
      </c>
      <c r="LW86" s="130"/>
      <c r="LX86" s="70"/>
      <c r="LY86" s="70"/>
      <c r="LZ86" s="70"/>
      <c r="MA86" s="70">
        <f t="shared" si="165"/>
        <v>0</v>
      </c>
      <c r="MB86" s="70">
        <f t="shared" si="166"/>
        <v>0</v>
      </c>
      <c r="MC86" s="106"/>
      <c r="MD86" s="70"/>
      <c r="ME86" s="316"/>
      <c r="MF86" s="287"/>
      <c r="MG86" s="71"/>
      <c r="MH86" s="70"/>
      <c r="MI86" s="71"/>
      <c r="MJ86" s="70"/>
      <c r="MK86" s="70">
        <f t="shared" si="167"/>
        <v>0</v>
      </c>
      <c r="ML86" s="70">
        <f t="shared" si="168"/>
        <v>0</v>
      </c>
      <c r="MM86" s="365">
        <v>0</v>
      </c>
      <c r="MN86" s="321"/>
      <c r="MO86" s="366">
        <v>0</v>
      </c>
      <c r="MP86" s="321"/>
      <c r="MQ86" s="70">
        <f t="shared" si="169"/>
        <v>0</v>
      </c>
      <c r="MR86" s="70">
        <f t="shared" si="170"/>
        <v>0</v>
      </c>
      <c r="MS86" s="70"/>
      <c r="MT86" s="70"/>
      <c r="MU86" s="70">
        <f t="shared" si="171"/>
        <v>0</v>
      </c>
      <c r="MV86" s="70">
        <f t="shared" si="172"/>
        <v>0</v>
      </c>
      <c r="MW86" s="70"/>
      <c r="MX86" s="70"/>
      <c r="MY86" s="70">
        <f t="shared" si="173"/>
        <v>0</v>
      </c>
      <c r="MZ86" s="70">
        <f t="shared" si="174"/>
        <v>0</v>
      </c>
      <c r="NA86" s="317">
        <v>3.33</v>
      </c>
      <c r="NB86" s="349">
        <v>0.9</v>
      </c>
      <c r="NC86" s="70">
        <f t="shared" si="175"/>
        <v>3.33</v>
      </c>
      <c r="ND86" s="70">
        <f t="shared" si="176"/>
        <v>0.9</v>
      </c>
      <c r="NE86" s="172"/>
      <c r="NF86" s="172"/>
      <c r="NG86" s="172">
        <f t="shared" si="177"/>
        <v>0</v>
      </c>
      <c r="NH86" s="172">
        <f t="shared" si="178"/>
        <v>0</v>
      </c>
      <c r="NI86" s="172"/>
      <c r="NJ86" s="172"/>
      <c r="NK86" s="172">
        <f t="shared" si="179"/>
        <v>0</v>
      </c>
      <c r="NL86" s="172">
        <f t="shared" si="180"/>
        <v>0</v>
      </c>
      <c r="NM86" s="264"/>
      <c r="NN86" s="172"/>
      <c r="NO86" s="172">
        <f t="shared" si="181"/>
        <v>0</v>
      </c>
      <c r="NP86" s="172">
        <f t="shared" si="182"/>
        <v>0</v>
      </c>
      <c r="NQ86" s="314">
        <v>0</v>
      </c>
      <c r="NR86" s="314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3"/>
        <v>0</v>
      </c>
      <c r="OD86" s="70">
        <f t="shared" si="184"/>
        <v>0</v>
      </c>
      <c r="OE86" s="70">
        <v>0</v>
      </c>
      <c r="OF86" s="70"/>
      <c r="OG86" s="114">
        <v>0</v>
      </c>
      <c r="OH86" s="70"/>
      <c r="OI86" s="114">
        <v>0</v>
      </c>
      <c r="OJ86" s="70"/>
      <c r="OK86" s="70">
        <v>0</v>
      </c>
      <c r="OL86" s="70"/>
      <c r="OM86" s="70">
        <f t="shared" si="185"/>
        <v>0</v>
      </c>
      <c r="ON86" s="70">
        <f t="shared" si="186"/>
        <v>0</v>
      </c>
      <c r="OO86" s="320">
        <v>0</v>
      </c>
      <c r="OP86" s="172"/>
      <c r="OQ86" s="321">
        <v>0</v>
      </c>
      <c r="OR86" s="172"/>
      <c r="OS86" s="321">
        <v>0</v>
      </c>
      <c r="OT86" s="172"/>
      <c r="OU86" s="172">
        <f t="shared" si="187"/>
        <v>0</v>
      </c>
      <c r="OV86" s="172">
        <f t="shared" si="188"/>
        <v>0</v>
      </c>
      <c r="OW86" s="172"/>
      <c r="OX86" s="172"/>
      <c r="OY86" s="172">
        <f t="shared" si="117"/>
        <v>0</v>
      </c>
      <c r="OZ86" s="172">
        <f t="shared" si="118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4"/>
        <v>0</v>
      </c>
      <c r="J87" s="74">
        <f t="shared" si="105"/>
        <v>0</v>
      </c>
      <c r="K87" s="263"/>
      <c r="L87" s="263"/>
      <c r="M87" s="67">
        <v>20.62</v>
      </c>
      <c r="N87" s="67">
        <v>4.1240000000000006</v>
      </c>
      <c r="O87" s="71">
        <v>24.74</v>
      </c>
      <c r="P87" s="67">
        <v>4.9480000000000004</v>
      </c>
      <c r="Q87" s="114">
        <v>5.15</v>
      </c>
      <c r="R87" s="74">
        <v>1.03</v>
      </c>
      <c r="S87" s="263"/>
      <c r="T87" s="263"/>
      <c r="U87" s="74"/>
      <c r="V87" s="74"/>
      <c r="W87" s="74">
        <f t="shared" si="119"/>
        <v>50.510000000000005</v>
      </c>
      <c r="X87" s="74">
        <f t="shared" si="120"/>
        <v>10.102</v>
      </c>
      <c r="Y87" s="74"/>
      <c r="Z87" s="74"/>
      <c r="AA87" s="71"/>
      <c r="AB87" s="67"/>
      <c r="AC87" s="74">
        <f t="shared" si="121"/>
        <v>0</v>
      </c>
      <c r="AD87" s="74">
        <f t="shared" si="122"/>
        <v>0</v>
      </c>
      <c r="AE87" s="67"/>
      <c r="AF87" s="67"/>
      <c r="AG87" s="67"/>
      <c r="AH87" s="67"/>
      <c r="AI87" s="114"/>
      <c r="AJ87" s="114"/>
      <c r="AK87" s="307"/>
      <c r="AL87" s="275"/>
      <c r="AM87" s="276"/>
      <c r="AN87" s="276"/>
      <c r="AO87" s="277"/>
      <c r="AP87" s="277"/>
      <c r="AQ87" s="277"/>
      <c r="AR87" s="277"/>
      <c r="AS87" s="277"/>
      <c r="AT87" s="277"/>
      <c r="AU87" s="70">
        <f t="shared" si="106"/>
        <v>0</v>
      </c>
      <c r="AV87" s="70">
        <f t="shared" si="107"/>
        <v>0</v>
      </c>
      <c r="AW87" s="74"/>
      <c r="AX87" s="74"/>
      <c r="AY87" s="278"/>
      <c r="AZ87" s="74"/>
      <c r="BA87" s="74"/>
      <c r="BB87" s="74"/>
      <c r="BC87" s="74">
        <f t="shared" si="108"/>
        <v>0</v>
      </c>
      <c r="BD87" s="74">
        <f t="shared" si="109"/>
        <v>0</v>
      </c>
      <c r="BE87" s="74">
        <v>10</v>
      </c>
      <c r="BF87" s="74">
        <v>1.4239999999999999</v>
      </c>
      <c r="BG87" s="279">
        <v>8</v>
      </c>
      <c r="BH87" s="280">
        <v>1.1392</v>
      </c>
      <c r="BI87" s="279">
        <v>0</v>
      </c>
      <c r="BJ87" s="280">
        <v>0</v>
      </c>
      <c r="BK87" s="264">
        <v>2</v>
      </c>
      <c r="BL87" s="74">
        <v>0.2848</v>
      </c>
      <c r="BM87" s="74"/>
      <c r="BN87" s="74"/>
      <c r="BO87" s="74"/>
      <c r="BP87" s="74"/>
      <c r="BQ87" s="74">
        <v>10</v>
      </c>
      <c r="BR87" s="74">
        <v>1.4239999999999999</v>
      </c>
      <c r="BS87" s="263">
        <f t="shared" si="123"/>
        <v>30</v>
      </c>
      <c r="BT87" s="74">
        <f t="shared" si="124"/>
        <v>4.2720000000000002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0"/>
        <v>0</v>
      </c>
      <c r="CD87" s="70">
        <f t="shared" si="110"/>
        <v>0</v>
      </c>
      <c r="CE87" s="70"/>
      <c r="CF87" s="70"/>
      <c r="CG87" s="106"/>
      <c r="CH87" s="262"/>
      <c r="CI87" s="305">
        <v>30.9</v>
      </c>
      <c r="CJ87" s="262">
        <v>10</v>
      </c>
      <c r="CK87" s="269"/>
      <c r="CL87" s="269"/>
      <c r="CM87" s="305">
        <v>10.3</v>
      </c>
      <c r="CN87" s="269">
        <v>3</v>
      </c>
      <c r="CO87" s="74">
        <f t="shared" si="125"/>
        <v>41.2</v>
      </c>
      <c r="CP87" s="74">
        <f t="shared" si="126"/>
        <v>13</v>
      </c>
      <c r="CQ87" s="308">
        <v>247.40625</v>
      </c>
      <c r="CR87" s="308"/>
      <c r="CS87" s="308"/>
      <c r="CT87" s="274"/>
      <c r="CU87" s="309">
        <v>18.556701030927837</v>
      </c>
      <c r="CV87" s="172"/>
      <c r="CW87" s="310">
        <v>63.814432989690722</v>
      </c>
      <c r="CX87" s="274"/>
      <c r="CY87" s="274"/>
      <c r="CZ87" s="274"/>
      <c r="DA87" s="281">
        <f t="shared" si="127"/>
        <v>329.77738402061857</v>
      </c>
      <c r="DB87" s="70">
        <f t="shared" si="128"/>
        <v>0</v>
      </c>
      <c r="DC87" s="74"/>
      <c r="DD87" s="74"/>
      <c r="DE87" s="70"/>
      <c r="DF87" s="74"/>
      <c r="DG87" s="74"/>
      <c r="DH87" s="74"/>
      <c r="DI87" s="74">
        <f t="shared" si="129"/>
        <v>0</v>
      </c>
      <c r="DJ87" s="74">
        <f t="shared" si="130"/>
        <v>0</v>
      </c>
      <c r="DK87" s="311">
        <v>41.1</v>
      </c>
      <c r="DL87" s="311">
        <v>13.7</v>
      </c>
      <c r="DM87" s="263">
        <f t="shared" si="131"/>
        <v>41.1</v>
      </c>
      <c r="DN87" s="263">
        <f t="shared" si="132"/>
        <v>13.7</v>
      </c>
      <c r="DO87" s="311">
        <v>39.869999999999997</v>
      </c>
      <c r="DP87" s="311">
        <v>13.29</v>
      </c>
      <c r="DQ87" s="265"/>
      <c r="DR87" s="265"/>
      <c r="DS87" s="74"/>
      <c r="DT87" s="74"/>
      <c r="DU87" s="266"/>
      <c r="DV87" s="282"/>
      <c r="DW87" s="282"/>
      <c r="DX87" s="282"/>
      <c r="DY87" s="74"/>
      <c r="DZ87" s="74"/>
      <c r="EA87" s="70"/>
      <c r="EB87" s="74"/>
      <c r="EC87" s="74">
        <f t="shared" si="133"/>
        <v>0</v>
      </c>
      <c r="ED87" s="74">
        <f t="shared" si="133"/>
        <v>0</v>
      </c>
      <c r="EE87" s="70"/>
      <c r="EF87" s="70"/>
      <c r="EG87" s="346">
        <v>41.23</v>
      </c>
      <c r="EH87" s="347"/>
      <c r="EI87" s="87">
        <v>265.70103092783506</v>
      </c>
      <c r="EJ87" s="87"/>
      <c r="EK87" s="263">
        <v>116.90721649484537</v>
      </c>
      <c r="EL87" s="266"/>
      <c r="EM87" s="267"/>
      <c r="EN87" s="267"/>
      <c r="EO87" s="267"/>
      <c r="EP87" s="267"/>
      <c r="EQ87" s="74">
        <f t="shared" si="134"/>
        <v>423.83824742268047</v>
      </c>
      <c r="ER87" s="74">
        <f t="shared" si="135"/>
        <v>0</v>
      </c>
      <c r="ES87" s="172"/>
      <c r="ET87" s="172"/>
      <c r="EU87" s="283"/>
      <c r="EV87" s="283"/>
      <c r="EW87" s="70">
        <f t="shared" si="136"/>
        <v>0</v>
      </c>
      <c r="EX87" s="70">
        <f t="shared" si="137"/>
        <v>0</v>
      </c>
      <c r="EY87" s="74"/>
      <c r="EZ87" s="74"/>
      <c r="FA87" s="312">
        <v>31</v>
      </c>
      <c r="FB87" s="268"/>
      <c r="FC87" s="106">
        <v>0</v>
      </c>
      <c r="FD87" s="264"/>
      <c r="FE87" s="74"/>
      <c r="FF87" s="74"/>
      <c r="FG87" s="284"/>
      <c r="FH87" s="285"/>
      <c r="FI87" s="74"/>
      <c r="FJ87" s="74"/>
      <c r="FK87" s="74"/>
      <c r="FL87" s="74"/>
      <c r="FM87" s="264"/>
      <c r="FN87" s="264"/>
      <c r="FO87" s="70"/>
      <c r="FP87" s="74"/>
      <c r="FQ87" s="286">
        <f t="shared" si="138"/>
        <v>0</v>
      </c>
      <c r="FR87" s="74">
        <f t="shared" si="139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0"/>
        <v>0</v>
      </c>
      <c r="GH87" s="74">
        <f t="shared" si="141"/>
        <v>0</v>
      </c>
      <c r="GI87" s="67"/>
      <c r="GJ87" s="67"/>
      <c r="GK87" s="269"/>
      <c r="GL87" s="269"/>
      <c r="GM87" s="86"/>
      <c r="GN87" s="86"/>
      <c r="GO87" s="269"/>
      <c r="GP87" s="313"/>
      <c r="GQ87" s="313"/>
      <c r="GR87" s="313"/>
      <c r="GS87" s="86"/>
      <c r="GT87" s="86"/>
      <c r="GU87" s="86"/>
      <c r="GV87" s="86"/>
      <c r="GW87" s="86"/>
      <c r="GX87" s="86"/>
      <c r="GY87" s="86"/>
      <c r="GZ87" s="86"/>
      <c r="HA87" s="67"/>
      <c r="HB87" s="67"/>
      <c r="HC87" s="70"/>
      <c r="HD87" s="70"/>
      <c r="HE87" s="70"/>
      <c r="HF87" s="70"/>
      <c r="HG87" s="70"/>
      <c r="HH87" s="70"/>
      <c r="HI87" s="70">
        <f t="shared" si="111"/>
        <v>0</v>
      </c>
      <c r="HJ87" s="70">
        <f t="shared" si="112"/>
        <v>0</v>
      </c>
      <c r="HK87" s="74"/>
      <c r="HL87" s="74"/>
      <c r="HM87" s="74"/>
      <c r="HN87" s="282"/>
      <c r="HO87" s="74">
        <f t="shared" si="142"/>
        <v>0</v>
      </c>
      <c r="HP87" s="74">
        <f t="shared" si="143"/>
        <v>0</v>
      </c>
      <c r="HQ87" s="305">
        <v>565</v>
      </c>
      <c r="HR87" s="67"/>
      <c r="HS87" s="305">
        <v>565</v>
      </c>
      <c r="HT87" s="74"/>
      <c r="HU87" s="74">
        <f t="shared" si="144"/>
        <v>565</v>
      </c>
      <c r="HV87" s="74">
        <f t="shared" si="145"/>
        <v>0</v>
      </c>
      <c r="HW87" s="74"/>
      <c r="HX87" s="74"/>
      <c r="HY87" s="292"/>
      <c r="HZ87" s="292"/>
      <c r="IA87" s="89"/>
      <c r="IB87" s="87"/>
      <c r="IC87" s="172">
        <v>12.5</v>
      </c>
      <c r="ID87" s="269">
        <v>3.125</v>
      </c>
      <c r="IE87" s="184"/>
      <c r="IF87" s="184"/>
      <c r="IG87" s="74">
        <f t="shared" si="146"/>
        <v>12.5</v>
      </c>
      <c r="IH87" s="74">
        <f t="shared" si="147"/>
        <v>3.125</v>
      </c>
      <c r="II87" s="74"/>
      <c r="IJ87" s="74"/>
      <c r="IK87" s="74"/>
      <c r="IL87" s="74"/>
      <c r="IM87" s="70"/>
      <c r="IN87" s="282"/>
      <c r="IO87" s="74"/>
      <c r="IP87" s="74"/>
      <c r="IQ87" s="74"/>
      <c r="IR87" s="74"/>
      <c r="IS87" s="74"/>
      <c r="IT87" s="74"/>
      <c r="IU87" s="74">
        <f t="shared" si="113"/>
        <v>0</v>
      </c>
      <c r="IV87" s="74">
        <f t="shared" si="114"/>
        <v>0</v>
      </c>
      <c r="IW87" s="74"/>
      <c r="IX87" s="74"/>
      <c r="IY87" s="67"/>
      <c r="IZ87" s="67"/>
      <c r="JA87" s="67">
        <v>10.31</v>
      </c>
      <c r="JB87" s="67"/>
      <c r="JC87" s="67">
        <v>10.31</v>
      </c>
      <c r="JD87" s="67"/>
      <c r="JE87" s="293">
        <v>5.15</v>
      </c>
      <c r="JF87" s="293"/>
      <c r="JG87" s="74">
        <f t="shared" si="148"/>
        <v>25.770000000000003</v>
      </c>
      <c r="JH87" s="74">
        <f t="shared" si="149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24"/>
      <c r="JN87" s="269"/>
      <c r="JO87" s="305">
        <v>0</v>
      </c>
      <c r="JP87" s="269">
        <v>0</v>
      </c>
      <c r="JQ87" s="305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50"/>
        <v>50.796300000000002</v>
      </c>
      <c r="JX87" s="74">
        <f t="shared" si="151"/>
        <v>10</v>
      </c>
      <c r="JY87" s="74"/>
      <c r="JZ87" s="74"/>
      <c r="KA87" s="67"/>
      <c r="KB87" s="67"/>
      <c r="KC87" s="74">
        <f t="shared" si="152"/>
        <v>0</v>
      </c>
      <c r="KD87" s="74">
        <f t="shared" si="153"/>
        <v>0</v>
      </c>
      <c r="KE87" s="70"/>
      <c r="KF87" s="70"/>
      <c r="KG87" s="70"/>
      <c r="KH87" s="70"/>
      <c r="KI87" s="70">
        <f t="shared" si="115"/>
        <v>0</v>
      </c>
      <c r="KJ87" s="70">
        <f t="shared" si="116"/>
        <v>0</v>
      </c>
      <c r="KK87" s="70"/>
      <c r="KL87" s="70"/>
      <c r="KM87" s="70"/>
      <c r="KN87" s="70"/>
      <c r="KO87" s="70">
        <f t="shared" si="154"/>
        <v>0</v>
      </c>
      <c r="KP87" s="70">
        <f t="shared" si="154"/>
        <v>0</v>
      </c>
      <c r="KQ87" s="263"/>
      <c r="KR87" s="70"/>
      <c r="KS87" s="70"/>
      <c r="KT87" s="70"/>
      <c r="KU87" s="114">
        <f t="shared" si="155"/>
        <v>0</v>
      </c>
      <c r="KV87" s="114">
        <f t="shared" si="156"/>
        <v>0</v>
      </c>
      <c r="KW87" s="70"/>
      <c r="KX87" s="70"/>
      <c r="KY87" s="70">
        <f t="shared" si="157"/>
        <v>0</v>
      </c>
      <c r="KZ87" s="70">
        <f t="shared" si="158"/>
        <v>0</v>
      </c>
      <c r="LA87" s="70"/>
      <c r="LB87" s="70"/>
      <c r="LC87" s="70"/>
      <c r="LD87" s="70"/>
      <c r="LE87" s="70">
        <f t="shared" si="159"/>
        <v>0</v>
      </c>
      <c r="LF87" s="70">
        <f t="shared" si="160"/>
        <v>0</v>
      </c>
      <c r="LG87" s="70"/>
      <c r="LH87" s="70"/>
      <c r="LI87" s="70">
        <f t="shared" si="161"/>
        <v>0</v>
      </c>
      <c r="LJ87" s="70">
        <f t="shared" si="162"/>
        <v>0</v>
      </c>
      <c r="LK87" s="67">
        <v>24.2</v>
      </c>
      <c r="LL87" s="269">
        <v>0</v>
      </c>
      <c r="LM87" s="75">
        <v>24.02</v>
      </c>
      <c r="LN87" s="315">
        <v>0</v>
      </c>
      <c r="LO87" s="75">
        <v>6.5750000000000002</v>
      </c>
      <c r="LP87" s="319">
        <v>0</v>
      </c>
      <c r="LQ87" s="130"/>
      <c r="LR87" s="271"/>
      <c r="LS87" s="271"/>
      <c r="LT87" s="271"/>
      <c r="LU87" s="70">
        <f t="shared" si="163"/>
        <v>54.795000000000002</v>
      </c>
      <c r="LV87" s="70">
        <f t="shared" si="164"/>
        <v>0</v>
      </c>
      <c r="LW87" s="130"/>
      <c r="LX87" s="70"/>
      <c r="LY87" s="70"/>
      <c r="LZ87" s="70"/>
      <c r="MA87" s="70">
        <f t="shared" si="165"/>
        <v>0</v>
      </c>
      <c r="MB87" s="70">
        <f t="shared" si="166"/>
        <v>0</v>
      </c>
      <c r="MC87" s="106"/>
      <c r="MD87" s="70"/>
      <c r="ME87" s="316"/>
      <c r="MF87" s="287"/>
      <c r="MG87" s="71"/>
      <c r="MH87" s="70"/>
      <c r="MI87" s="71"/>
      <c r="MJ87" s="70"/>
      <c r="MK87" s="70">
        <f t="shared" si="167"/>
        <v>0</v>
      </c>
      <c r="ML87" s="70">
        <f t="shared" si="168"/>
        <v>0</v>
      </c>
      <c r="MM87" s="365">
        <v>0</v>
      </c>
      <c r="MN87" s="321"/>
      <c r="MO87" s="366">
        <v>0</v>
      </c>
      <c r="MP87" s="321"/>
      <c r="MQ87" s="70">
        <f t="shared" si="169"/>
        <v>0</v>
      </c>
      <c r="MR87" s="70">
        <f t="shared" si="170"/>
        <v>0</v>
      </c>
      <c r="MS87" s="70"/>
      <c r="MT87" s="70"/>
      <c r="MU87" s="70">
        <f t="shared" si="171"/>
        <v>0</v>
      </c>
      <c r="MV87" s="70">
        <f t="shared" si="172"/>
        <v>0</v>
      </c>
      <c r="MW87" s="70"/>
      <c r="MX87" s="70"/>
      <c r="MY87" s="70">
        <f t="shared" si="173"/>
        <v>0</v>
      </c>
      <c r="MZ87" s="70">
        <f t="shared" si="174"/>
        <v>0</v>
      </c>
      <c r="NA87" s="317">
        <v>3.33</v>
      </c>
      <c r="NB87" s="349">
        <v>0.9</v>
      </c>
      <c r="NC87" s="70">
        <f t="shared" si="175"/>
        <v>3.33</v>
      </c>
      <c r="ND87" s="70">
        <f t="shared" si="176"/>
        <v>0.9</v>
      </c>
      <c r="NE87" s="172"/>
      <c r="NF87" s="172"/>
      <c r="NG87" s="172">
        <f t="shared" si="177"/>
        <v>0</v>
      </c>
      <c r="NH87" s="172">
        <f t="shared" si="178"/>
        <v>0</v>
      </c>
      <c r="NI87" s="172"/>
      <c r="NJ87" s="172"/>
      <c r="NK87" s="172">
        <f t="shared" si="179"/>
        <v>0</v>
      </c>
      <c r="NL87" s="172">
        <f t="shared" si="180"/>
        <v>0</v>
      </c>
      <c r="NM87" s="264"/>
      <c r="NN87" s="172"/>
      <c r="NO87" s="172">
        <f t="shared" si="181"/>
        <v>0</v>
      </c>
      <c r="NP87" s="172">
        <f t="shared" si="182"/>
        <v>0</v>
      </c>
      <c r="NQ87" s="314">
        <v>0</v>
      </c>
      <c r="NR87" s="314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3"/>
        <v>0</v>
      </c>
      <c r="OD87" s="70">
        <f t="shared" si="184"/>
        <v>0</v>
      </c>
      <c r="OE87" s="70">
        <v>0</v>
      </c>
      <c r="OF87" s="70"/>
      <c r="OG87" s="114">
        <v>0</v>
      </c>
      <c r="OH87" s="70"/>
      <c r="OI87" s="114">
        <v>0</v>
      </c>
      <c r="OJ87" s="70"/>
      <c r="OK87" s="70">
        <v>0</v>
      </c>
      <c r="OL87" s="70"/>
      <c r="OM87" s="70">
        <f t="shared" si="185"/>
        <v>0</v>
      </c>
      <c r="ON87" s="70">
        <f t="shared" si="186"/>
        <v>0</v>
      </c>
      <c r="OO87" s="320">
        <v>0</v>
      </c>
      <c r="OP87" s="172"/>
      <c r="OQ87" s="321">
        <v>0</v>
      </c>
      <c r="OR87" s="172"/>
      <c r="OS87" s="321">
        <v>0</v>
      </c>
      <c r="OT87" s="172"/>
      <c r="OU87" s="172">
        <f t="shared" si="187"/>
        <v>0</v>
      </c>
      <c r="OV87" s="172">
        <f t="shared" si="188"/>
        <v>0</v>
      </c>
      <c r="OW87" s="172"/>
      <c r="OX87" s="172"/>
      <c r="OY87" s="172">
        <f t="shared" si="117"/>
        <v>0</v>
      </c>
      <c r="OZ87" s="172">
        <f t="shared" si="118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4"/>
        <v>0</v>
      </c>
      <c r="J88" s="74">
        <f t="shared" si="105"/>
        <v>0</v>
      </c>
      <c r="K88" s="263"/>
      <c r="L88" s="263"/>
      <c r="M88" s="67">
        <v>20.62</v>
      </c>
      <c r="N88" s="67">
        <v>4.1240000000000006</v>
      </c>
      <c r="O88" s="71">
        <v>24.74</v>
      </c>
      <c r="P88" s="67">
        <v>4.9480000000000004</v>
      </c>
      <c r="Q88" s="114">
        <v>5.15</v>
      </c>
      <c r="R88" s="74">
        <v>1.03</v>
      </c>
      <c r="S88" s="263"/>
      <c r="T88" s="263"/>
      <c r="U88" s="74"/>
      <c r="V88" s="74"/>
      <c r="W88" s="74">
        <f t="shared" si="119"/>
        <v>50.510000000000005</v>
      </c>
      <c r="X88" s="74">
        <f t="shared" si="120"/>
        <v>10.102</v>
      </c>
      <c r="Y88" s="74"/>
      <c r="Z88" s="74"/>
      <c r="AA88" s="71"/>
      <c r="AB88" s="67"/>
      <c r="AC88" s="74">
        <f t="shared" si="121"/>
        <v>0</v>
      </c>
      <c r="AD88" s="74">
        <f t="shared" si="122"/>
        <v>0</v>
      </c>
      <c r="AE88" s="67"/>
      <c r="AF88" s="67"/>
      <c r="AG88" s="67"/>
      <c r="AH88" s="67"/>
      <c r="AI88" s="114"/>
      <c r="AJ88" s="114"/>
      <c r="AK88" s="307"/>
      <c r="AL88" s="275"/>
      <c r="AM88" s="276"/>
      <c r="AN88" s="276"/>
      <c r="AO88" s="277"/>
      <c r="AP88" s="277"/>
      <c r="AQ88" s="277"/>
      <c r="AR88" s="277"/>
      <c r="AS88" s="277"/>
      <c r="AT88" s="277"/>
      <c r="AU88" s="70">
        <f t="shared" si="106"/>
        <v>0</v>
      </c>
      <c r="AV88" s="70">
        <f t="shared" si="107"/>
        <v>0</v>
      </c>
      <c r="AW88" s="74"/>
      <c r="AX88" s="74"/>
      <c r="AY88" s="278"/>
      <c r="AZ88" s="74"/>
      <c r="BA88" s="74"/>
      <c r="BB88" s="74"/>
      <c r="BC88" s="74">
        <f t="shared" si="108"/>
        <v>0</v>
      </c>
      <c r="BD88" s="74">
        <f t="shared" si="109"/>
        <v>0</v>
      </c>
      <c r="BE88" s="74">
        <v>10</v>
      </c>
      <c r="BF88" s="74">
        <v>1.4239999999999999</v>
      </c>
      <c r="BG88" s="279">
        <v>8</v>
      </c>
      <c r="BH88" s="280">
        <v>1.1392</v>
      </c>
      <c r="BI88" s="279">
        <v>0</v>
      </c>
      <c r="BJ88" s="280">
        <v>0</v>
      </c>
      <c r="BK88" s="264">
        <v>2</v>
      </c>
      <c r="BL88" s="74">
        <v>0.2848</v>
      </c>
      <c r="BM88" s="74"/>
      <c r="BN88" s="74"/>
      <c r="BO88" s="74"/>
      <c r="BP88" s="74"/>
      <c r="BQ88" s="74">
        <v>10</v>
      </c>
      <c r="BR88" s="74">
        <v>1.4239999999999999</v>
      </c>
      <c r="BS88" s="263">
        <f t="shared" si="123"/>
        <v>30</v>
      </c>
      <c r="BT88" s="74">
        <f t="shared" si="124"/>
        <v>4.2720000000000002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0"/>
        <v>0</v>
      </c>
      <c r="CD88" s="70">
        <f t="shared" si="110"/>
        <v>0</v>
      </c>
      <c r="CE88" s="70"/>
      <c r="CF88" s="70"/>
      <c r="CG88" s="106"/>
      <c r="CH88" s="262"/>
      <c r="CI88" s="305">
        <v>30.9</v>
      </c>
      <c r="CJ88" s="262">
        <v>10</v>
      </c>
      <c r="CK88" s="269"/>
      <c r="CL88" s="269"/>
      <c r="CM88" s="305">
        <v>10.3</v>
      </c>
      <c r="CN88" s="269">
        <v>3</v>
      </c>
      <c r="CO88" s="74">
        <f t="shared" si="125"/>
        <v>41.2</v>
      </c>
      <c r="CP88" s="74">
        <f t="shared" si="126"/>
        <v>13</v>
      </c>
      <c r="CQ88" s="308">
        <v>247.40625</v>
      </c>
      <c r="CR88" s="308"/>
      <c r="CS88" s="308"/>
      <c r="CT88" s="274"/>
      <c r="CU88" s="309">
        <v>18.556701030927837</v>
      </c>
      <c r="CV88" s="172"/>
      <c r="CW88" s="310">
        <v>63.814432989690722</v>
      </c>
      <c r="CX88" s="274"/>
      <c r="CY88" s="274"/>
      <c r="CZ88" s="274"/>
      <c r="DA88" s="281">
        <f t="shared" si="127"/>
        <v>329.77738402061857</v>
      </c>
      <c r="DB88" s="70">
        <f t="shared" si="128"/>
        <v>0</v>
      </c>
      <c r="DC88" s="74"/>
      <c r="DD88" s="74"/>
      <c r="DE88" s="70"/>
      <c r="DF88" s="74"/>
      <c r="DG88" s="74"/>
      <c r="DH88" s="74"/>
      <c r="DI88" s="74">
        <f t="shared" si="129"/>
        <v>0</v>
      </c>
      <c r="DJ88" s="74">
        <f t="shared" si="130"/>
        <v>0</v>
      </c>
      <c r="DK88" s="311">
        <v>41.1</v>
      </c>
      <c r="DL88" s="311">
        <v>13.7</v>
      </c>
      <c r="DM88" s="263">
        <f t="shared" si="131"/>
        <v>41.1</v>
      </c>
      <c r="DN88" s="263">
        <f t="shared" si="132"/>
        <v>13.7</v>
      </c>
      <c r="DO88" s="311">
        <v>39.869999999999997</v>
      </c>
      <c r="DP88" s="311">
        <v>13.29</v>
      </c>
      <c r="DQ88" s="265"/>
      <c r="DR88" s="265"/>
      <c r="DS88" s="74"/>
      <c r="DT88" s="74"/>
      <c r="DU88" s="266"/>
      <c r="DV88" s="282"/>
      <c r="DW88" s="282"/>
      <c r="DX88" s="282"/>
      <c r="DY88" s="74"/>
      <c r="DZ88" s="74"/>
      <c r="EA88" s="70"/>
      <c r="EB88" s="74"/>
      <c r="EC88" s="74">
        <f t="shared" si="133"/>
        <v>0</v>
      </c>
      <c r="ED88" s="74">
        <f t="shared" si="133"/>
        <v>0</v>
      </c>
      <c r="EE88" s="70"/>
      <c r="EF88" s="70"/>
      <c r="EG88" s="346">
        <v>41.23</v>
      </c>
      <c r="EH88" s="347"/>
      <c r="EI88" s="87">
        <v>265.70103092783506</v>
      </c>
      <c r="EJ88" s="87"/>
      <c r="EK88" s="263">
        <v>116.90721649484537</v>
      </c>
      <c r="EL88" s="266"/>
      <c r="EM88" s="267"/>
      <c r="EN88" s="267"/>
      <c r="EO88" s="267"/>
      <c r="EP88" s="267"/>
      <c r="EQ88" s="74">
        <f t="shared" si="134"/>
        <v>423.83824742268047</v>
      </c>
      <c r="ER88" s="74">
        <f t="shared" si="135"/>
        <v>0</v>
      </c>
      <c r="ES88" s="172"/>
      <c r="ET88" s="172"/>
      <c r="EU88" s="283"/>
      <c r="EV88" s="283"/>
      <c r="EW88" s="70">
        <f t="shared" si="136"/>
        <v>0</v>
      </c>
      <c r="EX88" s="70">
        <f t="shared" si="137"/>
        <v>0</v>
      </c>
      <c r="EY88" s="74"/>
      <c r="EZ88" s="74"/>
      <c r="FA88" s="312">
        <v>31</v>
      </c>
      <c r="FB88" s="268"/>
      <c r="FC88" s="106">
        <v>0</v>
      </c>
      <c r="FD88" s="264"/>
      <c r="FE88" s="74"/>
      <c r="FF88" s="74"/>
      <c r="FG88" s="284"/>
      <c r="FH88" s="285"/>
      <c r="FI88" s="74"/>
      <c r="FJ88" s="74"/>
      <c r="FK88" s="74"/>
      <c r="FL88" s="74"/>
      <c r="FM88" s="264"/>
      <c r="FN88" s="264"/>
      <c r="FO88" s="70"/>
      <c r="FP88" s="74"/>
      <c r="FQ88" s="286">
        <f t="shared" si="138"/>
        <v>0</v>
      </c>
      <c r="FR88" s="74">
        <f t="shared" si="139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0"/>
        <v>0</v>
      </c>
      <c r="GH88" s="74">
        <f t="shared" si="141"/>
        <v>0</v>
      </c>
      <c r="GI88" s="67"/>
      <c r="GJ88" s="67"/>
      <c r="GK88" s="269"/>
      <c r="GL88" s="269"/>
      <c r="GM88" s="86"/>
      <c r="GN88" s="86"/>
      <c r="GO88" s="269"/>
      <c r="GP88" s="313"/>
      <c r="GQ88" s="313"/>
      <c r="GR88" s="313"/>
      <c r="GS88" s="86"/>
      <c r="GT88" s="86"/>
      <c r="GU88" s="86"/>
      <c r="GV88" s="86"/>
      <c r="GW88" s="86"/>
      <c r="GX88" s="86"/>
      <c r="GY88" s="86"/>
      <c r="GZ88" s="86"/>
      <c r="HA88" s="67"/>
      <c r="HB88" s="67"/>
      <c r="HC88" s="70"/>
      <c r="HD88" s="70"/>
      <c r="HE88" s="70"/>
      <c r="HF88" s="70"/>
      <c r="HG88" s="70"/>
      <c r="HH88" s="70"/>
      <c r="HI88" s="70">
        <f t="shared" si="111"/>
        <v>0</v>
      </c>
      <c r="HJ88" s="70">
        <f t="shared" si="112"/>
        <v>0</v>
      </c>
      <c r="HK88" s="74"/>
      <c r="HL88" s="74"/>
      <c r="HM88" s="74"/>
      <c r="HN88" s="282"/>
      <c r="HO88" s="74">
        <f t="shared" si="142"/>
        <v>0</v>
      </c>
      <c r="HP88" s="74">
        <f t="shared" si="143"/>
        <v>0</v>
      </c>
      <c r="HQ88" s="305">
        <v>565</v>
      </c>
      <c r="HR88" s="67"/>
      <c r="HS88" s="305">
        <v>565</v>
      </c>
      <c r="HT88" s="74"/>
      <c r="HU88" s="74">
        <f t="shared" si="144"/>
        <v>565</v>
      </c>
      <c r="HV88" s="74">
        <f t="shared" si="145"/>
        <v>0</v>
      </c>
      <c r="HW88" s="74"/>
      <c r="HX88" s="74"/>
      <c r="HY88" s="314"/>
      <c r="HZ88" s="314"/>
      <c r="IA88" s="89"/>
      <c r="IB88" s="87"/>
      <c r="IC88" s="172">
        <v>12.5</v>
      </c>
      <c r="ID88" s="269">
        <v>3.125</v>
      </c>
      <c r="IE88" s="184"/>
      <c r="IF88" s="184"/>
      <c r="IG88" s="74">
        <f t="shared" si="146"/>
        <v>12.5</v>
      </c>
      <c r="IH88" s="74">
        <f t="shared" si="147"/>
        <v>3.125</v>
      </c>
      <c r="II88" s="74"/>
      <c r="IJ88" s="74"/>
      <c r="IK88" s="74"/>
      <c r="IL88" s="74"/>
      <c r="IM88" s="70"/>
      <c r="IN88" s="282"/>
      <c r="IO88" s="74"/>
      <c r="IP88" s="74"/>
      <c r="IQ88" s="74"/>
      <c r="IR88" s="74"/>
      <c r="IS88" s="74"/>
      <c r="IT88" s="74"/>
      <c r="IU88" s="74">
        <f t="shared" si="113"/>
        <v>0</v>
      </c>
      <c r="IV88" s="74">
        <f t="shared" si="114"/>
        <v>0</v>
      </c>
      <c r="IW88" s="74"/>
      <c r="IX88" s="74"/>
      <c r="IY88" s="67"/>
      <c r="IZ88" s="67"/>
      <c r="JA88" s="67">
        <v>10.31</v>
      </c>
      <c r="JB88" s="67"/>
      <c r="JC88" s="67">
        <v>10.31</v>
      </c>
      <c r="JD88" s="67"/>
      <c r="JE88" s="293">
        <v>5.15</v>
      </c>
      <c r="JF88" s="293"/>
      <c r="JG88" s="74">
        <f t="shared" si="148"/>
        <v>25.770000000000003</v>
      </c>
      <c r="JH88" s="74">
        <f t="shared" si="149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24"/>
      <c r="JN88" s="269"/>
      <c r="JO88" s="305">
        <v>0</v>
      </c>
      <c r="JP88" s="269">
        <v>0</v>
      </c>
      <c r="JQ88" s="305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50"/>
        <v>50.796300000000002</v>
      </c>
      <c r="JX88" s="74">
        <f t="shared" si="151"/>
        <v>10</v>
      </c>
      <c r="JY88" s="74"/>
      <c r="JZ88" s="74"/>
      <c r="KA88" s="67"/>
      <c r="KB88" s="67"/>
      <c r="KC88" s="74">
        <f t="shared" si="152"/>
        <v>0</v>
      </c>
      <c r="KD88" s="74">
        <f t="shared" si="153"/>
        <v>0</v>
      </c>
      <c r="KE88" s="70"/>
      <c r="KF88" s="70"/>
      <c r="KG88" s="70"/>
      <c r="KH88" s="70"/>
      <c r="KI88" s="70">
        <f t="shared" si="115"/>
        <v>0</v>
      </c>
      <c r="KJ88" s="70">
        <f t="shared" si="116"/>
        <v>0</v>
      </c>
      <c r="KK88" s="70"/>
      <c r="KL88" s="70"/>
      <c r="KM88" s="70"/>
      <c r="KN88" s="70"/>
      <c r="KO88" s="70">
        <f t="shared" si="154"/>
        <v>0</v>
      </c>
      <c r="KP88" s="70">
        <f t="shared" si="154"/>
        <v>0</v>
      </c>
      <c r="KQ88" s="263"/>
      <c r="KR88" s="70"/>
      <c r="KS88" s="70"/>
      <c r="KT88" s="70"/>
      <c r="KU88" s="114">
        <f t="shared" si="155"/>
        <v>0</v>
      </c>
      <c r="KV88" s="114">
        <f t="shared" si="156"/>
        <v>0</v>
      </c>
      <c r="KW88" s="70"/>
      <c r="KX88" s="70"/>
      <c r="KY88" s="70">
        <f t="shared" si="157"/>
        <v>0</v>
      </c>
      <c r="KZ88" s="70">
        <f t="shared" si="158"/>
        <v>0</v>
      </c>
      <c r="LA88" s="70"/>
      <c r="LB88" s="70"/>
      <c r="LC88" s="70"/>
      <c r="LD88" s="70"/>
      <c r="LE88" s="70">
        <f t="shared" si="159"/>
        <v>0</v>
      </c>
      <c r="LF88" s="70">
        <f t="shared" si="160"/>
        <v>0</v>
      </c>
      <c r="LG88" s="70"/>
      <c r="LH88" s="70"/>
      <c r="LI88" s="70">
        <f t="shared" si="161"/>
        <v>0</v>
      </c>
      <c r="LJ88" s="70">
        <f t="shared" si="162"/>
        <v>0</v>
      </c>
      <c r="LK88" s="67">
        <v>24.2</v>
      </c>
      <c r="LL88" s="269">
        <v>0</v>
      </c>
      <c r="LM88" s="75">
        <v>24.02</v>
      </c>
      <c r="LN88" s="315">
        <v>0</v>
      </c>
      <c r="LO88" s="75">
        <v>6.5750000000000002</v>
      </c>
      <c r="LP88" s="319">
        <v>0</v>
      </c>
      <c r="LQ88" s="130"/>
      <c r="LR88" s="271"/>
      <c r="LS88" s="271"/>
      <c r="LT88" s="271"/>
      <c r="LU88" s="70">
        <f t="shared" si="163"/>
        <v>54.795000000000002</v>
      </c>
      <c r="LV88" s="70">
        <f t="shared" si="164"/>
        <v>0</v>
      </c>
      <c r="LW88" s="130"/>
      <c r="LX88" s="70"/>
      <c r="LY88" s="70"/>
      <c r="LZ88" s="70"/>
      <c r="MA88" s="70">
        <f t="shared" si="165"/>
        <v>0</v>
      </c>
      <c r="MB88" s="70">
        <f t="shared" si="166"/>
        <v>0</v>
      </c>
      <c r="MC88" s="106"/>
      <c r="MD88" s="70"/>
      <c r="ME88" s="316"/>
      <c r="MF88" s="287"/>
      <c r="MG88" s="71"/>
      <c r="MH88" s="70"/>
      <c r="MI88" s="71"/>
      <c r="MJ88" s="70"/>
      <c r="MK88" s="70">
        <f t="shared" si="167"/>
        <v>0</v>
      </c>
      <c r="ML88" s="70">
        <f t="shared" si="168"/>
        <v>0</v>
      </c>
      <c r="MM88" s="365">
        <v>0</v>
      </c>
      <c r="MN88" s="321"/>
      <c r="MO88" s="366">
        <v>0</v>
      </c>
      <c r="MP88" s="321"/>
      <c r="MQ88" s="70">
        <f t="shared" si="169"/>
        <v>0</v>
      </c>
      <c r="MR88" s="70">
        <f t="shared" si="170"/>
        <v>0</v>
      </c>
      <c r="MS88" s="70"/>
      <c r="MT88" s="70"/>
      <c r="MU88" s="70">
        <f t="shared" si="171"/>
        <v>0</v>
      </c>
      <c r="MV88" s="70">
        <f t="shared" si="172"/>
        <v>0</v>
      </c>
      <c r="MW88" s="70"/>
      <c r="MX88" s="70"/>
      <c r="MY88" s="70">
        <f t="shared" si="173"/>
        <v>0</v>
      </c>
      <c r="MZ88" s="70">
        <f t="shared" si="174"/>
        <v>0</v>
      </c>
      <c r="NA88" s="317">
        <v>3.33</v>
      </c>
      <c r="NB88" s="349">
        <v>0.9</v>
      </c>
      <c r="NC88" s="70">
        <f t="shared" si="175"/>
        <v>3.33</v>
      </c>
      <c r="ND88" s="70">
        <f t="shared" si="176"/>
        <v>0.9</v>
      </c>
      <c r="NE88" s="172"/>
      <c r="NF88" s="172"/>
      <c r="NG88" s="172">
        <f t="shared" si="177"/>
        <v>0</v>
      </c>
      <c r="NH88" s="172">
        <f t="shared" si="178"/>
        <v>0</v>
      </c>
      <c r="NI88" s="172"/>
      <c r="NJ88" s="172"/>
      <c r="NK88" s="172">
        <f t="shared" si="179"/>
        <v>0</v>
      </c>
      <c r="NL88" s="172">
        <f t="shared" si="180"/>
        <v>0</v>
      </c>
      <c r="NM88" s="264"/>
      <c r="NN88" s="172"/>
      <c r="NO88" s="172">
        <f t="shared" si="181"/>
        <v>0</v>
      </c>
      <c r="NP88" s="172">
        <f t="shared" si="182"/>
        <v>0</v>
      </c>
      <c r="NQ88" s="314">
        <v>0</v>
      </c>
      <c r="NR88" s="314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3"/>
        <v>0</v>
      </c>
      <c r="OD88" s="70">
        <f t="shared" si="184"/>
        <v>0</v>
      </c>
      <c r="OE88" s="70">
        <v>0</v>
      </c>
      <c r="OF88" s="70"/>
      <c r="OG88" s="114">
        <v>0</v>
      </c>
      <c r="OH88" s="70"/>
      <c r="OI88" s="114">
        <v>0</v>
      </c>
      <c r="OJ88" s="70"/>
      <c r="OK88" s="70">
        <v>0</v>
      </c>
      <c r="OL88" s="70"/>
      <c r="OM88" s="70">
        <f t="shared" si="185"/>
        <v>0</v>
      </c>
      <c r="ON88" s="70">
        <f t="shared" si="186"/>
        <v>0</v>
      </c>
      <c r="OO88" s="320">
        <v>0</v>
      </c>
      <c r="OP88" s="172"/>
      <c r="OQ88" s="321">
        <v>0</v>
      </c>
      <c r="OR88" s="172"/>
      <c r="OS88" s="321">
        <v>0</v>
      </c>
      <c r="OT88" s="172"/>
      <c r="OU88" s="172">
        <f t="shared" si="187"/>
        <v>0</v>
      </c>
      <c r="OV88" s="172">
        <f t="shared" si="188"/>
        <v>0</v>
      </c>
      <c r="OW88" s="172"/>
      <c r="OX88" s="172"/>
      <c r="OY88" s="172">
        <f t="shared" si="117"/>
        <v>0</v>
      </c>
      <c r="OZ88" s="172">
        <f t="shared" si="118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4"/>
        <v>0</v>
      </c>
      <c r="J89" s="74">
        <f t="shared" si="105"/>
        <v>0</v>
      </c>
      <c r="K89" s="263"/>
      <c r="L89" s="263"/>
      <c r="M89" s="67">
        <v>20.62</v>
      </c>
      <c r="N89" s="67">
        <v>4.1240000000000006</v>
      </c>
      <c r="O89" s="71">
        <v>24.74</v>
      </c>
      <c r="P89" s="67">
        <v>4.9480000000000004</v>
      </c>
      <c r="Q89" s="114">
        <v>5.15</v>
      </c>
      <c r="R89" s="74">
        <v>1.03</v>
      </c>
      <c r="S89" s="263"/>
      <c r="T89" s="263"/>
      <c r="U89" s="74"/>
      <c r="V89" s="74"/>
      <c r="W89" s="74">
        <f t="shared" si="119"/>
        <v>50.510000000000005</v>
      </c>
      <c r="X89" s="74">
        <f t="shared" si="120"/>
        <v>10.102</v>
      </c>
      <c r="Y89" s="74"/>
      <c r="Z89" s="74"/>
      <c r="AA89" s="71"/>
      <c r="AB89" s="67"/>
      <c r="AC89" s="74">
        <f t="shared" si="121"/>
        <v>0</v>
      </c>
      <c r="AD89" s="74">
        <f t="shared" si="122"/>
        <v>0</v>
      </c>
      <c r="AE89" s="67"/>
      <c r="AF89" s="67"/>
      <c r="AG89" s="67"/>
      <c r="AH89" s="67"/>
      <c r="AI89" s="114"/>
      <c r="AJ89" s="114"/>
      <c r="AK89" s="307"/>
      <c r="AL89" s="275"/>
      <c r="AM89" s="276"/>
      <c r="AN89" s="276"/>
      <c r="AO89" s="277"/>
      <c r="AP89" s="277"/>
      <c r="AQ89" s="277"/>
      <c r="AR89" s="277"/>
      <c r="AS89" s="277"/>
      <c r="AT89" s="277"/>
      <c r="AU89" s="70">
        <f t="shared" si="106"/>
        <v>0</v>
      </c>
      <c r="AV89" s="70">
        <f t="shared" si="107"/>
        <v>0</v>
      </c>
      <c r="AW89" s="74"/>
      <c r="AX89" s="74"/>
      <c r="AY89" s="278"/>
      <c r="AZ89" s="74"/>
      <c r="BA89" s="74"/>
      <c r="BB89" s="74"/>
      <c r="BC89" s="74">
        <f t="shared" si="108"/>
        <v>0</v>
      </c>
      <c r="BD89" s="74">
        <f t="shared" si="109"/>
        <v>0</v>
      </c>
      <c r="BE89" s="74">
        <v>10</v>
      </c>
      <c r="BF89" s="74">
        <v>1.4239999999999999</v>
      </c>
      <c r="BG89" s="279">
        <v>8</v>
      </c>
      <c r="BH89" s="280">
        <v>1.1392</v>
      </c>
      <c r="BI89" s="279">
        <v>0</v>
      </c>
      <c r="BJ89" s="280">
        <v>0</v>
      </c>
      <c r="BK89" s="264">
        <v>2</v>
      </c>
      <c r="BL89" s="74">
        <v>0.2848</v>
      </c>
      <c r="BM89" s="74"/>
      <c r="BN89" s="74"/>
      <c r="BO89" s="74"/>
      <c r="BP89" s="74"/>
      <c r="BQ89" s="74">
        <v>10</v>
      </c>
      <c r="BR89" s="74">
        <v>1.4239999999999999</v>
      </c>
      <c r="BS89" s="263">
        <f t="shared" si="123"/>
        <v>30</v>
      </c>
      <c r="BT89" s="74">
        <f t="shared" si="124"/>
        <v>4.2720000000000002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0"/>
        <v>0</v>
      </c>
      <c r="CD89" s="70">
        <f t="shared" si="110"/>
        <v>0</v>
      </c>
      <c r="CE89" s="70"/>
      <c r="CF89" s="70"/>
      <c r="CG89" s="106"/>
      <c r="CH89" s="262"/>
      <c r="CI89" s="305">
        <v>30.9</v>
      </c>
      <c r="CJ89" s="262">
        <v>10</v>
      </c>
      <c r="CK89" s="269"/>
      <c r="CL89" s="269"/>
      <c r="CM89" s="305">
        <v>10.3</v>
      </c>
      <c r="CN89" s="269">
        <v>3</v>
      </c>
      <c r="CO89" s="74">
        <f t="shared" si="125"/>
        <v>41.2</v>
      </c>
      <c r="CP89" s="74">
        <f t="shared" si="126"/>
        <v>13</v>
      </c>
      <c r="CQ89" s="308">
        <v>247.40625</v>
      </c>
      <c r="CR89" s="308"/>
      <c r="CS89" s="308"/>
      <c r="CT89" s="274"/>
      <c r="CU89" s="309">
        <v>18.556701030927837</v>
      </c>
      <c r="CV89" s="172"/>
      <c r="CW89" s="310">
        <v>63.814432989690722</v>
      </c>
      <c r="CX89" s="274"/>
      <c r="CY89" s="274"/>
      <c r="CZ89" s="274"/>
      <c r="DA89" s="281">
        <f t="shared" si="127"/>
        <v>329.77738402061857</v>
      </c>
      <c r="DB89" s="70">
        <f t="shared" si="128"/>
        <v>0</v>
      </c>
      <c r="DC89" s="74"/>
      <c r="DD89" s="74"/>
      <c r="DE89" s="70"/>
      <c r="DF89" s="74"/>
      <c r="DG89" s="74"/>
      <c r="DH89" s="74"/>
      <c r="DI89" s="74">
        <f t="shared" si="129"/>
        <v>0</v>
      </c>
      <c r="DJ89" s="74">
        <f t="shared" si="130"/>
        <v>0</v>
      </c>
      <c r="DK89" s="311">
        <v>41.1</v>
      </c>
      <c r="DL89" s="311">
        <v>13.7</v>
      </c>
      <c r="DM89" s="263">
        <f t="shared" si="131"/>
        <v>41.1</v>
      </c>
      <c r="DN89" s="263">
        <f t="shared" si="132"/>
        <v>13.7</v>
      </c>
      <c r="DO89" s="311">
        <v>39.869999999999997</v>
      </c>
      <c r="DP89" s="311">
        <v>13.29</v>
      </c>
      <c r="DQ89" s="265"/>
      <c r="DR89" s="265"/>
      <c r="DS89" s="74"/>
      <c r="DT89" s="74"/>
      <c r="DU89" s="266"/>
      <c r="DV89" s="282"/>
      <c r="DW89" s="282"/>
      <c r="DX89" s="282"/>
      <c r="DY89" s="74"/>
      <c r="DZ89" s="74"/>
      <c r="EA89" s="70"/>
      <c r="EB89" s="74"/>
      <c r="EC89" s="74">
        <f t="shared" si="133"/>
        <v>0</v>
      </c>
      <c r="ED89" s="74">
        <f t="shared" si="133"/>
        <v>0</v>
      </c>
      <c r="EE89" s="70"/>
      <c r="EF89" s="70"/>
      <c r="EG89" s="346">
        <v>41.23</v>
      </c>
      <c r="EH89" s="347"/>
      <c r="EI89" s="87">
        <v>265.70103092783506</v>
      </c>
      <c r="EJ89" s="87"/>
      <c r="EK89" s="263">
        <v>116.90721649484537</v>
      </c>
      <c r="EL89" s="266"/>
      <c r="EM89" s="267"/>
      <c r="EN89" s="267"/>
      <c r="EO89" s="267"/>
      <c r="EP89" s="267"/>
      <c r="EQ89" s="74">
        <f t="shared" si="134"/>
        <v>423.83824742268047</v>
      </c>
      <c r="ER89" s="74">
        <f t="shared" si="135"/>
        <v>0</v>
      </c>
      <c r="ES89" s="172"/>
      <c r="ET89" s="172"/>
      <c r="EU89" s="283"/>
      <c r="EV89" s="283"/>
      <c r="EW89" s="70">
        <f t="shared" si="136"/>
        <v>0</v>
      </c>
      <c r="EX89" s="70">
        <f t="shared" si="137"/>
        <v>0</v>
      </c>
      <c r="EY89" s="74"/>
      <c r="EZ89" s="74"/>
      <c r="FA89" s="312">
        <v>31</v>
      </c>
      <c r="FB89" s="268"/>
      <c r="FC89" s="106">
        <v>0</v>
      </c>
      <c r="FD89" s="264"/>
      <c r="FE89" s="74"/>
      <c r="FF89" s="74"/>
      <c r="FG89" s="284"/>
      <c r="FH89" s="285"/>
      <c r="FI89" s="74"/>
      <c r="FJ89" s="74"/>
      <c r="FK89" s="74"/>
      <c r="FL89" s="74"/>
      <c r="FM89" s="264"/>
      <c r="FN89" s="264"/>
      <c r="FO89" s="70"/>
      <c r="FP89" s="74"/>
      <c r="FQ89" s="286">
        <f t="shared" si="138"/>
        <v>0</v>
      </c>
      <c r="FR89" s="74">
        <f t="shared" si="139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0"/>
        <v>0</v>
      </c>
      <c r="GH89" s="74">
        <f t="shared" si="141"/>
        <v>0</v>
      </c>
      <c r="GI89" s="67"/>
      <c r="GJ89" s="67"/>
      <c r="GK89" s="269"/>
      <c r="GL89" s="269"/>
      <c r="GM89" s="86"/>
      <c r="GN89" s="86"/>
      <c r="GO89" s="269"/>
      <c r="GP89" s="313"/>
      <c r="GQ89" s="313"/>
      <c r="GR89" s="313"/>
      <c r="GS89" s="86"/>
      <c r="GT89" s="86"/>
      <c r="GU89" s="86"/>
      <c r="GV89" s="86"/>
      <c r="GW89" s="86"/>
      <c r="GX89" s="86"/>
      <c r="GY89" s="86"/>
      <c r="GZ89" s="86"/>
      <c r="HA89" s="67"/>
      <c r="HB89" s="67"/>
      <c r="HC89" s="70"/>
      <c r="HD89" s="70"/>
      <c r="HE89" s="70"/>
      <c r="HF89" s="70"/>
      <c r="HG89" s="70"/>
      <c r="HH89" s="70"/>
      <c r="HI89" s="70">
        <f t="shared" si="111"/>
        <v>0</v>
      </c>
      <c r="HJ89" s="70">
        <f t="shared" si="112"/>
        <v>0</v>
      </c>
      <c r="HK89" s="74"/>
      <c r="HL89" s="74"/>
      <c r="HM89" s="74"/>
      <c r="HN89" s="282"/>
      <c r="HO89" s="74">
        <f t="shared" si="142"/>
        <v>0</v>
      </c>
      <c r="HP89" s="74">
        <f t="shared" si="143"/>
        <v>0</v>
      </c>
      <c r="HQ89" s="305">
        <v>565</v>
      </c>
      <c r="HR89" s="67"/>
      <c r="HS89" s="305">
        <v>565</v>
      </c>
      <c r="HT89" s="74"/>
      <c r="HU89" s="74">
        <f t="shared" si="144"/>
        <v>565</v>
      </c>
      <c r="HV89" s="74">
        <f t="shared" si="145"/>
        <v>0</v>
      </c>
      <c r="HW89" s="74"/>
      <c r="HX89" s="74"/>
      <c r="HY89" s="314"/>
      <c r="HZ89" s="314"/>
      <c r="IA89" s="89"/>
      <c r="IB89" s="87"/>
      <c r="IC89" s="172">
        <v>12.5</v>
      </c>
      <c r="ID89" s="269">
        <v>3.125</v>
      </c>
      <c r="IE89" s="184"/>
      <c r="IF89" s="184"/>
      <c r="IG89" s="74">
        <f t="shared" si="146"/>
        <v>12.5</v>
      </c>
      <c r="IH89" s="74">
        <f t="shared" si="147"/>
        <v>3.125</v>
      </c>
      <c r="II89" s="74"/>
      <c r="IJ89" s="74"/>
      <c r="IK89" s="74"/>
      <c r="IL89" s="74"/>
      <c r="IM89" s="70"/>
      <c r="IN89" s="282"/>
      <c r="IO89" s="74"/>
      <c r="IP89" s="74"/>
      <c r="IQ89" s="74"/>
      <c r="IR89" s="74"/>
      <c r="IS89" s="74"/>
      <c r="IT89" s="74"/>
      <c r="IU89" s="74">
        <f t="shared" si="113"/>
        <v>0</v>
      </c>
      <c r="IV89" s="74">
        <f t="shared" si="114"/>
        <v>0</v>
      </c>
      <c r="IW89" s="74"/>
      <c r="IX89" s="74"/>
      <c r="IY89" s="67"/>
      <c r="IZ89" s="67"/>
      <c r="JA89" s="67">
        <v>10.31</v>
      </c>
      <c r="JB89" s="67"/>
      <c r="JC89" s="67">
        <v>10.31</v>
      </c>
      <c r="JD89" s="67"/>
      <c r="JE89" s="293">
        <v>5.15</v>
      </c>
      <c r="JF89" s="293"/>
      <c r="JG89" s="74">
        <f t="shared" si="148"/>
        <v>25.770000000000003</v>
      </c>
      <c r="JH89" s="74">
        <f t="shared" si="149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24"/>
      <c r="JN89" s="269"/>
      <c r="JO89" s="305">
        <v>0</v>
      </c>
      <c r="JP89" s="269">
        <v>0</v>
      </c>
      <c r="JQ89" s="305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50"/>
        <v>50.796300000000002</v>
      </c>
      <c r="JX89" s="74">
        <f t="shared" si="151"/>
        <v>10</v>
      </c>
      <c r="JY89" s="74"/>
      <c r="JZ89" s="74"/>
      <c r="KA89" s="67"/>
      <c r="KB89" s="67"/>
      <c r="KC89" s="74">
        <f t="shared" si="152"/>
        <v>0</v>
      </c>
      <c r="KD89" s="74">
        <f t="shared" si="153"/>
        <v>0</v>
      </c>
      <c r="KE89" s="70"/>
      <c r="KF89" s="70"/>
      <c r="KG89" s="70"/>
      <c r="KH89" s="70"/>
      <c r="KI89" s="70">
        <f t="shared" si="115"/>
        <v>0</v>
      </c>
      <c r="KJ89" s="70">
        <f t="shared" si="116"/>
        <v>0</v>
      </c>
      <c r="KK89" s="70"/>
      <c r="KL89" s="70"/>
      <c r="KM89" s="70"/>
      <c r="KN89" s="70"/>
      <c r="KO89" s="70">
        <f t="shared" si="154"/>
        <v>0</v>
      </c>
      <c r="KP89" s="70">
        <f t="shared" si="154"/>
        <v>0</v>
      </c>
      <c r="KQ89" s="263"/>
      <c r="KR89" s="70"/>
      <c r="KS89" s="70"/>
      <c r="KT89" s="70"/>
      <c r="KU89" s="114">
        <f t="shared" si="155"/>
        <v>0</v>
      </c>
      <c r="KV89" s="114">
        <f t="shared" si="156"/>
        <v>0</v>
      </c>
      <c r="KW89" s="70"/>
      <c r="KX89" s="70"/>
      <c r="KY89" s="70">
        <f t="shared" si="157"/>
        <v>0</v>
      </c>
      <c r="KZ89" s="70">
        <f t="shared" si="158"/>
        <v>0</v>
      </c>
      <c r="LA89" s="70"/>
      <c r="LB89" s="70"/>
      <c r="LC89" s="70"/>
      <c r="LD89" s="70"/>
      <c r="LE89" s="70">
        <f t="shared" si="159"/>
        <v>0</v>
      </c>
      <c r="LF89" s="70">
        <f t="shared" si="160"/>
        <v>0</v>
      </c>
      <c r="LG89" s="70"/>
      <c r="LH89" s="70"/>
      <c r="LI89" s="70">
        <f t="shared" si="161"/>
        <v>0</v>
      </c>
      <c r="LJ89" s="70">
        <f t="shared" si="162"/>
        <v>0</v>
      </c>
      <c r="LK89" s="67">
        <v>24.2</v>
      </c>
      <c r="LL89" s="269">
        <v>0</v>
      </c>
      <c r="LM89" s="75">
        <v>24.02</v>
      </c>
      <c r="LN89" s="315">
        <v>0</v>
      </c>
      <c r="LO89" s="75">
        <v>6.5750000000000002</v>
      </c>
      <c r="LP89" s="319">
        <v>0</v>
      </c>
      <c r="LQ89" s="130"/>
      <c r="LR89" s="271"/>
      <c r="LS89" s="271"/>
      <c r="LT89" s="271"/>
      <c r="LU89" s="70">
        <f t="shared" si="163"/>
        <v>54.795000000000002</v>
      </c>
      <c r="LV89" s="70">
        <f t="shared" si="164"/>
        <v>0</v>
      </c>
      <c r="LW89" s="130"/>
      <c r="LX89" s="70"/>
      <c r="LY89" s="70"/>
      <c r="LZ89" s="70"/>
      <c r="MA89" s="70">
        <f t="shared" si="165"/>
        <v>0</v>
      </c>
      <c r="MB89" s="70">
        <f t="shared" si="166"/>
        <v>0</v>
      </c>
      <c r="MC89" s="106"/>
      <c r="MD89" s="70"/>
      <c r="ME89" s="316"/>
      <c r="MF89" s="287"/>
      <c r="MG89" s="71"/>
      <c r="MH89" s="70"/>
      <c r="MI89" s="71"/>
      <c r="MJ89" s="70"/>
      <c r="MK89" s="70">
        <f t="shared" si="167"/>
        <v>0</v>
      </c>
      <c r="ML89" s="70">
        <f t="shared" si="168"/>
        <v>0</v>
      </c>
      <c r="MM89" s="365">
        <v>0</v>
      </c>
      <c r="MN89" s="321"/>
      <c r="MO89" s="366">
        <v>0</v>
      </c>
      <c r="MP89" s="321"/>
      <c r="MQ89" s="70">
        <f t="shared" si="169"/>
        <v>0</v>
      </c>
      <c r="MR89" s="70">
        <f t="shared" si="170"/>
        <v>0</v>
      </c>
      <c r="MS89" s="70"/>
      <c r="MT89" s="70"/>
      <c r="MU89" s="70">
        <f t="shared" si="171"/>
        <v>0</v>
      </c>
      <c r="MV89" s="70">
        <f t="shared" si="172"/>
        <v>0</v>
      </c>
      <c r="MW89" s="70"/>
      <c r="MX89" s="70"/>
      <c r="MY89" s="70">
        <f t="shared" si="173"/>
        <v>0</v>
      </c>
      <c r="MZ89" s="70">
        <f t="shared" si="174"/>
        <v>0</v>
      </c>
      <c r="NA89" s="317">
        <v>3.33</v>
      </c>
      <c r="NB89" s="349">
        <v>0.9</v>
      </c>
      <c r="NC89" s="70">
        <f t="shared" si="175"/>
        <v>3.33</v>
      </c>
      <c r="ND89" s="70">
        <f t="shared" si="176"/>
        <v>0.9</v>
      </c>
      <c r="NE89" s="172"/>
      <c r="NF89" s="172"/>
      <c r="NG89" s="172">
        <f t="shared" si="177"/>
        <v>0</v>
      </c>
      <c r="NH89" s="172">
        <f t="shared" si="178"/>
        <v>0</v>
      </c>
      <c r="NI89" s="172"/>
      <c r="NJ89" s="172"/>
      <c r="NK89" s="172">
        <f t="shared" si="179"/>
        <v>0</v>
      </c>
      <c r="NL89" s="172">
        <f t="shared" si="180"/>
        <v>0</v>
      </c>
      <c r="NM89" s="264"/>
      <c r="NN89" s="172"/>
      <c r="NO89" s="172">
        <f t="shared" si="181"/>
        <v>0</v>
      </c>
      <c r="NP89" s="172">
        <f t="shared" si="182"/>
        <v>0</v>
      </c>
      <c r="NQ89" s="314">
        <v>0</v>
      </c>
      <c r="NR89" s="314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3"/>
        <v>0</v>
      </c>
      <c r="OD89" s="70">
        <f t="shared" si="184"/>
        <v>0</v>
      </c>
      <c r="OE89" s="70">
        <v>0</v>
      </c>
      <c r="OF89" s="70"/>
      <c r="OG89" s="114">
        <v>0</v>
      </c>
      <c r="OH89" s="70"/>
      <c r="OI89" s="114">
        <v>0</v>
      </c>
      <c r="OJ89" s="70"/>
      <c r="OK89" s="70">
        <v>0</v>
      </c>
      <c r="OL89" s="70"/>
      <c r="OM89" s="70">
        <f t="shared" si="185"/>
        <v>0</v>
      </c>
      <c r="ON89" s="70">
        <f t="shared" si="186"/>
        <v>0</v>
      </c>
      <c r="OO89" s="320">
        <v>0</v>
      </c>
      <c r="OP89" s="172"/>
      <c r="OQ89" s="321">
        <v>0</v>
      </c>
      <c r="OR89" s="172"/>
      <c r="OS89" s="321">
        <v>0</v>
      </c>
      <c r="OT89" s="172"/>
      <c r="OU89" s="172">
        <f t="shared" si="187"/>
        <v>0</v>
      </c>
      <c r="OV89" s="172">
        <f t="shared" si="188"/>
        <v>0</v>
      </c>
      <c r="OW89" s="172"/>
      <c r="OX89" s="172"/>
      <c r="OY89" s="172">
        <f t="shared" si="117"/>
        <v>0</v>
      </c>
      <c r="OZ89" s="172">
        <f t="shared" si="118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4"/>
        <v>0</v>
      </c>
      <c r="J90" s="74">
        <f t="shared" si="105"/>
        <v>0</v>
      </c>
      <c r="K90" s="263"/>
      <c r="L90" s="263"/>
      <c r="M90" s="67">
        <v>20.62</v>
      </c>
      <c r="N90" s="67">
        <v>4.1240000000000006</v>
      </c>
      <c r="O90" s="71">
        <v>24.74</v>
      </c>
      <c r="P90" s="67">
        <v>4.9480000000000004</v>
      </c>
      <c r="Q90" s="114">
        <v>5.15</v>
      </c>
      <c r="R90" s="74">
        <v>1.03</v>
      </c>
      <c r="S90" s="263"/>
      <c r="T90" s="263"/>
      <c r="U90" s="74"/>
      <c r="V90" s="74"/>
      <c r="W90" s="74">
        <f t="shared" si="119"/>
        <v>50.510000000000005</v>
      </c>
      <c r="X90" s="74">
        <f t="shared" si="120"/>
        <v>10.102</v>
      </c>
      <c r="Y90" s="74"/>
      <c r="Z90" s="74"/>
      <c r="AA90" s="71"/>
      <c r="AB90" s="67"/>
      <c r="AC90" s="74">
        <f t="shared" si="121"/>
        <v>0</v>
      </c>
      <c r="AD90" s="74">
        <f t="shared" si="122"/>
        <v>0</v>
      </c>
      <c r="AE90" s="67"/>
      <c r="AF90" s="67"/>
      <c r="AG90" s="67"/>
      <c r="AH90" s="67"/>
      <c r="AI90" s="114"/>
      <c r="AJ90" s="114"/>
      <c r="AK90" s="307"/>
      <c r="AL90" s="275"/>
      <c r="AM90" s="276"/>
      <c r="AN90" s="276"/>
      <c r="AO90" s="277"/>
      <c r="AP90" s="277"/>
      <c r="AQ90" s="277"/>
      <c r="AR90" s="277"/>
      <c r="AS90" s="277"/>
      <c r="AT90" s="277"/>
      <c r="AU90" s="70">
        <f t="shared" si="106"/>
        <v>0</v>
      </c>
      <c r="AV90" s="70">
        <f t="shared" si="107"/>
        <v>0</v>
      </c>
      <c r="AW90" s="74"/>
      <c r="AX90" s="74"/>
      <c r="AY90" s="278"/>
      <c r="AZ90" s="74"/>
      <c r="BA90" s="74"/>
      <c r="BB90" s="74"/>
      <c r="BC90" s="74">
        <f t="shared" si="108"/>
        <v>0</v>
      </c>
      <c r="BD90" s="74">
        <f t="shared" si="109"/>
        <v>0</v>
      </c>
      <c r="BE90" s="74">
        <v>10</v>
      </c>
      <c r="BF90" s="74">
        <v>1.4239999999999999</v>
      </c>
      <c r="BG90" s="279">
        <v>8</v>
      </c>
      <c r="BH90" s="280">
        <v>1.1392</v>
      </c>
      <c r="BI90" s="279">
        <v>0</v>
      </c>
      <c r="BJ90" s="280">
        <v>0</v>
      </c>
      <c r="BK90" s="264">
        <v>2</v>
      </c>
      <c r="BL90" s="74">
        <v>0.2848</v>
      </c>
      <c r="BM90" s="74"/>
      <c r="BN90" s="74"/>
      <c r="BO90" s="74"/>
      <c r="BP90" s="74"/>
      <c r="BQ90" s="74">
        <v>10</v>
      </c>
      <c r="BR90" s="74">
        <v>1.4239999999999999</v>
      </c>
      <c r="BS90" s="263">
        <f t="shared" si="123"/>
        <v>30</v>
      </c>
      <c r="BT90" s="74">
        <f t="shared" si="124"/>
        <v>4.2720000000000002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0"/>
        <v>0</v>
      </c>
      <c r="CD90" s="70">
        <f t="shared" si="110"/>
        <v>0</v>
      </c>
      <c r="CE90" s="70"/>
      <c r="CF90" s="70"/>
      <c r="CG90" s="106"/>
      <c r="CH90" s="262"/>
      <c r="CI90" s="305">
        <v>30.9</v>
      </c>
      <c r="CJ90" s="262">
        <v>10</v>
      </c>
      <c r="CK90" s="269"/>
      <c r="CL90" s="269"/>
      <c r="CM90" s="305">
        <v>10.3</v>
      </c>
      <c r="CN90" s="269">
        <v>3</v>
      </c>
      <c r="CO90" s="74">
        <f t="shared" si="125"/>
        <v>41.2</v>
      </c>
      <c r="CP90" s="74">
        <f t="shared" si="126"/>
        <v>13</v>
      </c>
      <c r="CQ90" s="308">
        <v>247.40625</v>
      </c>
      <c r="CR90" s="308"/>
      <c r="CS90" s="308"/>
      <c r="CT90" s="274"/>
      <c r="CU90" s="309">
        <v>18.556701030927837</v>
      </c>
      <c r="CV90" s="172"/>
      <c r="CW90" s="310">
        <v>63.814432989690722</v>
      </c>
      <c r="CX90" s="274"/>
      <c r="CY90" s="274"/>
      <c r="CZ90" s="274"/>
      <c r="DA90" s="281">
        <f t="shared" si="127"/>
        <v>329.77738402061857</v>
      </c>
      <c r="DB90" s="70">
        <f t="shared" si="128"/>
        <v>0</v>
      </c>
      <c r="DC90" s="74"/>
      <c r="DD90" s="74"/>
      <c r="DE90" s="70"/>
      <c r="DF90" s="74"/>
      <c r="DG90" s="74"/>
      <c r="DH90" s="74"/>
      <c r="DI90" s="74">
        <f t="shared" si="129"/>
        <v>0</v>
      </c>
      <c r="DJ90" s="74">
        <f t="shared" si="130"/>
        <v>0</v>
      </c>
      <c r="DK90" s="311">
        <v>41.1</v>
      </c>
      <c r="DL90" s="311">
        <v>13.7</v>
      </c>
      <c r="DM90" s="263">
        <f t="shared" si="131"/>
        <v>41.1</v>
      </c>
      <c r="DN90" s="263">
        <f t="shared" si="132"/>
        <v>13.7</v>
      </c>
      <c r="DO90" s="311">
        <v>39.869999999999997</v>
      </c>
      <c r="DP90" s="311">
        <v>13.29</v>
      </c>
      <c r="DQ90" s="265"/>
      <c r="DR90" s="265"/>
      <c r="DS90" s="74"/>
      <c r="DT90" s="74"/>
      <c r="DU90" s="266"/>
      <c r="DV90" s="282"/>
      <c r="DW90" s="282"/>
      <c r="DX90" s="282"/>
      <c r="DY90" s="74"/>
      <c r="DZ90" s="74"/>
      <c r="EA90" s="70"/>
      <c r="EB90" s="74"/>
      <c r="EC90" s="74">
        <f t="shared" si="133"/>
        <v>0</v>
      </c>
      <c r="ED90" s="74">
        <f t="shared" si="133"/>
        <v>0</v>
      </c>
      <c r="EE90" s="70"/>
      <c r="EF90" s="70"/>
      <c r="EG90" s="346">
        <v>41.23</v>
      </c>
      <c r="EH90" s="347"/>
      <c r="EI90" s="87">
        <v>265.70103092783506</v>
      </c>
      <c r="EJ90" s="87"/>
      <c r="EK90" s="263">
        <v>116.90721649484537</v>
      </c>
      <c r="EL90" s="266"/>
      <c r="EM90" s="267"/>
      <c r="EN90" s="267"/>
      <c r="EO90" s="267"/>
      <c r="EP90" s="267"/>
      <c r="EQ90" s="74">
        <f t="shared" si="134"/>
        <v>423.83824742268047</v>
      </c>
      <c r="ER90" s="74">
        <f t="shared" si="135"/>
        <v>0</v>
      </c>
      <c r="ES90" s="172"/>
      <c r="ET90" s="172"/>
      <c r="EU90" s="283"/>
      <c r="EV90" s="283"/>
      <c r="EW90" s="70">
        <f t="shared" si="136"/>
        <v>0</v>
      </c>
      <c r="EX90" s="70">
        <f t="shared" si="137"/>
        <v>0</v>
      </c>
      <c r="EY90" s="74"/>
      <c r="EZ90" s="74"/>
      <c r="FA90" s="312">
        <v>31</v>
      </c>
      <c r="FB90" s="268"/>
      <c r="FC90" s="106">
        <v>0</v>
      </c>
      <c r="FD90" s="264"/>
      <c r="FE90" s="74"/>
      <c r="FF90" s="74"/>
      <c r="FG90" s="284"/>
      <c r="FH90" s="285"/>
      <c r="FI90" s="74"/>
      <c r="FJ90" s="74"/>
      <c r="FK90" s="74"/>
      <c r="FL90" s="74"/>
      <c r="FM90" s="264"/>
      <c r="FN90" s="264"/>
      <c r="FO90" s="70"/>
      <c r="FP90" s="74"/>
      <c r="FQ90" s="286">
        <f t="shared" si="138"/>
        <v>0</v>
      </c>
      <c r="FR90" s="74">
        <f t="shared" si="139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0"/>
        <v>0</v>
      </c>
      <c r="GH90" s="74">
        <f t="shared" si="141"/>
        <v>0</v>
      </c>
      <c r="GI90" s="67"/>
      <c r="GJ90" s="67"/>
      <c r="GK90" s="269"/>
      <c r="GL90" s="269"/>
      <c r="GM90" s="86"/>
      <c r="GN90" s="86"/>
      <c r="GO90" s="269"/>
      <c r="GP90" s="313"/>
      <c r="GQ90" s="313"/>
      <c r="GR90" s="313"/>
      <c r="GS90" s="86"/>
      <c r="GT90" s="86"/>
      <c r="GU90" s="86"/>
      <c r="GV90" s="86"/>
      <c r="GW90" s="86"/>
      <c r="GX90" s="86"/>
      <c r="GY90" s="86"/>
      <c r="GZ90" s="86"/>
      <c r="HA90" s="67"/>
      <c r="HB90" s="67"/>
      <c r="HC90" s="70"/>
      <c r="HD90" s="70"/>
      <c r="HE90" s="70"/>
      <c r="HF90" s="70"/>
      <c r="HG90" s="70"/>
      <c r="HH90" s="70"/>
      <c r="HI90" s="70">
        <f t="shared" si="111"/>
        <v>0</v>
      </c>
      <c r="HJ90" s="70">
        <f t="shared" si="112"/>
        <v>0</v>
      </c>
      <c r="HK90" s="74"/>
      <c r="HL90" s="74"/>
      <c r="HM90" s="74"/>
      <c r="HN90" s="282"/>
      <c r="HO90" s="74">
        <f t="shared" si="142"/>
        <v>0</v>
      </c>
      <c r="HP90" s="74">
        <f t="shared" si="143"/>
        <v>0</v>
      </c>
      <c r="HQ90" s="305">
        <v>565</v>
      </c>
      <c r="HR90" s="67"/>
      <c r="HS90" s="305">
        <v>565</v>
      </c>
      <c r="HT90" s="74"/>
      <c r="HU90" s="74">
        <f t="shared" si="144"/>
        <v>565</v>
      </c>
      <c r="HV90" s="74">
        <f t="shared" si="145"/>
        <v>0</v>
      </c>
      <c r="HW90" s="74"/>
      <c r="HX90" s="74"/>
      <c r="HY90" s="314"/>
      <c r="HZ90" s="314"/>
      <c r="IA90" s="89"/>
      <c r="IB90" s="87"/>
      <c r="IC90" s="172">
        <v>12.5</v>
      </c>
      <c r="ID90" s="269">
        <v>3.125</v>
      </c>
      <c r="IE90" s="184"/>
      <c r="IF90" s="184"/>
      <c r="IG90" s="74">
        <f t="shared" si="146"/>
        <v>12.5</v>
      </c>
      <c r="IH90" s="74">
        <f t="shared" si="147"/>
        <v>3.125</v>
      </c>
      <c r="II90" s="74"/>
      <c r="IJ90" s="74"/>
      <c r="IK90" s="74"/>
      <c r="IL90" s="74"/>
      <c r="IM90" s="70"/>
      <c r="IN90" s="282"/>
      <c r="IO90" s="74"/>
      <c r="IP90" s="74"/>
      <c r="IQ90" s="74"/>
      <c r="IR90" s="74"/>
      <c r="IS90" s="74"/>
      <c r="IT90" s="74"/>
      <c r="IU90" s="74">
        <f t="shared" si="113"/>
        <v>0</v>
      </c>
      <c r="IV90" s="74">
        <f t="shared" si="114"/>
        <v>0</v>
      </c>
      <c r="IW90" s="74"/>
      <c r="IX90" s="74"/>
      <c r="IY90" s="67"/>
      <c r="IZ90" s="67"/>
      <c r="JA90" s="67">
        <v>10.31</v>
      </c>
      <c r="JB90" s="67"/>
      <c r="JC90" s="67">
        <v>10.31</v>
      </c>
      <c r="JD90" s="67"/>
      <c r="JE90" s="293">
        <v>5.15</v>
      </c>
      <c r="JF90" s="293"/>
      <c r="JG90" s="74">
        <f t="shared" si="148"/>
        <v>25.770000000000003</v>
      </c>
      <c r="JH90" s="74">
        <f t="shared" si="149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24"/>
      <c r="JN90" s="269"/>
      <c r="JO90" s="305">
        <v>0</v>
      </c>
      <c r="JP90" s="269">
        <v>0</v>
      </c>
      <c r="JQ90" s="305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50"/>
        <v>50.796300000000002</v>
      </c>
      <c r="JX90" s="74">
        <f t="shared" si="151"/>
        <v>10</v>
      </c>
      <c r="JY90" s="74"/>
      <c r="JZ90" s="74"/>
      <c r="KA90" s="67"/>
      <c r="KB90" s="67"/>
      <c r="KC90" s="74">
        <f t="shared" si="152"/>
        <v>0</v>
      </c>
      <c r="KD90" s="74">
        <f t="shared" si="153"/>
        <v>0</v>
      </c>
      <c r="KE90" s="70"/>
      <c r="KF90" s="70"/>
      <c r="KG90" s="70"/>
      <c r="KH90" s="70"/>
      <c r="KI90" s="70">
        <f t="shared" si="115"/>
        <v>0</v>
      </c>
      <c r="KJ90" s="70">
        <f t="shared" si="116"/>
        <v>0</v>
      </c>
      <c r="KK90" s="70"/>
      <c r="KL90" s="70"/>
      <c r="KM90" s="70"/>
      <c r="KN90" s="70"/>
      <c r="KO90" s="70">
        <f t="shared" si="154"/>
        <v>0</v>
      </c>
      <c r="KP90" s="70">
        <f t="shared" si="154"/>
        <v>0</v>
      </c>
      <c r="KQ90" s="263"/>
      <c r="KR90" s="70"/>
      <c r="KS90" s="70"/>
      <c r="KT90" s="70"/>
      <c r="KU90" s="114">
        <f t="shared" si="155"/>
        <v>0</v>
      </c>
      <c r="KV90" s="114">
        <f t="shared" si="156"/>
        <v>0</v>
      </c>
      <c r="KW90" s="70"/>
      <c r="KX90" s="70"/>
      <c r="KY90" s="70">
        <f t="shared" si="157"/>
        <v>0</v>
      </c>
      <c r="KZ90" s="70">
        <f t="shared" si="158"/>
        <v>0</v>
      </c>
      <c r="LA90" s="70"/>
      <c r="LB90" s="70"/>
      <c r="LC90" s="70"/>
      <c r="LD90" s="70"/>
      <c r="LE90" s="70">
        <f t="shared" si="159"/>
        <v>0</v>
      </c>
      <c r="LF90" s="70">
        <f t="shared" si="160"/>
        <v>0</v>
      </c>
      <c r="LG90" s="70"/>
      <c r="LH90" s="70"/>
      <c r="LI90" s="70">
        <f t="shared" si="161"/>
        <v>0</v>
      </c>
      <c r="LJ90" s="70">
        <f t="shared" si="162"/>
        <v>0</v>
      </c>
      <c r="LK90" s="67">
        <v>24.2</v>
      </c>
      <c r="LL90" s="269">
        <v>0</v>
      </c>
      <c r="LM90" s="75">
        <v>24.02</v>
      </c>
      <c r="LN90" s="315">
        <v>0</v>
      </c>
      <c r="LO90" s="75">
        <v>6.5750000000000002</v>
      </c>
      <c r="LP90" s="319">
        <v>0</v>
      </c>
      <c r="LQ90" s="130"/>
      <c r="LR90" s="271"/>
      <c r="LS90" s="271"/>
      <c r="LT90" s="271"/>
      <c r="LU90" s="70">
        <f t="shared" si="163"/>
        <v>54.795000000000002</v>
      </c>
      <c r="LV90" s="70">
        <f t="shared" si="164"/>
        <v>0</v>
      </c>
      <c r="LW90" s="130"/>
      <c r="LX90" s="70"/>
      <c r="LY90" s="70"/>
      <c r="LZ90" s="70"/>
      <c r="MA90" s="70">
        <f t="shared" si="165"/>
        <v>0</v>
      </c>
      <c r="MB90" s="70">
        <f t="shared" si="166"/>
        <v>0</v>
      </c>
      <c r="MC90" s="106"/>
      <c r="MD90" s="70"/>
      <c r="ME90" s="316"/>
      <c r="MF90" s="287"/>
      <c r="MG90" s="71"/>
      <c r="MH90" s="70"/>
      <c r="MI90" s="71"/>
      <c r="MJ90" s="70"/>
      <c r="MK90" s="70">
        <f t="shared" si="167"/>
        <v>0</v>
      </c>
      <c r="ML90" s="70">
        <f t="shared" si="168"/>
        <v>0</v>
      </c>
      <c r="MM90" s="365">
        <v>0</v>
      </c>
      <c r="MN90" s="321"/>
      <c r="MO90" s="366">
        <v>0</v>
      </c>
      <c r="MP90" s="321"/>
      <c r="MQ90" s="70">
        <f t="shared" si="169"/>
        <v>0</v>
      </c>
      <c r="MR90" s="70">
        <f t="shared" si="170"/>
        <v>0</v>
      </c>
      <c r="MS90" s="70"/>
      <c r="MT90" s="70"/>
      <c r="MU90" s="70">
        <f t="shared" si="171"/>
        <v>0</v>
      </c>
      <c r="MV90" s="70">
        <f t="shared" si="172"/>
        <v>0</v>
      </c>
      <c r="MW90" s="70"/>
      <c r="MX90" s="70"/>
      <c r="MY90" s="70">
        <f t="shared" si="173"/>
        <v>0</v>
      </c>
      <c r="MZ90" s="70">
        <f t="shared" si="174"/>
        <v>0</v>
      </c>
      <c r="NA90" s="317">
        <v>3.33</v>
      </c>
      <c r="NB90" s="349">
        <v>0.9</v>
      </c>
      <c r="NC90" s="70">
        <f t="shared" si="175"/>
        <v>3.33</v>
      </c>
      <c r="ND90" s="70">
        <f t="shared" si="176"/>
        <v>0.9</v>
      </c>
      <c r="NE90" s="172"/>
      <c r="NF90" s="172"/>
      <c r="NG90" s="172">
        <f t="shared" si="177"/>
        <v>0</v>
      </c>
      <c r="NH90" s="172">
        <f t="shared" si="178"/>
        <v>0</v>
      </c>
      <c r="NI90" s="172"/>
      <c r="NJ90" s="172"/>
      <c r="NK90" s="172">
        <f t="shared" si="179"/>
        <v>0</v>
      </c>
      <c r="NL90" s="172">
        <f t="shared" si="180"/>
        <v>0</v>
      </c>
      <c r="NM90" s="264"/>
      <c r="NN90" s="172"/>
      <c r="NO90" s="172">
        <f t="shared" si="181"/>
        <v>0</v>
      </c>
      <c r="NP90" s="172">
        <f t="shared" si="182"/>
        <v>0</v>
      </c>
      <c r="NQ90" s="314">
        <v>0</v>
      </c>
      <c r="NR90" s="314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3"/>
        <v>0</v>
      </c>
      <c r="OD90" s="70">
        <f t="shared" si="184"/>
        <v>0</v>
      </c>
      <c r="OE90" s="70">
        <v>0</v>
      </c>
      <c r="OF90" s="70"/>
      <c r="OG90" s="114">
        <v>0</v>
      </c>
      <c r="OH90" s="70"/>
      <c r="OI90" s="114">
        <v>0</v>
      </c>
      <c r="OJ90" s="70"/>
      <c r="OK90" s="70">
        <v>0</v>
      </c>
      <c r="OL90" s="70"/>
      <c r="OM90" s="70">
        <f t="shared" si="185"/>
        <v>0</v>
      </c>
      <c r="ON90" s="70">
        <f t="shared" si="186"/>
        <v>0</v>
      </c>
      <c r="OO90" s="320">
        <v>0</v>
      </c>
      <c r="OP90" s="172"/>
      <c r="OQ90" s="321">
        <v>0</v>
      </c>
      <c r="OR90" s="172"/>
      <c r="OS90" s="321">
        <v>0</v>
      </c>
      <c r="OT90" s="172"/>
      <c r="OU90" s="172">
        <f t="shared" si="187"/>
        <v>0</v>
      </c>
      <c r="OV90" s="172">
        <f t="shared" si="188"/>
        <v>0</v>
      </c>
      <c r="OW90" s="172"/>
      <c r="OX90" s="172"/>
      <c r="OY90" s="172">
        <f t="shared" si="117"/>
        <v>0</v>
      </c>
      <c r="OZ90" s="172">
        <f t="shared" si="118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4"/>
        <v>0</v>
      </c>
      <c r="J91" s="74">
        <f t="shared" si="105"/>
        <v>0</v>
      </c>
      <c r="K91" s="263"/>
      <c r="L91" s="263"/>
      <c r="M91" s="67">
        <v>20.62</v>
      </c>
      <c r="N91" s="67">
        <v>4.1240000000000006</v>
      </c>
      <c r="O91" s="71">
        <v>24.74</v>
      </c>
      <c r="P91" s="67">
        <v>4.9480000000000004</v>
      </c>
      <c r="Q91" s="114">
        <v>5.15</v>
      </c>
      <c r="R91" s="74">
        <v>1.03</v>
      </c>
      <c r="S91" s="263"/>
      <c r="T91" s="263"/>
      <c r="U91" s="74"/>
      <c r="V91" s="74"/>
      <c r="W91" s="74">
        <f t="shared" si="119"/>
        <v>50.510000000000005</v>
      </c>
      <c r="X91" s="74">
        <f t="shared" si="120"/>
        <v>10.102</v>
      </c>
      <c r="Y91" s="74"/>
      <c r="Z91" s="74"/>
      <c r="AA91" s="71"/>
      <c r="AB91" s="67"/>
      <c r="AC91" s="74">
        <f t="shared" si="121"/>
        <v>0</v>
      </c>
      <c r="AD91" s="74">
        <f t="shared" si="122"/>
        <v>0</v>
      </c>
      <c r="AE91" s="67"/>
      <c r="AF91" s="67"/>
      <c r="AG91" s="67"/>
      <c r="AH91" s="67"/>
      <c r="AI91" s="114"/>
      <c r="AJ91" s="114"/>
      <c r="AK91" s="307"/>
      <c r="AL91" s="275"/>
      <c r="AM91" s="276"/>
      <c r="AN91" s="276"/>
      <c r="AO91" s="277"/>
      <c r="AP91" s="277"/>
      <c r="AQ91" s="277"/>
      <c r="AR91" s="277"/>
      <c r="AS91" s="277"/>
      <c r="AT91" s="277"/>
      <c r="AU91" s="70">
        <f t="shared" si="106"/>
        <v>0</v>
      </c>
      <c r="AV91" s="70">
        <f t="shared" si="107"/>
        <v>0</v>
      </c>
      <c r="AW91" s="74"/>
      <c r="AX91" s="74"/>
      <c r="AY91" s="278"/>
      <c r="AZ91" s="74"/>
      <c r="BA91" s="74"/>
      <c r="BB91" s="74"/>
      <c r="BC91" s="74">
        <f t="shared" si="108"/>
        <v>0</v>
      </c>
      <c r="BD91" s="74">
        <f t="shared" si="109"/>
        <v>0</v>
      </c>
      <c r="BE91" s="74">
        <v>10</v>
      </c>
      <c r="BF91" s="74">
        <v>1.4239999999999999</v>
      </c>
      <c r="BG91" s="279">
        <v>8</v>
      </c>
      <c r="BH91" s="280">
        <v>1.1392</v>
      </c>
      <c r="BI91" s="279">
        <v>0</v>
      </c>
      <c r="BJ91" s="280">
        <v>0</v>
      </c>
      <c r="BK91" s="264">
        <v>2</v>
      </c>
      <c r="BL91" s="74">
        <v>0.2848</v>
      </c>
      <c r="BM91" s="74"/>
      <c r="BN91" s="74"/>
      <c r="BO91" s="74"/>
      <c r="BP91" s="74"/>
      <c r="BQ91" s="74">
        <v>10</v>
      </c>
      <c r="BR91" s="74">
        <v>1.4239999999999999</v>
      </c>
      <c r="BS91" s="263">
        <f t="shared" si="123"/>
        <v>30</v>
      </c>
      <c r="BT91" s="74">
        <f t="shared" si="124"/>
        <v>4.2720000000000002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0"/>
        <v>0</v>
      </c>
      <c r="CD91" s="70">
        <f t="shared" si="110"/>
        <v>0</v>
      </c>
      <c r="CE91" s="70"/>
      <c r="CF91" s="70"/>
      <c r="CG91" s="106"/>
      <c r="CH91" s="262"/>
      <c r="CI91" s="305">
        <v>30.9</v>
      </c>
      <c r="CJ91" s="262">
        <v>10</v>
      </c>
      <c r="CK91" s="269"/>
      <c r="CL91" s="269"/>
      <c r="CM91" s="305">
        <v>10.3</v>
      </c>
      <c r="CN91" s="269">
        <v>3</v>
      </c>
      <c r="CO91" s="74">
        <f t="shared" si="125"/>
        <v>41.2</v>
      </c>
      <c r="CP91" s="74">
        <f t="shared" si="126"/>
        <v>13</v>
      </c>
      <c r="CQ91" s="308">
        <v>247.40625</v>
      </c>
      <c r="CR91" s="308"/>
      <c r="CS91" s="308"/>
      <c r="CT91" s="274"/>
      <c r="CU91" s="309">
        <v>18.556701030927837</v>
      </c>
      <c r="CV91" s="172"/>
      <c r="CW91" s="310">
        <v>63.814432989690722</v>
      </c>
      <c r="CX91" s="274"/>
      <c r="CY91" s="274"/>
      <c r="CZ91" s="274"/>
      <c r="DA91" s="281">
        <f t="shared" si="127"/>
        <v>329.77738402061857</v>
      </c>
      <c r="DB91" s="70">
        <f t="shared" si="128"/>
        <v>0</v>
      </c>
      <c r="DC91" s="74"/>
      <c r="DD91" s="74"/>
      <c r="DE91" s="70"/>
      <c r="DF91" s="74"/>
      <c r="DG91" s="74"/>
      <c r="DH91" s="74"/>
      <c r="DI91" s="74">
        <f t="shared" si="129"/>
        <v>0</v>
      </c>
      <c r="DJ91" s="74">
        <f t="shared" si="130"/>
        <v>0</v>
      </c>
      <c r="DK91" s="311">
        <v>41.1</v>
      </c>
      <c r="DL91" s="311">
        <v>13.7</v>
      </c>
      <c r="DM91" s="263">
        <f t="shared" si="131"/>
        <v>41.1</v>
      </c>
      <c r="DN91" s="263">
        <f t="shared" si="132"/>
        <v>13.7</v>
      </c>
      <c r="DO91" s="311">
        <v>39.869999999999997</v>
      </c>
      <c r="DP91" s="311">
        <v>13.29</v>
      </c>
      <c r="DQ91" s="265"/>
      <c r="DR91" s="265"/>
      <c r="DS91" s="74"/>
      <c r="DT91" s="74"/>
      <c r="DU91" s="266"/>
      <c r="DV91" s="282"/>
      <c r="DW91" s="282"/>
      <c r="DX91" s="282"/>
      <c r="DY91" s="74"/>
      <c r="DZ91" s="74"/>
      <c r="EA91" s="70"/>
      <c r="EB91" s="74"/>
      <c r="EC91" s="74">
        <f t="shared" si="133"/>
        <v>0</v>
      </c>
      <c r="ED91" s="74">
        <f t="shared" si="133"/>
        <v>0</v>
      </c>
      <c r="EE91" s="70"/>
      <c r="EF91" s="70"/>
      <c r="EG91" s="346">
        <v>41.23</v>
      </c>
      <c r="EH91" s="347"/>
      <c r="EI91" s="87">
        <v>265.70103092783506</v>
      </c>
      <c r="EJ91" s="87"/>
      <c r="EK91" s="263">
        <v>116.90721649484537</v>
      </c>
      <c r="EL91" s="266"/>
      <c r="EM91" s="267"/>
      <c r="EN91" s="267"/>
      <c r="EO91" s="267"/>
      <c r="EP91" s="267"/>
      <c r="EQ91" s="74">
        <f t="shared" si="134"/>
        <v>423.83824742268047</v>
      </c>
      <c r="ER91" s="74">
        <f t="shared" si="135"/>
        <v>0</v>
      </c>
      <c r="ES91" s="172"/>
      <c r="ET91" s="172"/>
      <c r="EU91" s="283"/>
      <c r="EV91" s="283"/>
      <c r="EW91" s="70">
        <f t="shared" si="136"/>
        <v>0</v>
      </c>
      <c r="EX91" s="70">
        <f t="shared" si="137"/>
        <v>0</v>
      </c>
      <c r="EY91" s="74"/>
      <c r="EZ91" s="74"/>
      <c r="FA91" s="312">
        <v>31</v>
      </c>
      <c r="FB91" s="268"/>
      <c r="FC91" s="106">
        <v>0</v>
      </c>
      <c r="FD91" s="264"/>
      <c r="FE91" s="74"/>
      <c r="FF91" s="74"/>
      <c r="FG91" s="284"/>
      <c r="FH91" s="285"/>
      <c r="FI91" s="74"/>
      <c r="FJ91" s="74"/>
      <c r="FK91" s="74"/>
      <c r="FL91" s="74"/>
      <c r="FM91" s="264"/>
      <c r="FN91" s="264"/>
      <c r="FO91" s="70"/>
      <c r="FP91" s="74"/>
      <c r="FQ91" s="286">
        <f t="shared" si="138"/>
        <v>0</v>
      </c>
      <c r="FR91" s="74">
        <f t="shared" si="139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0"/>
        <v>0</v>
      </c>
      <c r="GH91" s="74">
        <f t="shared" si="141"/>
        <v>0</v>
      </c>
      <c r="GI91" s="67"/>
      <c r="GJ91" s="67"/>
      <c r="GK91" s="269"/>
      <c r="GL91" s="269"/>
      <c r="GM91" s="86"/>
      <c r="GN91" s="86"/>
      <c r="GO91" s="269"/>
      <c r="GP91" s="313"/>
      <c r="GQ91" s="313"/>
      <c r="GR91" s="313"/>
      <c r="GS91" s="86"/>
      <c r="GT91" s="86"/>
      <c r="GU91" s="86"/>
      <c r="GV91" s="86"/>
      <c r="GW91" s="86"/>
      <c r="GX91" s="86"/>
      <c r="GY91" s="86"/>
      <c r="GZ91" s="86"/>
      <c r="HA91" s="67"/>
      <c r="HB91" s="67"/>
      <c r="HC91" s="70"/>
      <c r="HD91" s="70"/>
      <c r="HE91" s="70"/>
      <c r="HF91" s="70"/>
      <c r="HG91" s="70"/>
      <c r="HH91" s="70"/>
      <c r="HI91" s="70">
        <f t="shared" si="111"/>
        <v>0</v>
      </c>
      <c r="HJ91" s="70">
        <f t="shared" si="112"/>
        <v>0</v>
      </c>
      <c r="HK91" s="74"/>
      <c r="HL91" s="74"/>
      <c r="HM91" s="74"/>
      <c r="HN91" s="282"/>
      <c r="HO91" s="74">
        <f t="shared" si="142"/>
        <v>0</v>
      </c>
      <c r="HP91" s="74">
        <f t="shared" si="143"/>
        <v>0</v>
      </c>
      <c r="HQ91" s="305">
        <v>565</v>
      </c>
      <c r="HR91" s="67"/>
      <c r="HS91" s="305">
        <v>565</v>
      </c>
      <c r="HT91" s="74"/>
      <c r="HU91" s="74">
        <f t="shared" si="144"/>
        <v>565</v>
      </c>
      <c r="HV91" s="74">
        <f t="shared" si="145"/>
        <v>0</v>
      </c>
      <c r="HW91" s="74"/>
      <c r="HX91" s="74"/>
      <c r="HY91" s="314"/>
      <c r="HZ91" s="314"/>
      <c r="IA91" s="89"/>
      <c r="IB91" s="87"/>
      <c r="IC91" s="172">
        <v>12.5</v>
      </c>
      <c r="ID91" s="269">
        <v>3.125</v>
      </c>
      <c r="IE91" s="184"/>
      <c r="IF91" s="184"/>
      <c r="IG91" s="74">
        <f t="shared" si="146"/>
        <v>12.5</v>
      </c>
      <c r="IH91" s="74">
        <f t="shared" si="147"/>
        <v>3.125</v>
      </c>
      <c r="II91" s="74"/>
      <c r="IJ91" s="74"/>
      <c r="IK91" s="74"/>
      <c r="IL91" s="74"/>
      <c r="IM91" s="70"/>
      <c r="IN91" s="282"/>
      <c r="IO91" s="74"/>
      <c r="IP91" s="74"/>
      <c r="IQ91" s="74"/>
      <c r="IR91" s="74"/>
      <c r="IS91" s="74"/>
      <c r="IT91" s="74"/>
      <c r="IU91" s="74">
        <f t="shared" si="113"/>
        <v>0</v>
      </c>
      <c r="IV91" s="74">
        <f t="shared" si="114"/>
        <v>0</v>
      </c>
      <c r="IW91" s="74"/>
      <c r="IX91" s="74"/>
      <c r="IY91" s="67"/>
      <c r="IZ91" s="67"/>
      <c r="JA91" s="67">
        <v>10.31</v>
      </c>
      <c r="JB91" s="67"/>
      <c r="JC91" s="67">
        <v>10.31</v>
      </c>
      <c r="JD91" s="67"/>
      <c r="JE91" s="293">
        <v>5.15</v>
      </c>
      <c r="JF91" s="293"/>
      <c r="JG91" s="74">
        <f t="shared" si="148"/>
        <v>25.770000000000003</v>
      </c>
      <c r="JH91" s="74">
        <f t="shared" si="149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24"/>
      <c r="JN91" s="269"/>
      <c r="JO91" s="305">
        <v>0</v>
      </c>
      <c r="JP91" s="269">
        <v>0</v>
      </c>
      <c r="JQ91" s="305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50"/>
        <v>50.796300000000002</v>
      </c>
      <c r="JX91" s="74">
        <f t="shared" si="151"/>
        <v>10</v>
      </c>
      <c r="JY91" s="74"/>
      <c r="JZ91" s="74"/>
      <c r="KA91" s="67"/>
      <c r="KB91" s="67"/>
      <c r="KC91" s="74">
        <f t="shared" si="152"/>
        <v>0</v>
      </c>
      <c r="KD91" s="74">
        <f t="shared" si="153"/>
        <v>0</v>
      </c>
      <c r="KE91" s="70"/>
      <c r="KF91" s="70"/>
      <c r="KG91" s="70"/>
      <c r="KH91" s="70"/>
      <c r="KI91" s="70">
        <f t="shared" si="115"/>
        <v>0</v>
      </c>
      <c r="KJ91" s="70">
        <f t="shared" si="116"/>
        <v>0</v>
      </c>
      <c r="KK91" s="70"/>
      <c r="KL91" s="70"/>
      <c r="KM91" s="70"/>
      <c r="KN91" s="70"/>
      <c r="KO91" s="70">
        <f t="shared" si="154"/>
        <v>0</v>
      </c>
      <c r="KP91" s="70">
        <f t="shared" si="154"/>
        <v>0</v>
      </c>
      <c r="KQ91" s="263"/>
      <c r="KR91" s="70"/>
      <c r="KS91" s="70"/>
      <c r="KT91" s="70"/>
      <c r="KU91" s="114">
        <f t="shared" si="155"/>
        <v>0</v>
      </c>
      <c r="KV91" s="114">
        <f t="shared" si="156"/>
        <v>0</v>
      </c>
      <c r="KW91" s="70"/>
      <c r="KX91" s="70"/>
      <c r="KY91" s="70">
        <f t="shared" si="157"/>
        <v>0</v>
      </c>
      <c r="KZ91" s="70">
        <f t="shared" si="158"/>
        <v>0</v>
      </c>
      <c r="LA91" s="70"/>
      <c r="LB91" s="70"/>
      <c r="LC91" s="70"/>
      <c r="LD91" s="70"/>
      <c r="LE91" s="70">
        <f t="shared" si="159"/>
        <v>0</v>
      </c>
      <c r="LF91" s="70">
        <f t="shared" si="160"/>
        <v>0</v>
      </c>
      <c r="LG91" s="70"/>
      <c r="LH91" s="70"/>
      <c r="LI91" s="70">
        <f t="shared" si="161"/>
        <v>0</v>
      </c>
      <c r="LJ91" s="70">
        <f t="shared" si="162"/>
        <v>0</v>
      </c>
      <c r="LK91" s="67">
        <v>24.2</v>
      </c>
      <c r="LL91" s="269">
        <v>0</v>
      </c>
      <c r="LM91" s="75">
        <v>24.02</v>
      </c>
      <c r="LN91" s="315">
        <v>0</v>
      </c>
      <c r="LO91" s="75">
        <v>6.5750000000000002</v>
      </c>
      <c r="LP91" s="319">
        <v>0</v>
      </c>
      <c r="LQ91" s="130"/>
      <c r="LR91" s="271"/>
      <c r="LS91" s="271"/>
      <c r="LT91" s="271"/>
      <c r="LU91" s="70">
        <f t="shared" si="163"/>
        <v>54.795000000000002</v>
      </c>
      <c r="LV91" s="70">
        <f t="shared" si="164"/>
        <v>0</v>
      </c>
      <c r="LW91" s="130"/>
      <c r="LX91" s="70"/>
      <c r="LY91" s="70"/>
      <c r="LZ91" s="70"/>
      <c r="MA91" s="70">
        <f t="shared" si="165"/>
        <v>0</v>
      </c>
      <c r="MB91" s="70">
        <f t="shared" si="166"/>
        <v>0</v>
      </c>
      <c r="MC91" s="106"/>
      <c r="MD91" s="70"/>
      <c r="ME91" s="316"/>
      <c r="MF91" s="287"/>
      <c r="MG91" s="71"/>
      <c r="MH91" s="70"/>
      <c r="MI91" s="71"/>
      <c r="MJ91" s="70"/>
      <c r="MK91" s="70">
        <f t="shared" si="167"/>
        <v>0</v>
      </c>
      <c r="ML91" s="70">
        <f t="shared" si="168"/>
        <v>0</v>
      </c>
      <c r="MM91" s="365">
        <v>0</v>
      </c>
      <c r="MN91" s="321"/>
      <c r="MO91" s="366">
        <v>0</v>
      </c>
      <c r="MP91" s="321"/>
      <c r="MQ91" s="70">
        <f t="shared" si="169"/>
        <v>0</v>
      </c>
      <c r="MR91" s="70">
        <f t="shared" si="170"/>
        <v>0</v>
      </c>
      <c r="MS91" s="70"/>
      <c r="MT91" s="70"/>
      <c r="MU91" s="70">
        <f t="shared" si="171"/>
        <v>0</v>
      </c>
      <c r="MV91" s="70">
        <f t="shared" si="172"/>
        <v>0</v>
      </c>
      <c r="MW91" s="70"/>
      <c r="MX91" s="70"/>
      <c r="MY91" s="70">
        <f t="shared" si="173"/>
        <v>0</v>
      </c>
      <c r="MZ91" s="70">
        <f t="shared" si="174"/>
        <v>0</v>
      </c>
      <c r="NA91" s="317">
        <v>3.33</v>
      </c>
      <c r="NB91" s="349">
        <v>0.9</v>
      </c>
      <c r="NC91" s="70">
        <f t="shared" si="175"/>
        <v>3.33</v>
      </c>
      <c r="ND91" s="70">
        <f t="shared" si="176"/>
        <v>0.9</v>
      </c>
      <c r="NE91" s="172"/>
      <c r="NF91" s="172"/>
      <c r="NG91" s="172">
        <f t="shared" si="177"/>
        <v>0</v>
      </c>
      <c r="NH91" s="172">
        <f t="shared" si="178"/>
        <v>0</v>
      </c>
      <c r="NI91" s="172"/>
      <c r="NJ91" s="172"/>
      <c r="NK91" s="172">
        <f t="shared" si="179"/>
        <v>0</v>
      </c>
      <c r="NL91" s="172">
        <f t="shared" si="180"/>
        <v>0</v>
      </c>
      <c r="NM91" s="264"/>
      <c r="NN91" s="172"/>
      <c r="NO91" s="172">
        <f t="shared" si="181"/>
        <v>0</v>
      </c>
      <c r="NP91" s="172">
        <f t="shared" si="182"/>
        <v>0</v>
      </c>
      <c r="NQ91" s="314">
        <v>0</v>
      </c>
      <c r="NR91" s="314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3"/>
        <v>0</v>
      </c>
      <c r="OD91" s="70">
        <f t="shared" si="184"/>
        <v>0</v>
      </c>
      <c r="OE91" s="70">
        <v>0</v>
      </c>
      <c r="OF91" s="70"/>
      <c r="OG91" s="114">
        <v>0</v>
      </c>
      <c r="OH91" s="70"/>
      <c r="OI91" s="114">
        <v>0</v>
      </c>
      <c r="OJ91" s="70"/>
      <c r="OK91" s="70">
        <v>0</v>
      </c>
      <c r="OL91" s="70"/>
      <c r="OM91" s="70">
        <f t="shared" si="185"/>
        <v>0</v>
      </c>
      <c r="ON91" s="70">
        <f t="shared" si="186"/>
        <v>0</v>
      </c>
      <c r="OO91" s="320">
        <v>0</v>
      </c>
      <c r="OP91" s="172"/>
      <c r="OQ91" s="321">
        <v>0</v>
      </c>
      <c r="OR91" s="172"/>
      <c r="OS91" s="321">
        <v>0</v>
      </c>
      <c r="OT91" s="172"/>
      <c r="OU91" s="172">
        <f t="shared" si="187"/>
        <v>0</v>
      </c>
      <c r="OV91" s="172">
        <f t="shared" si="188"/>
        <v>0</v>
      </c>
      <c r="OW91" s="172"/>
      <c r="OX91" s="172"/>
      <c r="OY91" s="172">
        <f t="shared" si="117"/>
        <v>0</v>
      </c>
      <c r="OZ91" s="172">
        <f t="shared" si="118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4"/>
        <v>0</v>
      </c>
      <c r="J92" s="74">
        <f t="shared" si="105"/>
        <v>0</v>
      </c>
      <c r="K92" s="263"/>
      <c r="L92" s="263"/>
      <c r="M92" s="67">
        <v>20.62</v>
      </c>
      <c r="N92" s="67">
        <v>4.1240000000000006</v>
      </c>
      <c r="O92" s="71">
        <v>24.74</v>
      </c>
      <c r="P92" s="67">
        <v>4.9480000000000004</v>
      </c>
      <c r="Q92" s="114">
        <v>5.15</v>
      </c>
      <c r="R92" s="74">
        <v>1.03</v>
      </c>
      <c r="S92" s="263"/>
      <c r="T92" s="263"/>
      <c r="U92" s="74"/>
      <c r="V92" s="74"/>
      <c r="W92" s="74">
        <f t="shared" si="119"/>
        <v>50.510000000000005</v>
      </c>
      <c r="X92" s="74">
        <f t="shared" si="120"/>
        <v>10.102</v>
      </c>
      <c r="Y92" s="74"/>
      <c r="Z92" s="74"/>
      <c r="AA92" s="71"/>
      <c r="AB92" s="67"/>
      <c r="AC92" s="74">
        <f t="shared" si="121"/>
        <v>0</v>
      </c>
      <c r="AD92" s="74">
        <f t="shared" si="122"/>
        <v>0</v>
      </c>
      <c r="AE92" s="67"/>
      <c r="AF92" s="67"/>
      <c r="AG92" s="67"/>
      <c r="AH92" s="67"/>
      <c r="AI92" s="114"/>
      <c r="AJ92" s="114"/>
      <c r="AK92" s="307"/>
      <c r="AL92" s="275"/>
      <c r="AM92" s="276"/>
      <c r="AN92" s="276"/>
      <c r="AO92" s="277"/>
      <c r="AP92" s="277"/>
      <c r="AQ92" s="277"/>
      <c r="AR92" s="277"/>
      <c r="AS92" s="277"/>
      <c r="AT92" s="277"/>
      <c r="AU92" s="70">
        <f t="shared" si="106"/>
        <v>0</v>
      </c>
      <c r="AV92" s="70">
        <f t="shared" si="107"/>
        <v>0</v>
      </c>
      <c r="AW92" s="74"/>
      <c r="AX92" s="74"/>
      <c r="AY92" s="278"/>
      <c r="AZ92" s="74"/>
      <c r="BA92" s="74"/>
      <c r="BB92" s="74"/>
      <c r="BC92" s="74">
        <f t="shared" si="108"/>
        <v>0</v>
      </c>
      <c r="BD92" s="74">
        <f t="shared" si="109"/>
        <v>0</v>
      </c>
      <c r="BE92" s="74">
        <v>10</v>
      </c>
      <c r="BF92" s="74">
        <v>1.4239999999999999</v>
      </c>
      <c r="BG92" s="279">
        <v>8</v>
      </c>
      <c r="BH92" s="280">
        <v>1.1392</v>
      </c>
      <c r="BI92" s="279">
        <v>0</v>
      </c>
      <c r="BJ92" s="280">
        <v>0</v>
      </c>
      <c r="BK92" s="264">
        <v>2</v>
      </c>
      <c r="BL92" s="74">
        <v>0.2848</v>
      </c>
      <c r="BM92" s="74"/>
      <c r="BN92" s="74"/>
      <c r="BO92" s="74"/>
      <c r="BP92" s="74"/>
      <c r="BQ92" s="74">
        <v>10</v>
      </c>
      <c r="BR92" s="74">
        <v>1.4239999999999999</v>
      </c>
      <c r="BS92" s="263">
        <f t="shared" si="123"/>
        <v>30</v>
      </c>
      <c r="BT92" s="74">
        <f t="shared" si="124"/>
        <v>4.2720000000000002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0"/>
        <v>0</v>
      </c>
      <c r="CD92" s="70">
        <f t="shared" si="110"/>
        <v>0</v>
      </c>
      <c r="CE92" s="70"/>
      <c r="CF92" s="70"/>
      <c r="CG92" s="106"/>
      <c r="CH92" s="262"/>
      <c r="CI92" s="305">
        <v>30.9</v>
      </c>
      <c r="CJ92" s="262">
        <v>10</v>
      </c>
      <c r="CK92" s="269"/>
      <c r="CL92" s="269"/>
      <c r="CM92" s="305">
        <v>10.3</v>
      </c>
      <c r="CN92" s="269">
        <v>3</v>
      </c>
      <c r="CO92" s="74">
        <f t="shared" si="125"/>
        <v>41.2</v>
      </c>
      <c r="CP92" s="74">
        <f t="shared" si="126"/>
        <v>13</v>
      </c>
      <c r="CQ92" s="308">
        <v>247.40625</v>
      </c>
      <c r="CR92" s="308"/>
      <c r="CS92" s="308"/>
      <c r="CT92" s="274"/>
      <c r="CU92" s="309">
        <v>18.556701030927837</v>
      </c>
      <c r="CV92" s="172"/>
      <c r="CW92" s="310">
        <v>63.814432989690722</v>
      </c>
      <c r="CX92" s="274"/>
      <c r="CY92" s="274"/>
      <c r="CZ92" s="274"/>
      <c r="DA92" s="281">
        <f t="shared" si="127"/>
        <v>329.77738402061857</v>
      </c>
      <c r="DB92" s="70">
        <f t="shared" si="128"/>
        <v>0</v>
      </c>
      <c r="DC92" s="74"/>
      <c r="DD92" s="74"/>
      <c r="DE92" s="70"/>
      <c r="DF92" s="74"/>
      <c r="DG92" s="74"/>
      <c r="DH92" s="74"/>
      <c r="DI92" s="74">
        <f t="shared" si="129"/>
        <v>0</v>
      </c>
      <c r="DJ92" s="74">
        <f t="shared" si="130"/>
        <v>0</v>
      </c>
      <c r="DK92" s="311">
        <v>41.1</v>
      </c>
      <c r="DL92" s="311">
        <v>13.7</v>
      </c>
      <c r="DM92" s="263">
        <f t="shared" si="131"/>
        <v>41.1</v>
      </c>
      <c r="DN92" s="263">
        <f t="shared" si="132"/>
        <v>13.7</v>
      </c>
      <c r="DO92" s="311">
        <v>39.869999999999997</v>
      </c>
      <c r="DP92" s="311">
        <v>13.29</v>
      </c>
      <c r="DQ92" s="265"/>
      <c r="DR92" s="265"/>
      <c r="DS92" s="74"/>
      <c r="DT92" s="74"/>
      <c r="DU92" s="266"/>
      <c r="DV92" s="282"/>
      <c r="DW92" s="282"/>
      <c r="DX92" s="282"/>
      <c r="DY92" s="74"/>
      <c r="DZ92" s="74"/>
      <c r="EA92" s="70"/>
      <c r="EB92" s="74"/>
      <c r="EC92" s="74">
        <f t="shared" si="133"/>
        <v>0</v>
      </c>
      <c r="ED92" s="74">
        <f t="shared" si="133"/>
        <v>0</v>
      </c>
      <c r="EE92" s="70"/>
      <c r="EF92" s="70"/>
      <c r="EG92" s="346">
        <v>41.23</v>
      </c>
      <c r="EH92" s="347"/>
      <c r="EI92" s="87">
        <v>265.70103092783506</v>
      </c>
      <c r="EJ92" s="87"/>
      <c r="EK92" s="263">
        <v>116.90721649484537</v>
      </c>
      <c r="EL92" s="266"/>
      <c r="EM92" s="267"/>
      <c r="EN92" s="267"/>
      <c r="EO92" s="267"/>
      <c r="EP92" s="267"/>
      <c r="EQ92" s="74">
        <f t="shared" si="134"/>
        <v>423.83824742268047</v>
      </c>
      <c r="ER92" s="74">
        <f t="shared" si="135"/>
        <v>0</v>
      </c>
      <c r="ES92" s="172"/>
      <c r="ET92" s="172"/>
      <c r="EU92" s="283"/>
      <c r="EV92" s="283"/>
      <c r="EW92" s="70">
        <f t="shared" si="136"/>
        <v>0</v>
      </c>
      <c r="EX92" s="70">
        <f t="shared" si="137"/>
        <v>0</v>
      </c>
      <c r="EY92" s="74"/>
      <c r="EZ92" s="74"/>
      <c r="FA92" s="312">
        <v>31</v>
      </c>
      <c r="FB92" s="268"/>
      <c r="FC92" s="106">
        <v>0</v>
      </c>
      <c r="FD92" s="264"/>
      <c r="FE92" s="74"/>
      <c r="FF92" s="74"/>
      <c r="FG92" s="284"/>
      <c r="FH92" s="285"/>
      <c r="FI92" s="74"/>
      <c r="FJ92" s="74"/>
      <c r="FK92" s="74"/>
      <c r="FL92" s="74"/>
      <c r="FM92" s="264"/>
      <c r="FN92" s="264"/>
      <c r="FO92" s="70"/>
      <c r="FP92" s="74"/>
      <c r="FQ92" s="286">
        <f t="shared" si="138"/>
        <v>0</v>
      </c>
      <c r="FR92" s="74">
        <f t="shared" si="139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0"/>
        <v>0</v>
      </c>
      <c r="GH92" s="74">
        <f t="shared" si="141"/>
        <v>0</v>
      </c>
      <c r="GI92" s="67"/>
      <c r="GJ92" s="67"/>
      <c r="GK92" s="269"/>
      <c r="GL92" s="269"/>
      <c r="GM92" s="86"/>
      <c r="GN92" s="86"/>
      <c r="GO92" s="269"/>
      <c r="GP92" s="313"/>
      <c r="GQ92" s="313"/>
      <c r="GR92" s="313"/>
      <c r="GS92" s="86"/>
      <c r="GT92" s="86"/>
      <c r="GU92" s="86"/>
      <c r="GV92" s="86"/>
      <c r="GW92" s="86"/>
      <c r="GX92" s="86"/>
      <c r="GY92" s="86"/>
      <c r="GZ92" s="86"/>
      <c r="HA92" s="67"/>
      <c r="HB92" s="67"/>
      <c r="HC92" s="70"/>
      <c r="HD92" s="70"/>
      <c r="HE92" s="70"/>
      <c r="HF92" s="70"/>
      <c r="HG92" s="70"/>
      <c r="HH92" s="70"/>
      <c r="HI92" s="70">
        <f t="shared" si="111"/>
        <v>0</v>
      </c>
      <c r="HJ92" s="70">
        <f t="shared" si="112"/>
        <v>0</v>
      </c>
      <c r="HK92" s="74"/>
      <c r="HL92" s="74"/>
      <c r="HM92" s="74"/>
      <c r="HN92" s="282"/>
      <c r="HO92" s="74">
        <f t="shared" si="142"/>
        <v>0</v>
      </c>
      <c r="HP92" s="74">
        <f t="shared" si="143"/>
        <v>0</v>
      </c>
      <c r="HQ92" s="305">
        <v>565</v>
      </c>
      <c r="HR92" s="67"/>
      <c r="HS92" s="305">
        <v>565</v>
      </c>
      <c r="HT92" s="74"/>
      <c r="HU92" s="74">
        <f t="shared" si="144"/>
        <v>565</v>
      </c>
      <c r="HV92" s="74">
        <f t="shared" si="145"/>
        <v>0</v>
      </c>
      <c r="HW92" s="74"/>
      <c r="HX92" s="74"/>
      <c r="HY92" s="314"/>
      <c r="HZ92" s="314"/>
      <c r="IA92" s="89"/>
      <c r="IB92" s="87"/>
      <c r="IC92" s="172">
        <v>12.5</v>
      </c>
      <c r="ID92" s="269">
        <v>3.125</v>
      </c>
      <c r="IE92" s="184"/>
      <c r="IF92" s="184"/>
      <c r="IG92" s="74">
        <f t="shared" si="146"/>
        <v>12.5</v>
      </c>
      <c r="IH92" s="74">
        <f t="shared" si="147"/>
        <v>3.125</v>
      </c>
      <c r="II92" s="74"/>
      <c r="IJ92" s="74"/>
      <c r="IK92" s="74"/>
      <c r="IL92" s="74"/>
      <c r="IM92" s="70"/>
      <c r="IN92" s="282"/>
      <c r="IO92" s="74"/>
      <c r="IP92" s="74"/>
      <c r="IQ92" s="74"/>
      <c r="IR92" s="74"/>
      <c r="IS92" s="74"/>
      <c r="IT92" s="74"/>
      <c r="IU92" s="74">
        <f t="shared" si="113"/>
        <v>0</v>
      </c>
      <c r="IV92" s="74">
        <f t="shared" si="114"/>
        <v>0</v>
      </c>
      <c r="IW92" s="74"/>
      <c r="IX92" s="74"/>
      <c r="IY92" s="67"/>
      <c r="IZ92" s="67"/>
      <c r="JA92" s="67">
        <v>10.31</v>
      </c>
      <c r="JB92" s="67"/>
      <c r="JC92" s="67">
        <v>10.31</v>
      </c>
      <c r="JD92" s="67"/>
      <c r="JE92" s="293">
        <v>5.15</v>
      </c>
      <c r="JF92" s="293"/>
      <c r="JG92" s="74">
        <f t="shared" si="148"/>
        <v>25.770000000000003</v>
      </c>
      <c r="JH92" s="74">
        <f t="shared" si="149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24"/>
      <c r="JN92" s="269"/>
      <c r="JO92" s="305">
        <v>0</v>
      </c>
      <c r="JP92" s="269">
        <v>0</v>
      </c>
      <c r="JQ92" s="305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50"/>
        <v>50.796300000000002</v>
      </c>
      <c r="JX92" s="74">
        <f t="shared" si="151"/>
        <v>10</v>
      </c>
      <c r="JY92" s="74"/>
      <c r="JZ92" s="74"/>
      <c r="KA92" s="67"/>
      <c r="KB92" s="67"/>
      <c r="KC92" s="74">
        <f t="shared" si="152"/>
        <v>0</v>
      </c>
      <c r="KD92" s="74">
        <f t="shared" si="153"/>
        <v>0</v>
      </c>
      <c r="KE92" s="70"/>
      <c r="KF92" s="70"/>
      <c r="KG92" s="70"/>
      <c r="KH92" s="70"/>
      <c r="KI92" s="70">
        <f t="shared" si="115"/>
        <v>0</v>
      </c>
      <c r="KJ92" s="70">
        <f t="shared" si="116"/>
        <v>0</v>
      </c>
      <c r="KK92" s="70"/>
      <c r="KL92" s="70"/>
      <c r="KM92" s="70"/>
      <c r="KN92" s="70"/>
      <c r="KO92" s="70">
        <f t="shared" si="154"/>
        <v>0</v>
      </c>
      <c r="KP92" s="70">
        <f t="shared" si="154"/>
        <v>0</v>
      </c>
      <c r="KQ92" s="263"/>
      <c r="KR92" s="70"/>
      <c r="KS92" s="70"/>
      <c r="KT92" s="70"/>
      <c r="KU92" s="114">
        <f t="shared" si="155"/>
        <v>0</v>
      </c>
      <c r="KV92" s="114">
        <f t="shared" si="156"/>
        <v>0</v>
      </c>
      <c r="KW92" s="70"/>
      <c r="KX92" s="70"/>
      <c r="KY92" s="70">
        <f t="shared" si="157"/>
        <v>0</v>
      </c>
      <c r="KZ92" s="70">
        <f t="shared" si="158"/>
        <v>0</v>
      </c>
      <c r="LA92" s="70"/>
      <c r="LB92" s="70"/>
      <c r="LC92" s="70"/>
      <c r="LD92" s="70"/>
      <c r="LE92" s="70">
        <f t="shared" si="159"/>
        <v>0</v>
      </c>
      <c r="LF92" s="70">
        <f t="shared" si="160"/>
        <v>0</v>
      </c>
      <c r="LG92" s="70"/>
      <c r="LH92" s="70"/>
      <c r="LI92" s="70">
        <f t="shared" si="161"/>
        <v>0</v>
      </c>
      <c r="LJ92" s="70">
        <f t="shared" si="162"/>
        <v>0</v>
      </c>
      <c r="LK92" s="67">
        <v>24.2</v>
      </c>
      <c r="LL92" s="269">
        <v>0</v>
      </c>
      <c r="LM92" s="75">
        <v>24.02</v>
      </c>
      <c r="LN92" s="315">
        <v>0</v>
      </c>
      <c r="LO92" s="75">
        <v>6.5750000000000002</v>
      </c>
      <c r="LP92" s="319">
        <v>0</v>
      </c>
      <c r="LQ92" s="130"/>
      <c r="LR92" s="271"/>
      <c r="LS92" s="271"/>
      <c r="LT92" s="271"/>
      <c r="LU92" s="70">
        <f t="shared" si="163"/>
        <v>54.795000000000002</v>
      </c>
      <c r="LV92" s="70">
        <f t="shared" si="164"/>
        <v>0</v>
      </c>
      <c r="LW92" s="130"/>
      <c r="LX92" s="70"/>
      <c r="LY92" s="70"/>
      <c r="LZ92" s="70"/>
      <c r="MA92" s="70">
        <f t="shared" si="165"/>
        <v>0</v>
      </c>
      <c r="MB92" s="70">
        <f t="shared" si="166"/>
        <v>0</v>
      </c>
      <c r="MC92" s="106"/>
      <c r="MD92" s="70"/>
      <c r="ME92" s="316"/>
      <c r="MF92" s="287"/>
      <c r="MG92" s="71"/>
      <c r="MH92" s="70"/>
      <c r="MI92" s="71"/>
      <c r="MJ92" s="70"/>
      <c r="MK92" s="70">
        <f t="shared" si="167"/>
        <v>0</v>
      </c>
      <c r="ML92" s="70">
        <f t="shared" si="168"/>
        <v>0</v>
      </c>
      <c r="MM92" s="365">
        <v>0</v>
      </c>
      <c r="MN92" s="321"/>
      <c r="MO92" s="366">
        <v>0</v>
      </c>
      <c r="MP92" s="321"/>
      <c r="MQ92" s="70">
        <f t="shared" si="169"/>
        <v>0</v>
      </c>
      <c r="MR92" s="70">
        <f t="shared" si="170"/>
        <v>0</v>
      </c>
      <c r="MS92" s="70"/>
      <c r="MT92" s="70"/>
      <c r="MU92" s="70">
        <f t="shared" si="171"/>
        <v>0</v>
      </c>
      <c r="MV92" s="70">
        <f t="shared" si="172"/>
        <v>0</v>
      </c>
      <c r="MW92" s="70"/>
      <c r="MX92" s="70"/>
      <c r="MY92" s="70">
        <f t="shared" si="173"/>
        <v>0</v>
      </c>
      <c r="MZ92" s="70">
        <f t="shared" si="174"/>
        <v>0</v>
      </c>
      <c r="NA92" s="317">
        <v>3.33</v>
      </c>
      <c r="NB92" s="349">
        <v>0.9</v>
      </c>
      <c r="NC92" s="70">
        <f t="shared" si="175"/>
        <v>3.33</v>
      </c>
      <c r="ND92" s="70">
        <f t="shared" si="176"/>
        <v>0.9</v>
      </c>
      <c r="NE92" s="172"/>
      <c r="NF92" s="172"/>
      <c r="NG92" s="172">
        <f t="shared" si="177"/>
        <v>0</v>
      </c>
      <c r="NH92" s="172">
        <f t="shared" si="178"/>
        <v>0</v>
      </c>
      <c r="NI92" s="172"/>
      <c r="NJ92" s="172"/>
      <c r="NK92" s="172">
        <f t="shared" si="179"/>
        <v>0</v>
      </c>
      <c r="NL92" s="172">
        <f t="shared" si="180"/>
        <v>0</v>
      </c>
      <c r="NM92" s="264"/>
      <c r="NN92" s="172"/>
      <c r="NO92" s="172">
        <f t="shared" si="181"/>
        <v>0</v>
      </c>
      <c r="NP92" s="172">
        <f t="shared" si="182"/>
        <v>0</v>
      </c>
      <c r="NQ92" s="314">
        <v>0</v>
      </c>
      <c r="NR92" s="314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3"/>
        <v>0</v>
      </c>
      <c r="OD92" s="70">
        <f t="shared" si="184"/>
        <v>0</v>
      </c>
      <c r="OE92" s="70">
        <v>0</v>
      </c>
      <c r="OF92" s="70"/>
      <c r="OG92" s="114">
        <v>0</v>
      </c>
      <c r="OH92" s="70"/>
      <c r="OI92" s="114">
        <v>0</v>
      </c>
      <c r="OJ92" s="70"/>
      <c r="OK92" s="70">
        <v>0</v>
      </c>
      <c r="OL92" s="70"/>
      <c r="OM92" s="70">
        <f t="shared" si="185"/>
        <v>0</v>
      </c>
      <c r="ON92" s="70">
        <f t="shared" si="186"/>
        <v>0</v>
      </c>
      <c r="OO92" s="320">
        <v>0</v>
      </c>
      <c r="OP92" s="172"/>
      <c r="OQ92" s="321">
        <v>0</v>
      </c>
      <c r="OR92" s="172"/>
      <c r="OS92" s="321">
        <v>0</v>
      </c>
      <c r="OT92" s="172"/>
      <c r="OU92" s="172">
        <f t="shared" si="187"/>
        <v>0</v>
      </c>
      <c r="OV92" s="172">
        <f t="shared" si="188"/>
        <v>0</v>
      </c>
      <c r="OW92" s="172"/>
      <c r="OX92" s="172"/>
      <c r="OY92" s="172">
        <f t="shared" si="117"/>
        <v>0</v>
      </c>
      <c r="OZ92" s="172">
        <f t="shared" si="118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4"/>
        <v>0</v>
      </c>
      <c r="J93" s="74">
        <f t="shared" si="105"/>
        <v>0</v>
      </c>
      <c r="K93" s="263"/>
      <c r="L93" s="263"/>
      <c r="M93" s="67">
        <v>20.62</v>
      </c>
      <c r="N93" s="67">
        <v>4.1240000000000006</v>
      </c>
      <c r="O93" s="71">
        <v>24.74</v>
      </c>
      <c r="P93" s="67">
        <v>4.9480000000000004</v>
      </c>
      <c r="Q93" s="114">
        <v>5.15</v>
      </c>
      <c r="R93" s="74">
        <v>1.03</v>
      </c>
      <c r="S93" s="263"/>
      <c r="T93" s="263"/>
      <c r="U93" s="74"/>
      <c r="V93" s="74"/>
      <c r="W93" s="74">
        <f t="shared" si="119"/>
        <v>50.510000000000005</v>
      </c>
      <c r="X93" s="74">
        <f t="shared" si="120"/>
        <v>10.102</v>
      </c>
      <c r="Y93" s="74"/>
      <c r="Z93" s="74"/>
      <c r="AA93" s="71"/>
      <c r="AB93" s="67"/>
      <c r="AC93" s="74">
        <f t="shared" si="121"/>
        <v>0</v>
      </c>
      <c r="AD93" s="74">
        <f t="shared" si="122"/>
        <v>0</v>
      </c>
      <c r="AE93" s="67"/>
      <c r="AF93" s="67"/>
      <c r="AG93" s="67"/>
      <c r="AH93" s="67"/>
      <c r="AI93" s="114"/>
      <c r="AJ93" s="114"/>
      <c r="AK93" s="307"/>
      <c r="AL93" s="275"/>
      <c r="AM93" s="276"/>
      <c r="AN93" s="276"/>
      <c r="AO93" s="277"/>
      <c r="AP93" s="277"/>
      <c r="AQ93" s="277"/>
      <c r="AR93" s="277"/>
      <c r="AS93" s="277"/>
      <c r="AT93" s="277"/>
      <c r="AU93" s="70">
        <f t="shared" si="106"/>
        <v>0</v>
      </c>
      <c r="AV93" s="70">
        <f t="shared" si="107"/>
        <v>0</v>
      </c>
      <c r="AW93" s="74"/>
      <c r="AX93" s="74"/>
      <c r="AY93" s="278"/>
      <c r="AZ93" s="74"/>
      <c r="BA93" s="74"/>
      <c r="BB93" s="74"/>
      <c r="BC93" s="74">
        <f t="shared" si="108"/>
        <v>0</v>
      </c>
      <c r="BD93" s="74">
        <f t="shared" si="109"/>
        <v>0</v>
      </c>
      <c r="BE93" s="74">
        <v>10</v>
      </c>
      <c r="BF93" s="74">
        <v>1.4239999999999999</v>
      </c>
      <c r="BG93" s="279">
        <v>8</v>
      </c>
      <c r="BH93" s="280">
        <v>1.1392</v>
      </c>
      <c r="BI93" s="279">
        <v>0</v>
      </c>
      <c r="BJ93" s="280">
        <v>0</v>
      </c>
      <c r="BK93" s="264">
        <v>2</v>
      </c>
      <c r="BL93" s="74">
        <v>0.2848</v>
      </c>
      <c r="BM93" s="74"/>
      <c r="BN93" s="74"/>
      <c r="BO93" s="74"/>
      <c r="BP93" s="74"/>
      <c r="BQ93" s="74">
        <v>10</v>
      </c>
      <c r="BR93" s="74">
        <v>1.4239999999999999</v>
      </c>
      <c r="BS93" s="263">
        <f t="shared" si="123"/>
        <v>30</v>
      </c>
      <c r="BT93" s="74">
        <f t="shared" si="124"/>
        <v>4.2720000000000002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0"/>
        <v>0</v>
      </c>
      <c r="CD93" s="70">
        <f t="shared" si="110"/>
        <v>0</v>
      </c>
      <c r="CE93" s="70"/>
      <c r="CF93" s="70"/>
      <c r="CG93" s="106"/>
      <c r="CH93" s="262"/>
      <c r="CI93" s="305">
        <v>30.9</v>
      </c>
      <c r="CJ93" s="262">
        <v>10</v>
      </c>
      <c r="CK93" s="269"/>
      <c r="CL93" s="269"/>
      <c r="CM93" s="305">
        <v>10.3</v>
      </c>
      <c r="CN93" s="269">
        <v>3</v>
      </c>
      <c r="CO93" s="74">
        <f t="shared" si="125"/>
        <v>41.2</v>
      </c>
      <c r="CP93" s="74">
        <f t="shared" si="126"/>
        <v>13</v>
      </c>
      <c r="CQ93" s="308">
        <v>247.40625</v>
      </c>
      <c r="CR93" s="308"/>
      <c r="CS93" s="308"/>
      <c r="CT93" s="274"/>
      <c r="CU93" s="309">
        <v>18.556701030927837</v>
      </c>
      <c r="CV93" s="172"/>
      <c r="CW93" s="310">
        <v>63.814432989690722</v>
      </c>
      <c r="CX93" s="274"/>
      <c r="CY93" s="274"/>
      <c r="CZ93" s="274"/>
      <c r="DA93" s="281">
        <f t="shared" si="127"/>
        <v>329.77738402061857</v>
      </c>
      <c r="DB93" s="70">
        <f t="shared" si="128"/>
        <v>0</v>
      </c>
      <c r="DC93" s="74"/>
      <c r="DD93" s="74"/>
      <c r="DE93" s="70"/>
      <c r="DF93" s="74"/>
      <c r="DG93" s="74"/>
      <c r="DH93" s="74"/>
      <c r="DI93" s="74">
        <f t="shared" si="129"/>
        <v>0</v>
      </c>
      <c r="DJ93" s="74">
        <f t="shared" si="130"/>
        <v>0</v>
      </c>
      <c r="DK93" s="311">
        <v>41.1</v>
      </c>
      <c r="DL93" s="311">
        <v>13.7</v>
      </c>
      <c r="DM93" s="263">
        <f t="shared" si="131"/>
        <v>41.1</v>
      </c>
      <c r="DN93" s="263">
        <f t="shared" si="132"/>
        <v>13.7</v>
      </c>
      <c r="DO93" s="311">
        <v>39.869999999999997</v>
      </c>
      <c r="DP93" s="311">
        <v>13.29</v>
      </c>
      <c r="DQ93" s="265"/>
      <c r="DR93" s="265"/>
      <c r="DS93" s="74"/>
      <c r="DT93" s="74"/>
      <c r="DU93" s="266"/>
      <c r="DV93" s="282"/>
      <c r="DW93" s="282"/>
      <c r="DX93" s="282"/>
      <c r="DY93" s="74"/>
      <c r="DZ93" s="74"/>
      <c r="EA93" s="70"/>
      <c r="EB93" s="74"/>
      <c r="EC93" s="74">
        <f t="shared" si="133"/>
        <v>0</v>
      </c>
      <c r="ED93" s="74">
        <f t="shared" si="133"/>
        <v>0</v>
      </c>
      <c r="EE93" s="70"/>
      <c r="EF93" s="70"/>
      <c r="EG93" s="346">
        <v>41.23</v>
      </c>
      <c r="EH93" s="347"/>
      <c r="EI93" s="87">
        <v>265.70103092783506</v>
      </c>
      <c r="EJ93" s="87"/>
      <c r="EK93" s="263">
        <v>116.90721649484537</v>
      </c>
      <c r="EL93" s="266"/>
      <c r="EM93" s="267"/>
      <c r="EN93" s="267"/>
      <c r="EO93" s="267"/>
      <c r="EP93" s="267"/>
      <c r="EQ93" s="74">
        <f t="shared" si="134"/>
        <v>423.83824742268047</v>
      </c>
      <c r="ER93" s="74">
        <f t="shared" si="135"/>
        <v>0</v>
      </c>
      <c r="ES93" s="172"/>
      <c r="ET93" s="172"/>
      <c r="EU93" s="283"/>
      <c r="EV93" s="283"/>
      <c r="EW93" s="70">
        <f t="shared" si="136"/>
        <v>0</v>
      </c>
      <c r="EX93" s="70">
        <f t="shared" si="137"/>
        <v>0</v>
      </c>
      <c r="EY93" s="74"/>
      <c r="EZ93" s="74"/>
      <c r="FA93" s="312">
        <v>31</v>
      </c>
      <c r="FB93" s="268"/>
      <c r="FC93" s="106">
        <v>0</v>
      </c>
      <c r="FD93" s="264"/>
      <c r="FE93" s="74"/>
      <c r="FF93" s="74"/>
      <c r="FG93" s="284"/>
      <c r="FH93" s="285"/>
      <c r="FI93" s="74"/>
      <c r="FJ93" s="74"/>
      <c r="FK93" s="74"/>
      <c r="FL93" s="74"/>
      <c r="FM93" s="264"/>
      <c r="FN93" s="264"/>
      <c r="FO93" s="70"/>
      <c r="FP93" s="74"/>
      <c r="FQ93" s="286">
        <f t="shared" si="138"/>
        <v>0</v>
      </c>
      <c r="FR93" s="74">
        <f t="shared" si="139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0"/>
        <v>0</v>
      </c>
      <c r="GH93" s="74">
        <f t="shared" si="141"/>
        <v>0</v>
      </c>
      <c r="GI93" s="67"/>
      <c r="GJ93" s="67"/>
      <c r="GK93" s="269"/>
      <c r="GL93" s="269"/>
      <c r="GM93" s="86"/>
      <c r="GN93" s="86"/>
      <c r="GO93" s="269"/>
      <c r="GP93" s="313"/>
      <c r="GQ93" s="313"/>
      <c r="GR93" s="313"/>
      <c r="GS93" s="86"/>
      <c r="GT93" s="86"/>
      <c r="GU93" s="86"/>
      <c r="GV93" s="86"/>
      <c r="GW93" s="86"/>
      <c r="GX93" s="86"/>
      <c r="GY93" s="86"/>
      <c r="GZ93" s="86"/>
      <c r="HA93" s="67"/>
      <c r="HB93" s="67"/>
      <c r="HC93" s="70"/>
      <c r="HD93" s="70"/>
      <c r="HE93" s="70"/>
      <c r="HF93" s="70"/>
      <c r="HG93" s="70"/>
      <c r="HH93" s="70"/>
      <c r="HI93" s="70">
        <f t="shared" si="111"/>
        <v>0</v>
      </c>
      <c r="HJ93" s="70">
        <f t="shared" si="112"/>
        <v>0</v>
      </c>
      <c r="HK93" s="74"/>
      <c r="HL93" s="74"/>
      <c r="HM93" s="74"/>
      <c r="HN93" s="282"/>
      <c r="HO93" s="74">
        <f t="shared" si="142"/>
        <v>0</v>
      </c>
      <c r="HP93" s="74">
        <f t="shared" si="143"/>
        <v>0</v>
      </c>
      <c r="HQ93" s="305">
        <v>565</v>
      </c>
      <c r="HR93" s="67"/>
      <c r="HS93" s="305">
        <v>565</v>
      </c>
      <c r="HT93" s="74"/>
      <c r="HU93" s="74">
        <f t="shared" si="144"/>
        <v>565</v>
      </c>
      <c r="HV93" s="74">
        <f t="shared" si="145"/>
        <v>0</v>
      </c>
      <c r="HW93" s="74"/>
      <c r="HX93" s="74"/>
      <c r="HY93" s="314"/>
      <c r="HZ93" s="314"/>
      <c r="IA93" s="89"/>
      <c r="IB93" s="87"/>
      <c r="IC93" s="172">
        <v>12.5</v>
      </c>
      <c r="ID93" s="269">
        <v>3.125</v>
      </c>
      <c r="IE93" s="184"/>
      <c r="IF93" s="184"/>
      <c r="IG93" s="74">
        <f t="shared" si="146"/>
        <v>12.5</v>
      </c>
      <c r="IH93" s="74">
        <f t="shared" si="147"/>
        <v>3.125</v>
      </c>
      <c r="II93" s="74"/>
      <c r="IJ93" s="74"/>
      <c r="IK93" s="74"/>
      <c r="IL93" s="74"/>
      <c r="IM93" s="70"/>
      <c r="IN93" s="282"/>
      <c r="IO93" s="74"/>
      <c r="IP93" s="74"/>
      <c r="IQ93" s="74"/>
      <c r="IR93" s="74"/>
      <c r="IS93" s="74"/>
      <c r="IT93" s="74"/>
      <c r="IU93" s="74">
        <f t="shared" si="113"/>
        <v>0</v>
      </c>
      <c r="IV93" s="74">
        <f t="shared" si="114"/>
        <v>0</v>
      </c>
      <c r="IW93" s="74"/>
      <c r="IX93" s="74"/>
      <c r="IY93" s="67"/>
      <c r="IZ93" s="67"/>
      <c r="JA93" s="67">
        <v>10.31</v>
      </c>
      <c r="JB93" s="67"/>
      <c r="JC93" s="67">
        <v>10.31</v>
      </c>
      <c r="JD93" s="67"/>
      <c r="JE93" s="293">
        <v>5.15</v>
      </c>
      <c r="JF93" s="293"/>
      <c r="JG93" s="74">
        <f t="shared" si="148"/>
        <v>25.770000000000003</v>
      </c>
      <c r="JH93" s="74">
        <f t="shared" si="149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24"/>
      <c r="JN93" s="269"/>
      <c r="JO93" s="305">
        <v>0</v>
      </c>
      <c r="JP93" s="269">
        <v>0</v>
      </c>
      <c r="JQ93" s="305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50"/>
        <v>50.796300000000002</v>
      </c>
      <c r="JX93" s="74">
        <f t="shared" si="151"/>
        <v>10</v>
      </c>
      <c r="JY93" s="74"/>
      <c r="JZ93" s="74"/>
      <c r="KA93" s="67"/>
      <c r="KB93" s="67"/>
      <c r="KC93" s="74">
        <f t="shared" si="152"/>
        <v>0</v>
      </c>
      <c r="KD93" s="74">
        <f t="shared" si="153"/>
        <v>0</v>
      </c>
      <c r="KE93" s="70"/>
      <c r="KF93" s="70"/>
      <c r="KG93" s="70"/>
      <c r="KH93" s="70"/>
      <c r="KI93" s="70">
        <f t="shared" si="115"/>
        <v>0</v>
      </c>
      <c r="KJ93" s="70">
        <f t="shared" si="116"/>
        <v>0</v>
      </c>
      <c r="KK93" s="70"/>
      <c r="KL93" s="70"/>
      <c r="KM93" s="70"/>
      <c r="KN93" s="70"/>
      <c r="KO93" s="70">
        <f t="shared" si="154"/>
        <v>0</v>
      </c>
      <c r="KP93" s="70">
        <f t="shared" si="154"/>
        <v>0</v>
      </c>
      <c r="KQ93" s="263"/>
      <c r="KR93" s="70"/>
      <c r="KS93" s="70"/>
      <c r="KT93" s="70"/>
      <c r="KU93" s="114">
        <f t="shared" si="155"/>
        <v>0</v>
      </c>
      <c r="KV93" s="114">
        <f t="shared" si="156"/>
        <v>0</v>
      </c>
      <c r="KW93" s="70"/>
      <c r="KX93" s="70"/>
      <c r="KY93" s="70">
        <f t="shared" si="157"/>
        <v>0</v>
      </c>
      <c r="KZ93" s="70">
        <f t="shared" si="158"/>
        <v>0</v>
      </c>
      <c r="LA93" s="70"/>
      <c r="LB93" s="70"/>
      <c r="LC93" s="70"/>
      <c r="LD93" s="70"/>
      <c r="LE93" s="70">
        <f t="shared" si="159"/>
        <v>0</v>
      </c>
      <c r="LF93" s="70">
        <f t="shared" si="160"/>
        <v>0</v>
      </c>
      <c r="LG93" s="70"/>
      <c r="LH93" s="70"/>
      <c r="LI93" s="70">
        <f t="shared" si="161"/>
        <v>0</v>
      </c>
      <c r="LJ93" s="70">
        <f t="shared" si="162"/>
        <v>0</v>
      </c>
      <c r="LK93" s="67">
        <v>24.2</v>
      </c>
      <c r="LL93" s="269">
        <v>0</v>
      </c>
      <c r="LM93" s="75">
        <v>24.02</v>
      </c>
      <c r="LN93" s="315">
        <v>0</v>
      </c>
      <c r="LO93" s="75">
        <v>6.5750000000000002</v>
      </c>
      <c r="LP93" s="319">
        <v>0</v>
      </c>
      <c r="LQ93" s="130"/>
      <c r="LR93" s="271"/>
      <c r="LS93" s="271"/>
      <c r="LT93" s="271"/>
      <c r="LU93" s="70">
        <f t="shared" si="163"/>
        <v>54.795000000000002</v>
      </c>
      <c r="LV93" s="70">
        <f t="shared" si="164"/>
        <v>0</v>
      </c>
      <c r="LW93" s="130"/>
      <c r="LX93" s="70"/>
      <c r="LY93" s="70"/>
      <c r="LZ93" s="70"/>
      <c r="MA93" s="70">
        <f t="shared" si="165"/>
        <v>0</v>
      </c>
      <c r="MB93" s="70">
        <f t="shared" si="166"/>
        <v>0</v>
      </c>
      <c r="MC93" s="106"/>
      <c r="MD93" s="70"/>
      <c r="ME93" s="316"/>
      <c r="MF93" s="287"/>
      <c r="MG93" s="71"/>
      <c r="MH93" s="70"/>
      <c r="MI93" s="71"/>
      <c r="MJ93" s="70"/>
      <c r="MK93" s="70">
        <f t="shared" si="167"/>
        <v>0</v>
      </c>
      <c r="ML93" s="70">
        <f t="shared" si="168"/>
        <v>0</v>
      </c>
      <c r="MM93" s="365">
        <v>0</v>
      </c>
      <c r="MN93" s="321"/>
      <c r="MO93" s="366">
        <v>0</v>
      </c>
      <c r="MP93" s="321"/>
      <c r="MQ93" s="70">
        <f t="shared" si="169"/>
        <v>0</v>
      </c>
      <c r="MR93" s="70">
        <f t="shared" si="170"/>
        <v>0</v>
      </c>
      <c r="MS93" s="70"/>
      <c r="MT93" s="70"/>
      <c r="MU93" s="70">
        <f t="shared" si="171"/>
        <v>0</v>
      </c>
      <c r="MV93" s="70">
        <f t="shared" si="172"/>
        <v>0</v>
      </c>
      <c r="MW93" s="70"/>
      <c r="MX93" s="70"/>
      <c r="MY93" s="70">
        <f t="shared" si="173"/>
        <v>0</v>
      </c>
      <c r="MZ93" s="70">
        <f t="shared" si="174"/>
        <v>0</v>
      </c>
      <c r="NA93" s="317">
        <v>3.33</v>
      </c>
      <c r="NB93" s="349">
        <v>0.9</v>
      </c>
      <c r="NC93" s="70">
        <f t="shared" si="175"/>
        <v>3.33</v>
      </c>
      <c r="ND93" s="70">
        <f t="shared" si="176"/>
        <v>0.9</v>
      </c>
      <c r="NE93" s="172"/>
      <c r="NF93" s="172"/>
      <c r="NG93" s="172">
        <f t="shared" si="177"/>
        <v>0</v>
      </c>
      <c r="NH93" s="172">
        <f t="shared" si="178"/>
        <v>0</v>
      </c>
      <c r="NI93" s="172"/>
      <c r="NJ93" s="172"/>
      <c r="NK93" s="172">
        <f t="shared" si="179"/>
        <v>0</v>
      </c>
      <c r="NL93" s="172">
        <f t="shared" si="180"/>
        <v>0</v>
      </c>
      <c r="NM93" s="264"/>
      <c r="NN93" s="172"/>
      <c r="NO93" s="172">
        <f t="shared" si="181"/>
        <v>0</v>
      </c>
      <c r="NP93" s="172">
        <f t="shared" si="182"/>
        <v>0</v>
      </c>
      <c r="NQ93" s="314">
        <v>0</v>
      </c>
      <c r="NR93" s="314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3"/>
        <v>0</v>
      </c>
      <c r="OD93" s="70">
        <f t="shared" si="184"/>
        <v>0</v>
      </c>
      <c r="OE93" s="70">
        <v>0</v>
      </c>
      <c r="OF93" s="70"/>
      <c r="OG93" s="114">
        <v>0</v>
      </c>
      <c r="OH93" s="70"/>
      <c r="OI93" s="114">
        <v>0</v>
      </c>
      <c r="OJ93" s="70"/>
      <c r="OK93" s="70">
        <v>0</v>
      </c>
      <c r="OL93" s="70"/>
      <c r="OM93" s="70">
        <f t="shared" si="185"/>
        <v>0</v>
      </c>
      <c r="ON93" s="70">
        <f t="shared" si="186"/>
        <v>0</v>
      </c>
      <c r="OO93" s="320">
        <v>0</v>
      </c>
      <c r="OP93" s="172"/>
      <c r="OQ93" s="321">
        <v>0</v>
      </c>
      <c r="OR93" s="172"/>
      <c r="OS93" s="321">
        <v>0</v>
      </c>
      <c r="OT93" s="172"/>
      <c r="OU93" s="172">
        <f t="shared" si="187"/>
        <v>0</v>
      </c>
      <c r="OV93" s="172">
        <f t="shared" si="188"/>
        <v>0</v>
      </c>
      <c r="OW93" s="172"/>
      <c r="OX93" s="172"/>
      <c r="OY93" s="172">
        <f t="shared" si="117"/>
        <v>0</v>
      </c>
      <c r="OZ93" s="172">
        <f t="shared" si="118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4"/>
        <v>0</v>
      </c>
      <c r="J94" s="74">
        <f t="shared" si="105"/>
        <v>0</v>
      </c>
      <c r="K94" s="263"/>
      <c r="L94" s="263"/>
      <c r="M94" s="67">
        <v>20.62</v>
      </c>
      <c r="N94" s="67">
        <v>4.1240000000000006</v>
      </c>
      <c r="O94" s="71">
        <v>24.74</v>
      </c>
      <c r="P94" s="67">
        <v>4.9480000000000004</v>
      </c>
      <c r="Q94" s="114">
        <v>5.15</v>
      </c>
      <c r="R94" s="74">
        <v>1.03</v>
      </c>
      <c r="S94" s="263"/>
      <c r="T94" s="263"/>
      <c r="U94" s="74"/>
      <c r="V94" s="74"/>
      <c r="W94" s="74">
        <f t="shared" si="119"/>
        <v>50.510000000000005</v>
      </c>
      <c r="X94" s="74">
        <f t="shared" si="120"/>
        <v>10.102</v>
      </c>
      <c r="Y94" s="74"/>
      <c r="Z94" s="74"/>
      <c r="AA94" s="71"/>
      <c r="AB94" s="67"/>
      <c r="AC94" s="74">
        <f t="shared" si="121"/>
        <v>0</v>
      </c>
      <c r="AD94" s="74">
        <f t="shared" si="122"/>
        <v>0</v>
      </c>
      <c r="AE94" s="67"/>
      <c r="AF94" s="67"/>
      <c r="AG94" s="67"/>
      <c r="AH94" s="67"/>
      <c r="AI94" s="114"/>
      <c r="AJ94" s="114"/>
      <c r="AK94" s="307"/>
      <c r="AL94" s="275"/>
      <c r="AM94" s="276"/>
      <c r="AN94" s="276"/>
      <c r="AO94" s="277"/>
      <c r="AP94" s="277"/>
      <c r="AQ94" s="277"/>
      <c r="AR94" s="277"/>
      <c r="AS94" s="277"/>
      <c r="AT94" s="277"/>
      <c r="AU94" s="70">
        <f t="shared" si="106"/>
        <v>0</v>
      </c>
      <c r="AV94" s="70">
        <f t="shared" si="107"/>
        <v>0</v>
      </c>
      <c r="AW94" s="74"/>
      <c r="AX94" s="74"/>
      <c r="AY94" s="278"/>
      <c r="AZ94" s="74"/>
      <c r="BA94" s="74"/>
      <c r="BB94" s="74"/>
      <c r="BC94" s="74">
        <f t="shared" si="108"/>
        <v>0</v>
      </c>
      <c r="BD94" s="74">
        <f t="shared" si="109"/>
        <v>0</v>
      </c>
      <c r="BE94" s="74">
        <v>10</v>
      </c>
      <c r="BF94" s="74">
        <v>1.4239999999999999</v>
      </c>
      <c r="BG94" s="279">
        <v>8</v>
      </c>
      <c r="BH94" s="280">
        <v>1.1392</v>
      </c>
      <c r="BI94" s="279">
        <v>0</v>
      </c>
      <c r="BJ94" s="280">
        <v>0</v>
      </c>
      <c r="BK94" s="264">
        <v>2</v>
      </c>
      <c r="BL94" s="74">
        <v>0.2848</v>
      </c>
      <c r="BM94" s="74"/>
      <c r="BN94" s="74"/>
      <c r="BO94" s="74"/>
      <c r="BP94" s="74"/>
      <c r="BQ94" s="74">
        <v>10</v>
      </c>
      <c r="BR94" s="74">
        <v>1.4239999999999999</v>
      </c>
      <c r="BS94" s="263">
        <f t="shared" si="123"/>
        <v>30</v>
      </c>
      <c r="BT94" s="74">
        <f t="shared" si="124"/>
        <v>4.2720000000000002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0"/>
        <v>0</v>
      </c>
      <c r="CD94" s="70">
        <f t="shared" si="110"/>
        <v>0</v>
      </c>
      <c r="CE94" s="70"/>
      <c r="CF94" s="70"/>
      <c r="CG94" s="106"/>
      <c r="CH94" s="262"/>
      <c r="CI94" s="305">
        <v>30.9</v>
      </c>
      <c r="CJ94" s="262">
        <v>10</v>
      </c>
      <c r="CK94" s="269"/>
      <c r="CL94" s="269"/>
      <c r="CM94" s="305">
        <v>10.3</v>
      </c>
      <c r="CN94" s="269">
        <v>3</v>
      </c>
      <c r="CO94" s="74">
        <f t="shared" si="125"/>
        <v>41.2</v>
      </c>
      <c r="CP94" s="74">
        <f t="shared" si="126"/>
        <v>13</v>
      </c>
      <c r="CQ94" s="308">
        <v>247.40625</v>
      </c>
      <c r="CR94" s="308"/>
      <c r="CS94" s="308"/>
      <c r="CT94" s="274"/>
      <c r="CU94" s="309">
        <v>18.556701030927837</v>
      </c>
      <c r="CV94" s="172"/>
      <c r="CW94" s="310">
        <v>63.814432989690722</v>
      </c>
      <c r="CX94" s="274"/>
      <c r="CY94" s="274"/>
      <c r="CZ94" s="274"/>
      <c r="DA94" s="281">
        <f t="shared" si="127"/>
        <v>329.77738402061857</v>
      </c>
      <c r="DB94" s="70">
        <f t="shared" si="128"/>
        <v>0</v>
      </c>
      <c r="DC94" s="74"/>
      <c r="DD94" s="74"/>
      <c r="DE94" s="70"/>
      <c r="DF94" s="74"/>
      <c r="DG94" s="74"/>
      <c r="DH94" s="74"/>
      <c r="DI94" s="74">
        <f t="shared" si="129"/>
        <v>0</v>
      </c>
      <c r="DJ94" s="74">
        <f t="shared" si="130"/>
        <v>0</v>
      </c>
      <c r="DK94" s="311">
        <v>41.1</v>
      </c>
      <c r="DL94" s="311">
        <v>13.7</v>
      </c>
      <c r="DM94" s="263">
        <f t="shared" si="131"/>
        <v>41.1</v>
      </c>
      <c r="DN94" s="263">
        <f t="shared" si="132"/>
        <v>13.7</v>
      </c>
      <c r="DO94" s="311">
        <v>39.869999999999997</v>
      </c>
      <c r="DP94" s="311">
        <v>13.29</v>
      </c>
      <c r="DQ94" s="265"/>
      <c r="DR94" s="265"/>
      <c r="DS94" s="74"/>
      <c r="DT94" s="74"/>
      <c r="DU94" s="266"/>
      <c r="DV94" s="282"/>
      <c r="DW94" s="282"/>
      <c r="DX94" s="282"/>
      <c r="DY94" s="74"/>
      <c r="DZ94" s="74"/>
      <c r="EA94" s="70"/>
      <c r="EB94" s="74"/>
      <c r="EC94" s="74">
        <f t="shared" si="133"/>
        <v>0</v>
      </c>
      <c r="ED94" s="74">
        <f t="shared" si="133"/>
        <v>0</v>
      </c>
      <c r="EE94" s="70"/>
      <c r="EF94" s="70"/>
      <c r="EG94" s="346">
        <v>41.23</v>
      </c>
      <c r="EH94" s="347"/>
      <c r="EI94" s="87">
        <v>265.70103092783506</v>
      </c>
      <c r="EJ94" s="87"/>
      <c r="EK94" s="263">
        <v>116.90721649484537</v>
      </c>
      <c r="EL94" s="266"/>
      <c r="EM94" s="267"/>
      <c r="EN94" s="267"/>
      <c r="EO94" s="267"/>
      <c r="EP94" s="267"/>
      <c r="EQ94" s="74">
        <f t="shared" si="134"/>
        <v>423.83824742268047</v>
      </c>
      <c r="ER94" s="74">
        <f t="shared" si="135"/>
        <v>0</v>
      </c>
      <c r="ES94" s="172"/>
      <c r="ET94" s="172"/>
      <c r="EU94" s="283"/>
      <c r="EV94" s="283"/>
      <c r="EW94" s="70">
        <f t="shared" si="136"/>
        <v>0</v>
      </c>
      <c r="EX94" s="70">
        <f t="shared" si="137"/>
        <v>0</v>
      </c>
      <c r="EY94" s="74"/>
      <c r="EZ94" s="74"/>
      <c r="FA94" s="312">
        <v>31</v>
      </c>
      <c r="FB94" s="268"/>
      <c r="FC94" s="106">
        <v>0</v>
      </c>
      <c r="FD94" s="264"/>
      <c r="FE94" s="74"/>
      <c r="FF94" s="74"/>
      <c r="FG94" s="284"/>
      <c r="FH94" s="285"/>
      <c r="FI94" s="74"/>
      <c r="FJ94" s="74"/>
      <c r="FK94" s="74"/>
      <c r="FL94" s="74"/>
      <c r="FM94" s="264"/>
      <c r="FN94" s="264"/>
      <c r="FO94" s="70"/>
      <c r="FP94" s="74"/>
      <c r="FQ94" s="286">
        <f t="shared" si="138"/>
        <v>0</v>
      </c>
      <c r="FR94" s="74">
        <f t="shared" si="139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0"/>
        <v>0</v>
      </c>
      <c r="GH94" s="74">
        <f t="shared" si="141"/>
        <v>0</v>
      </c>
      <c r="GI94" s="67"/>
      <c r="GJ94" s="67"/>
      <c r="GK94" s="269"/>
      <c r="GL94" s="269"/>
      <c r="GM94" s="86"/>
      <c r="GN94" s="86"/>
      <c r="GO94" s="269"/>
      <c r="GP94" s="313"/>
      <c r="GQ94" s="313"/>
      <c r="GR94" s="313"/>
      <c r="GS94" s="86"/>
      <c r="GT94" s="86"/>
      <c r="GU94" s="86"/>
      <c r="GV94" s="86"/>
      <c r="GW94" s="86"/>
      <c r="GX94" s="86"/>
      <c r="GY94" s="86"/>
      <c r="GZ94" s="86"/>
      <c r="HA94" s="67"/>
      <c r="HB94" s="67"/>
      <c r="HC94" s="70"/>
      <c r="HD94" s="70"/>
      <c r="HE94" s="70"/>
      <c r="HF94" s="70"/>
      <c r="HG94" s="70"/>
      <c r="HH94" s="70"/>
      <c r="HI94" s="70">
        <f t="shared" si="111"/>
        <v>0</v>
      </c>
      <c r="HJ94" s="70">
        <f t="shared" si="112"/>
        <v>0</v>
      </c>
      <c r="HK94" s="74"/>
      <c r="HL94" s="74"/>
      <c r="HM94" s="74"/>
      <c r="HN94" s="282"/>
      <c r="HO94" s="74">
        <f t="shared" si="142"/>
        <v>0</v>
      </c>
      <c r="HP94" s="74">
        <f t="shared" si="143"/>
        <v>0</v>
      </c>
      <c r="HQ94" s="305">
        <v>565</v>
      </c>
      <c r="HR94" s="67"/>
      <c r="HS94" s="305">
        <v>565</v>
      </c>
      <c r="HT94" s="74"/>
      <c r="HU94" s="74">
        <f t="shared" si="144"/>
        <v>565</v>
      </c>
      <c r="HV94" s="74">
        <f t="shared" si="145"/>
        <v>0</v>
      </c>
      <c r="HW94" s="74"/>
      <c r="HX94" s="74"/>
      <c r="HY94" s="314"/>
      <c r="HZ94" s="314"/>
      <c r="IA94" s="89"/>
      <c r="IB94" s="87"/>
      <c r="IC94" s="172">
        <v>12.5</v>
      </c>
      <c r="ID94" s="269">
        <v>3.125</v>
      </c>
      <c r="IE94" s="184"/>
      <c r="IF94" s="184"/>
      <c r="IG94" s="74">
        <f t="shared" si="146"/>
        <v>12.5</v>
      </c>
      <c r="IH94" s="74">
        <f t="shared" si="147"/>
        <v>3.125</v>
      </c>
      <c r="II94" s="74"/>
      <c r="IJ94" s="74"/>
      <c r="IK94" s="74"/>
      <c r="IL94" s="74"/>
      <c r="IM94" s="70"/>
      <c r="IN94" s="282"/>
      <c r="IO94" s="74"/>
      <c r="IP94" s="74"/>
      <c r="IQ94" s="74"/>
      <c r="IR94" s="74"/>
      <c r="IS94" s="74"/>
      <c r="IT94" s="74"/>
      <c r="IU94" s="74">
        <f t="shared" si="113"/>
        <v>0</v>
      </c>
      <c r="IV94" s="74">
        <f t="shared" si="114"/>
        <v>0</v>
      </c>
      <c r="IW94" s="74"/>
      <c r="IX94" s="74"/>
      <c r="IY94" s="67"/>
      <c r="IZ94" s="67"/>
      <c r="JA94" s="67">
        <v>10.31</v>
      </c>
      <c r="JB94" s="67"/>
      <c r="JC94" s="67">
        <v>10.31</v>
      </c>
      <c r="JD94" s="67"/>
      <c r="JE94" s="293">
        <v>5.15</v>
      </c>
      <c r="JF94" s="293"/>
      <c r="JG94" s="74">
        <f t="shared" si="148"/>
        <v>25.770000000000003</v>
      </c>
      <c r="JH94" s="74">
        <f t="shared" si="149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24"/>
      <c r="JN94" s="269"/>
      <c r="JO94" s="305">
        <v>0</v>
      </c>
      <c r="JP94" s="269">
        <v>0</v>
      </c>
      <c r="JQ94" s="305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50"/>
        <v>50.796300000000002</v>
      </c>
      <c r="JX94" s="74">
        <f t="shared" si="151"/>
        <v>10</v>
      </c>
      <c r="JY94" s="74"/>
      <c r="JZ94" s="74"/>
      <c r="KA94" s="67"/>
      <c r="KB94" s="67"/>
      <c r="KC94" s="74">
        <f t="shared" si="152"/>
        <v>0</v>
      </c>
      <c r="KD94" s="74">
        <f t="shared" si="153"/>
        <v>0</v>
      </c>
      <c r="KE94" s="70"/>
      <c r="KF94" s="70"/>
      <c r="KG94" s="70"/>
      <c r="KH94" s="70"/>
      <c r="KI94" s="70">
        <f t="shared" si="115"/>
        <v>0</v>
      </c>
      <c r="KJ94" s="70">
        <f t="shared" si="116"/>
        <v>0</v>
      </c>
      <c r="KK94" s="70"/>
      <c r="KL94" s="70"/>
      <c r="KM94" s="70"/>
      <c r="KN94" s="70"/>
      <c r="KO94" s="70">
        <f t="shared" si="154"/>
        <v>0</v>
      </c>
      <c r="KP94" s="70">
        <f t="shared" si="154"/>
        <v>0</v>
      </c>
      <c r="KQ94" s="263"/>
      <c r="KR94" s="70"/>
      <c r="KS94" s="70"/>
      <c r="KT94" s="70"/>
      <c r="KU94" s="114">
        <f t="shared" si="155"/>
        <v>0</v>
      </c>
      <c r="KV94" s="114">
        <f t="shared" si="156"/>
        <v>0</v>
      </c>
      <c r="KW94" s="70"/>
      <c r="KX94" s="70"/>
      <c r="KY94" s="70">
        <f t="shared" si="157"/>
        <v>0</v>
      </c>
      <c r="KZ94" s="70">
        <f t="shared" si="158"/>
        <v>0</v>
      </c>
      <c r="LA94" s="70"/>
      <c r="LB94" s="70"/>
      <c r="LC94" s="70"/>
      <c r="LD94" s="70"/>
      <c r="LE94" s="70">
        <f t="shared" si="159"/>
        <v>0</v>
      </c>
      <c r="LF94" s="70">
        <f t="shared" si="160"/>
        <v>0</v>
      </c>
      <c r="LG94" s="70"/>
      <c r="LH94" s="70"/>
      <c r="LI94" s="70">
        <f t="shared" si="161"/>
        <v>0</v>
      </c>
      <c r="LJ94" s="70">
        <f t="shared" si="162"/>
        <v>0</v>
      </c>
      <c r="LK94" s="67">
        <v>24.2</v>
      </c>
      <c r="LL94" s="269">
        <v>0</v>
      </c>
      <c r="LM94" s="75">
        <v>24.02</v>
      </c>
      <c r="LN94" s="315">
        <v>0</v>
      </c>
      <c r="LO94" s="75">
        <v>6.5750000000000002</v>
      </c>
      <c r="LP94" s="319">
        <v>0</v>
      </c>
      <c r="LQ94" s="130"/>
      <c r="LR94" s="271"/>
      <c r="LS94" s="271"/>
      <c r="LT94" s="271"/>
      <c r="LU94" s="70">
        <f t="shared" si="163"/>
        <v>54.795000000000002</v>
      </c>
      <c r="LV94" s="70">
        <f t="shared" si="164"/>
        <v>0</v>
      </c>
      <c r="LW94" s="130"/>
      <c r="LX94" s="70"/>
      <c r="LY94" s="70"/>
      <c r="LZ94" s="70"/>
      <c r="MA94" s="70">
        <f t="shared" si="165"/>
        <v>0</v>
      </c>
      <c r="MB94" s="70">
        <f t="shared" si="166"/>
        <v>0</v>
      </c>
      <c r="MC94" s="106"/>
      <c r="MD94" s="70"/>
      <c r="ME94" s="316"/>
      <c r="MF94" s="287"/>
      <c r="MG94" s="71"/>
      <c r="MH94" s="70"/>
      <c r="MI94" s="71"/>
      <c r="MJ94" s="70"/>
      <c r="MK94" s="70">
        <f t="shared" si="167"/>
        <v>0</v>
      </c>
      <c r="ML94" s="70">
        <f t="shared" si="168"/>
        <v>0</v>
      </c>
      <c r="MM94" s="365">
        <v>0</v>
      </c>
      <c r="MN94" s="321"/>
      <c r="MO94" s="366">
        <v>0</v>
      </c>
      <c r="MP94" s="321"/>
      <c r="MQ94" s="70">
        <f t="shared" si="169"/>
        <v>0</v>
      </c>
      <c r="MR94" s="70">
        <f t="shared" si="170"/>
        <v>0</v>
      </c>
      <c r="MS94" s="70"/>
      <c r="MT94" s="70"/>
      <c r="MU94" s="70">
        <f t="shared" si="171"/>
        <v>0</v>
      </c>
      <c r="MV94" s="70">
        <f t="shared" si="172"/>
        <v>0</v>
      </c>
      <c r="MW94" s="70"/>
      <c r="MX94" s="70"/>
      <c r="MY94" s="70">
        <f t="shared" si="173"/>
        <v>0</v>
      </c>
      <c r="MZ94" s="70">
        <f t="shared" si="174"/>
        <v>0</v>
      </c>
      <c r="NA94" s="317">
        <v>3.33</v>
      </c>
      <c r="NB94" s="349">
        <v>0.9</v>
      </c>
      <c r="NC94" s="70">
        <f t="shared" si="175"/>
        <v>3.33</v>
      </c>
      <c r="ND94" s="70">
        <f t="shared" si="176"/>
        <v>0.9</v>
      </c>
      <c r="NE94" s="172"/>
      <c r="NF94" s="172"/>
      <c r="NG94" s="172">
        <f t="shared" si="177"/>
        <v>0</v>
      </c>
      <c r="NH94" s="172">
        <f t="shared" si="178"/>
        <v>0</v>
      </c>
      <c r="NI94" s="172"/>
      <c r="NJ94" s="172"/>
      <c r="NK94" s="172">
        <f t="shared" si="179"/>
        <v>0</v>
      </c>
      <c r="NL94" s="172">
        <f t="shared" si="180"/>
        <v>0</v>
      </c>
      <c r="NM94" s="264"/>
      <c r="NN94" s="172"/>
      <c r="NO94" s="172">
        <f t="shared" si="181"/>
        <v>0</v>
      </c>
      <c r="NP94" s="172">
        <f t="shared" si="182"/>
        <v>0</v>
      </c>
      <c r="NQ94" s="314">
        <v>0</v>
      </c>
      <c r="NR94" s="314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3"/>
        <v>0</v>
      </c>
      <c r="OD94" s="70">
        <f t="shared" si="184"/>
        <v>0</v>
      </c>
      <c r="OE94" s="70">
        <v>0</v>
      </c>
      <c r="OF94" s="70"/>
      <c r="OG94" s="114">
        <v>0</v>
      </c>
      <c r="OH94" s="70"/>
      <c r="OI94" s="114">
        <v>0</v>
      </c>
      <c r="OJ94" s="70"/>
      <c r="OK94" s="70">
        <v>0</v>
      </c>
      <c r="OL94" s="70"/>
      <c r="OM94" s="70">
        <f t="shared" si="185"/>
        <v>0</v>
      </c>
      <c r="ON94" s="70">
        <f t="shared" si="186"/>
        <v>0</v>
      </c>
      <c r="OO94" s="320">
        <v>0</v>
      </c>
      <c r="OP94" s="172"/>
      <c r="OQ94" s="321">
        <v>0</v>
      </c>
      <c r="OR94" s="172"/>
      <c r="OS94" s="321">
        <v>0</v>
      </c>
      <c r="OT94" s="172"/>
      <c r="OU94" s="172">
        <f t="shared" si="187"/>
        <v>0</v>
      </c>
      <c r="OV94" s="172">
        <f t="shared" si="188"/>
        <v>0</v>
      </c>
      <c r="OW94" s="172"/>
      <c r="OX94" s="172"/>
      <c r="OY94" s="172">
        <f t="shared" si="117"/>
        <v>0</v>
      </c>
      <c r="OZ94" s="172">
        <f t="shared" si="118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4"/>
        <v>0</v>
      </c>
      <c r="J95" s="74">
        <f t="shared" si="105"/>
        <v>0</v>
      </c>
      <c r="K95" s="263"/>
      <c r="L95" s="263"/>
      <c r="M95" s="67">
        <v>20.62</v>
      </c>
      <c r="N95" s="67">
        <v>4.1240000000000006</v>
      </c>
      <c r="O95" s="71">
        <v>24.74</v>
      </c>
      <c r="P95" s="67">
        <v>4.9480000000000004</v>
      </c>
      <c r="Q95" s="114">
        <v>5.15</v>
      </c>
      <c r="R95" s="74">
        <v>1.03</v>
      </c>
      <c r="S95" s="263"/>
      <c r="T95" s="263"/>
      <c r="U95" s="74"/>
      <c r="V95" s="74"/>
      <c r="W95" s="74">
        <f t="shared" si="119"/>
        <v>50.510000000000005</v>
      </c>
      <c r="X95" s="74">
        <f t="shared" si="120"/>
        <v>10.102</v>
      </c>
      <c r="Y95" s="74"/>
      <c r="Z95" s="74"/>
      <c r="AA95" s="71"/>
      <c r="AB95" s="67"/>
      <c r="AC95" s="74">
        <f t="shared" si="121"/>
        <v>0</v>
      </c>
      <c r="AD95" s="74">
        <f t="shared" si="122"/>
        <v>0</v>
      </c>
      <c r="AE95" s="67"/>
      <c r="AF95" s="67"/>
      <c r="AG95" s="67"/>
      <c r="AH95" s="67"/>
      <c r="AI95" s="114"/>
      <c r="AJ95" s="114"/>
      <c r="AK95" s="307"/>
      <c r="AL95" s="275"/>
      <c r="AM95" s="276"/>
      <c r="AN95" s="276"/>
      <c r="AO95" s="277"/>
      <c r="AP95" s="277"/>
      <c r="AQ95" s="277"/>
      <c r="AR95" s="277"/>
      <c r="AS95" s="277"/>
      <c r="AT95" s="277"/>
      <c r="AU95" s="70">
        <f t="shared" si="106"/>
        <v>0</v>
      </c>
      <c r="AV95" s="70">
        <f t="shared" si="107"/>
        <v>0</v>
      </c>
      <c r="AW95" s="74"/>
      <c r="AX95" s="74"/>
      <c r="AY95" s="278"/>
      <c r="AZ95" s="74"/>
      <c r="BA95" s="74"/>
      <c r="BB95" s="74"/>
      <c r="BC95" s="74">
        <f t="shared" si="108"/>
        <v>0</v>
      </c>
      <c r="BD95" s="74">
        <f t="shared" si="109"/>
        <v>0</v>
      </c>
      <c r="BE95" s="74">
        <v>10</v>
      </c>
      <c r="BF95" s="74">
        <v>1.4239999999999999</v>
      </c>
      <c r="BG95" s="279">
        <v>8</v>
      </c>
      <c r="BH95" s="280">
        <v>1.1392</v>
      </c>
      <c r="BI95" s="279">
        <v>0</v>
      </c>
      <c r="BJ95" s="280">
        <v>0</v>
      </c>
      <c r="BK95" s="264">
        <v>2</v>
      </c>
      <c r="BL95" s="74">
        <v>0.2848</v>
      </c>
      <c r="BM95" s="74"/>
      <c r="BN95" s="74"/>
      <c r="BO95" s="74"/>
      <c r="BP95" s="74"/>
      <c r="BQ95" s="74">
        <v>10</v>
      </c>
      <c r="BR95" s="74">
        <v>1.4239999999999999</v>
      </c>
      <c r="BS95" s="263">
        <f t="shared" si="123"/>
        <v>30</v>
      </c>
      <c r="BT95" s="74">
        <f t="shared" si="124"/>
        <v>4.2720000000000002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0"/>
        <v>0</v>
      </c>
      <c r="CD95" s="70">
        <f t="shared" si="110"/>
        <v>0</v>
      </c>
      <c r="CE95" s="70"/>
      <c r="CF95" s="70"/>
      <c r="CG95" s="106"/>
      <c r="CH95" s="262"/>
      <c r="CI95" s="305">
        <v>30.9</v>
      </c>
      <c r="CJ95" s="262">
        <v>10</v>
      </c>
      <c r="CK95" s="269"/>
      <c r="CL95" s="269"/>
      <c r="CM95" s="305">
        <v>10.3</v>
      </c>
      <c r="CN95" s="269">
        <v>3</v>
      </c>
      <c r="CO95" s="74">
        <f t="shared" si="125"/>
        <v>41.2</v>
      </c>
      <c r="CP95" s="74">
        <f t="shared" si="126"/>
        <v>13</v>
      </c>
      <c r="CQ95" s="308">
        <v>247.40625</v>
      </c>
      <c r="CR95" s="308"/>
      <c r="CS95" s="308"/>
      <c r="CT95" s="274"/>
      <c r="CU95" s="309">
        <v>18.556701030927837</v>
      </c>
      <c r="CV95" s="172"/>
      <c r="CW95" s="310">
        <v>63.814432989690722</v>
      </c>
      <c r="CX95" s="274"/>
      <c r="CY95" s="274"/>
      <c r="CZ95" s="274"/>
      <c r="DA95" s="281">
        <f t="shared" si="127"/>
        <v>329.77738402061857</v>
      </c>
      <c r="DB95" s="70">
        <f t="shared" si="128"/>
        <v>0</v>
      </c>
      <c r="DC95" s="74"/>
      <c r="DD95" s="74"/>
      <c r="DE95" s="70"/>
      <c r="DF95" s="74"/>
      <c r="DG95" s="74"/>
      <c r="DH95" s="74"/>
      <c r="DI95" s="74">
        <f t="shared" si="129"/>
        <v>0</v>
      </c>
      <c r="DJ95" s="74">
        <f t="shared" si="130"/>
        <v>0</v>
      </c>
      <c r="DK95" s="311">
        <v>41.1</v>
      </c>
      <c r="DL95" s="311">
        <v>13.7</v>
      </c>
      <c r="DM95" s="263">
        <f t="shared" si="131"/>
        <v>41.1</v>
      </c>
      <c r="DN95" s="263">
        <f t="shared" si="132"/>
        <v>13.7</v>
      </c>
      <c r="DO95" s="311">
        <v>39.869999999999997</v>
      </c>
      <c r="DP95" s="311">
        <v>13.29</v>
      </c>
      <c r="DQ95" s="265"/>
      <c r="DR95" s="265"/>
      <c r="DS95" s="74"/>
      <c r="DT95" s="74"/>
      <c r="DU95" s="266"/>
      <c r="DV95" s="282"/>
      <c r="DW95" s="282"/>
      <c r="DX95" s="282"/>
      <c r="DY95" s="74"/>
      <c r="DZ95" s="74"/>
      <c r="EA95" s="70"/>
      <c r="EB95" s="74"/>
      <c r="EC95" s="74">
        <f t="shared" si="133"/>
        <v>0</v>
      </c>
      <c r="ED95" s="74">
        <f t="shared" si="133"/>
        <v>0</v>
      </c>
      <c r="EE95" s="70"/>
      <c r="EF95" s="70"/>
      <c r="EG95" s="346">
        <v>41.23</v>
      </c>
      <c r="EH95" s="347"/>
      <c r="EI95" s="87">
        <v>265.70103092783506</v>
      </c>
      <c r="EJ95" s="87"/>
      <c r="EK95" s="263">
        <v>116.90721649484537</v>
      </c>
      <c r="EL95" s="266"/>
      <c r="EM95" s="267"/>
      <c r="EN95" s="267"/>
      <c r="EO95" s="267"/>
      <c r="EP95" s="267"/>
      <c r="EQ95" s="74">
        <f t="shared" si="134"/>
        <v>423.83824742268047</v>
      </c>
      <c r="ER95" s="74">
        <f t="shared" si="135"/>
        <v>0</v>
      </c>
      <c r="ES95" s="172"/>
      <c r="ET95" s="172"/>
      <c r="EU95" s="283"/>
      <c r="EV95" s="283"/>
      <c r="EW95" s="70">
        <f t="shared" si="136"/>
        <v>0</v>
      </c>
      <c r="EX95" s="70">
        <f t="shared" si="137"/>
        <v>0</v>
      </c>
      <c r="EY95" s="74"/>
      <c r="EZ95" s="74"/>
      <c r="FA95" s="312">
        <v>31</v>
      </c>
      <c r="FB95" s="268"/>
      <c r="FC95" s="106">
        <v>0</v>
      </c>
      <c r="FD95" s="264"/>
      <c r="FE95" s="74"/>
      <c r="FF95" s="74"/>
      <c r="FG95" s="284"/>
      <c r="FH95" s="285"/>
      <c r="FI95" s="74"/>
      <c r="FJ95" s="74"/>
      <c r="FK95" s="74"/>
      <c r="FL95" s="74"/>
      <c r="FM95" s="264"/>
      <c r="FN95" s="264"/>
      <c r="FO95" s="70"/>
      <c r="FP95" s="74"/>
      <c r="FQ95" s="286">
        <f t="shared" si="138"/>
        <v>0</v>
      </c>
      <c r="FR95" s="74">
        <f t="shared" si="139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0"/>
        <v>0</v>
      </c>
      <c r="GH95" s="74">
        <f t="shared" si="141"/>
        <v>0</v>
      </c>
      <c r="GI95" s="67"/>
      <c r="GJ95" s="67"/>
      <c r="GK95" s="269"/>
      <c r="GL95" s="269"/>
      <c r="GM95" s="86"/>
      <c r="GN95" s="86"/>
      <c r="GO95" s="269"/>
      <c r="GP95" s="313"/>
      <c r="GQ95" s="313"/>
      <c r="GR95" s="313"/>
      <c r="GS95" s="86"/>
      <c r="GT95" s="86"/>
      <c r="GU95" s="86"/>
      <c r="GV95" s="86"/>
      <c r="GW95" s="86"/>
      <c r="GX95" s="86"/>
      <c r="GY95" s="86"/>
      <c r="GZ95" s="86"/>
      <c r="HA95" s="67"/>
      <c r="HB95" s="67"/>
      <c r="HC95" s="70"/>
      <c r="HD95" s="70"/>
      <c r="HE95" s="70"/>
      <c r="HF95" s="70"/>
      <c r="HG95" s="70"/>
      <c r="HH95" s="70"/>
      <c r="HI95" s="70">
        <f t="shared" si="111"/>
        <v>0</v>
      </c>
      <c r="HJ95" s="70">
        <f t="shared" si="112"/>
        <v>0</v>
      </c>
      <c r="HK95" s="74"/>
      <c r="HL95" s="74"/>
      <c r="HM95" s="74"/>
      <c r="HN95" s="282"/>
      <c r="HO95" s="74">
        <f t="shared" si="142"/>
        <v>0</v>
      </c>
      <c r="HP95" s="74">
        <f t="shared" si="143"/>
        <v>0</v>
      </c>
      <c r="HQ95" s="305">
        <v>565</v>
      </c>
      <c r="HR95" s="67"/>
      <c r="HS95" s="305">
        <v>565</v>
      </c>
      <c r="HT95" s="74"/>
      <c r="HU95" s="74">
        <f t="shared" si="144"/>
        <v>565</v>
      </c>
      <c r="HV95" s="74">
        <f t="shared" si="145"/>
        <v>0</v>
      </c>
      <c r="HW95" s="74"/>
      <c r="HX95" s="74"/>
      <c r="HY95" s="314"/>
      <c r="HZ95" s="314"/>
      <c r="IA95" s="89"/>
      <c r="IB95" s="87"/>
      <c r="IC95" s="172">
        <v>12.5</v>
      </c>
      <c r="ID95" s="269">
        <v>3.125</v>
      </c>
      <c r="IE95" s="184"/>
      <c r="IF95" s="184"/>
      <c r="IG95" s="74">
        <f t="shared" si="146"/>
        <v>12.5</v>
      </c>
      <c r="IH95" s="74">
        <f t="shared" si="147"/>
        <v>3.125</v>
      </c>
      <c r="II95" s="74"/>
      <c r="IJ95" s="74"/>
      <c r="IK95" s="74"/>
      <c r="IL95" s="74"/>
      <c r="IM95" s="70"/>
      <c r="IN95" s="282"/>
      <c r="IO95" s="74"/>
      <c r="IP95" s="74"/>
      <c r="IQ95" s="74"/>
      <c r="IR95" s="74"/>
      <c r="IS95" s="74"/>
      <c r="IT95" s="74"/>
      <c r="IU95" s="74">
        <f t="shared" si="113"/>
        <v>0</v>
      </c>
      <c r="IV95" s="74">
        <f t="shared" si="114"/>
        <v>0</v>
      </c>
      <c r="IW95" s="74"/>
      <c r="IX95" s="74"/>
      <c r="IY95" s="67"/>
      <c r="IZ95" s="67"/>
      <c r="JA95" s="67">
        <v>10.31</v>
      </c>
      <c r="JB95" s="67"/>
      <c r="JC95" s="67">
        <v>10.31</v>
      </c>
      <c r="JD95" s="67"/>
      <c r="JE95" s="293">
        <v>5.15</v>
      </c>
      <c r="JF95" s="293"/>
      <c r="JG95" s="74">
        <f t="shared" si="148"/>
        <v>25.770000000000003</v>
      </c>
      <c r="JH95" s="74">
        <f t="shared" si="149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24"/>
      <c r="JN95" s="269"/>
      <c r="JO95" s="305">
        <v>0</v>
      </c>
      <c r="JP95" s="269">
        <v>0</v>
      </c>
      <c r="JQ95" s="305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50"/>
        <v>50.796300000000002</v>
      </c>
      <c r="JX95" s="74">
        <f t="shared" si="151"/>
        <v>10</v>
      </c>
      <c r="JY95" s="74"/>
      <c r="JZ95" s="74"/>
      <c r="KA95" s="67"/>
      <c r="KB95" s="67"/>
      <c r="KC95" s="74">
        <f t="shared" si="152"/>
        <v>0</v>
      </c>
      <c r="KD95" s="74">
        <f t="shared" si="153"/>
        <v>0</v>
      </c>
      <c r="KE95" s="70"/>
      <c r="KF95" s="70"/>
      <c r="KG95" s="70"/>
      <c r="KH95" s="70"/>
      <c r="KI95" s="70">
        <f t="shared" si="115"/>
        <v>0</v>
      </c>
      <c r="KJ95" s="70">
        <f t="shared" si="116"/>
        <v>0</v>
      </c>
      <c r="KK95" s="70"/>
      <c r="KL95" s="70"/>
      <c r="KM95" s="70"/>
      <c r="KN95" s="70"/>
      <c r="KO95" s="70">
        <f t="shared" si="154"/>
        <v>0</v>
      </c>
      <c r="KP95" s="70">
        <f t="shared" si="154"/>
        <v>0</v>
      </c>
      <c r="KQ95" s="263"/>
      <c r="KR95" s="70"/>
      <c r="KS95" s="70"/>
      <c r="KT95" s="70"/>
      <c r="KU95" s="114">
        <f t="shared" si="155"/>
        <v>0</v>
      </c>
      <c r="KV95" s="114">
        <f t="shared" si="156"/>
        <v>0</v>
      </c>
      <c r="KW95" s="70"/>
      <c r="KX95" s="70"/>
      <c r="KY95" s="70">
        <f t="shared" si="157"/>
        <v>0</v>
      </c>
      <c r="KZ95" s="70">
        <f t="shared" si="158"/>
        <v>0</v>
      </c>
      <c r="LA95" s="70"/>
      <c r="LB95" s="70"/>
      <c r="LC95" s="70"/>
      <c r="LD95" s="70"/>
      <c r="LE95" s="70">
        <f t="shared" si="159"/>
        <v>0</v>
      </c>
      <c r="LF95" s="70">
        <f t="shared" si="160"/>
        <v>0</v>
      </c>
      <c r="LG95" s="70"/>
      <c r="LH95" s="70"/>
      <c r="LI95" s="70">
        <f t="shared" si="161"/>
        <v>0</v>
      </c>
      <c r="LJ95" s="70">
        <f t="shared" si="162"/>
        <v>0</v>
      </c>
      <c r="LK95" s="67">
        <v>24.2</v>
      </c>
      <c r="LL95" s="269">
        <v>0</v>
      </c>
      <c r="LM95" s="75">
        <v>24.02</v>
      </c>
      <c r="LN95" s="315">
        <v>0</v>
      </c>
      <c r="LO95" s="75">
        <v>6.5750000000000002</v>
      </c>
      <c r="LP95" s="319">
        <v>0</v>
      </c>
      <c r="LQ95" s="130"/>
      <c r="LR95" s="271"/>
      <c r="LS95" s="271"/>
      <c r="LT95" s="271"/>
      <c r="LU95" s="70">
        <f t="shared" si="163"/>
        <v>54.795000000000002</v>
      </c>
      <c r="LV95" s="70">
        <f t="shared" si="164"/>
        <v>0</v>
      </c>
      <c r="LW95" s="130"/>
      <c r="LX95" s="70"/>
      <c r="LY95" s="70"/>
      <c r="LZ95" s="70"/>
      <c r="MA95" s="70">
        <f t="shared" si="165"/>
        <v>0</v>
      </c>
      <c r="MB95" s="70">
        <f t="shared" si="166"/>
        <v>0</v>
      </c>
      <c r="MC95" s="106"/>
      <c r="MD95" s="70"/>
      <c r="ME95" s="316"/>
      <c r="MF95" s="287"/>
      <c r="MG95" s="71"/>
      <c r="MH95" s="70"/>
      <c r="MI95" s="71"/>
      <c r="MJ95" s="70"/>
      <c r="MK95" s="70">
        <f t="shared" si="167"/>
        <v>0</v>
      </c>
      <c r="ML95" s="70">
        <f t="shared" si="168"/>
        <v>0</v>
      </c>
      <c r="MM95" s="365">
        <v>0</v>
      </c>
      <c r="MN95" s="321"/>
      <c r="MO95" s="366">
        <v>0</v>
      </c>
      <c r="MP95" s="321"/>
      <c r="MQ95" s="70">
        <f t="shared" si="169"/>
        <v>0</v>
      </c>
      <c r="MR95" s="70">
        <f t="shared" si="170"/>
        <v>0</v>
      </c>
      <c r="MS95" s="70"/>
      <c r="MT95" s="70"/>
      <c r="MU95" s="70">
        <f t="shared" si="171"/>
        <v>0</v>
      </c>
      <c r="MV95" s="70">
        <f t="shared" si="172"/>
        <v>0</v>
      </c>
      <c r="MW95" s="70"/>
      <c r="MX95" s="70"/>
      <c r="MY95" s="70">
        <f t="shared" si="173"/>
        <v>0</v>
      </c>
      <c r="MZ95" s="70">
        <f t="shared" si="174"/>
        <v>0</v>
      </c>
      <c r="NA95" s="317">
        <v>3.33</v>
      </c>
      <c r="NB95" s="349">
        <v>0.9</v>
      </c>
      <c r="NC95" s="70">
        <f t="shared" si="175"/>
        <v>3.33</v>
      </c>
      <c r="ND95" s="70">
        <f t="shared" si="176"/>
        <v>0.9</v>
      </c>
      <c r="NE95" s="172"/>
      <c r="NF95" s="172"/>
      <c r="NG95" s="172">
        <f t="shared" si="177"/>
        <v>0</v>
      </c>
      <c r="NH95" s="172">
        <f t="shared" si="178"/>
        <v>0</v>
      </c>
      <c r="NI95" s="172"/>
      <c r="NJ95" s="172"/>
      <c r="NK95" s="172">
        <f t="shared" si="179"/>
        <v>0</v>
      </c>
      <c r="NL95" s="172">
        <f t="shared" si="180"/>
        <v>0</v>
      </c>
      <c r="NM95" s="264"/>
      <c r="NN95" s="172"/>
      <c r="NO95" s="172">
        <f t="shared" si="181"/>
        <v>0</v>
      </c>
      <c r="NP95" s="172">
        <f t="shared" si="182"/>
        <v>0</v>
      </c>
      <c r="NQ95" s="314">
        <v>0</v>
      </c>
      <c r="NR95" s="314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3"/>
        <v>0</v>
      </c>
      <c r="OD95" s="70">
        <f t="shared" si="184"/>
        <v>0</v>
      </c>
      <c r="OE95" s="70">
        <v>0</v>
      </c>
      <c r="OF95" s="70"/>
      <c r="OG95" s="114">
        <v>0</v>
      </c>
      <c r="OH95" s="70"/>
      <c r="OI95" s="114">
        <v>0</v>
      </c>
      <c r="OJ95" s="70"/>
      <c r="OK95" s="70">
        <v>0</v>
      </c>
      <c r="OL95" s="70"/>
      <c r="OM95" s="70">
        <f t="shared" si="185"/>
        <v>0</v>
      </c>
      <c r="ON95" s="70">
        <f t="shared" si="186"/>
        <v>0</v>
      </c>
      <c r="OO95" s="320">
        <v>0</v>
      </c>
      <c r="OP95" s="172"/>
      <c r="OQ95" s="321">
        <v>0</v>
      </c>
      <c r="OR95" s="172"/>
      <c r="OS95" s="321">
        <v>0</v>
      </c>
      <c r="OT95" s="172"/>
      <c r="OU95" s="172">
        <f t="shared" si="187"/>
        <v>0</v>
      </c>
      <c r="OV95" s="172">
        <f t="shared" si="188"/>
        <v>0</v>
      </c>
      <c r="OW95" s="172"/>
      <c r="OX95" s="172"/>
      <c r="OY95" s="172">
        <f t="shared" si="117"/>
        <v>0</v>
      </c>
      <c r="OZ95" s="172">
        <f t="shared" si="118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4"/>
        <v>0</v>
      </c>
      <c r="J96" s="74">
        <f t="shared" si="105"/>
        <v>0</v>
      </c>
      <c r="K96" s="263"/>
      <c r="L96" s="263"/>
      <c r="M96" s="67">
        <v>20.62</v>
      </c>
      <c r="N96" s="67">
        <v>4.1240000000000006</v>
      </c>
      <c r="O96" s="71">
        <v>24.74</v>
      </c>
      <c r="P96" s="67">
        <v>4.9480000000000004</v>
      </c>
      <c r="Q96" s="114">
        <v>5.15</v>
      </c>
      <c r="R96" s="74">
        <v>1.03</v>
      </c>
      <c r="S96" s="263"/>
      <c r="T96" s="263"/>
      <c r="U96" s="74"/>
      <c r="V96" s="74"/>
      <c r="W96" s="74">
        <f t="shared" si="119"/>
        <v>50.510000000000005</v>
      </c>
      <c r="X96" s="74">
        <f t="shared" si="120"/>
        <v>10.102</v>
      </c>
      <c r="Y96" s="74"/>
      <c r="Z96" s="74"/>
      <c r="AA96" s="71"/>
      <c r="AB96" s="67"/>
      <c r="AC96" s="74">
        <f t="shared" si="121"/>
        <v>0</v>
      </c>
      <c r="AD96" s="74">
        <f t="shared" si="122"/>
        <v>0</v>
      </c>
      <c r="AE96" s="67"/>
      <c r="AF96" s="67"/>
      <c r="AG96" s="67"/>
      <c r="AH96" s="67"/>
      <c r="AI96" s="114"/>
      <c r="AJ96" s="114"/>
      <c r="AK96" s="307"/>
      <c r="AL96" s="275"/>
      <c r="AM96" s="276"/>
      <c r="AN96" s="276"/>
      <c r="AO96" s="277"/>
      <c r="AP96" s="277"/>
      <c r="AQ96" s="277"/>
      <c r="AR96" s="277"/>
      <c r="AS96" s="277"/>
      <c r="AT96" s="277"/>
      <c r="AU96" s="70">
        <f t="shared" si="106"/>
        <v>0</v>
      </c>
      <c r="AV96" s="70">
        <f t="shared" si="107"/>
        <v>0</v>
      </c>
      <c r="AW96" s="74"/>
      <c r="AX96" s="74"/>
      <c r="AY96" s="278"/>
      <c r="AZ96" s="74"/>
      <c r="BA96" s="74"/>
      <c r="BB96" s="74"/>
      <c r="BC96" s="74">
        <f t="shared" si="108"/>
        <v>0</v>
      </c>
      <c r="BD96" s="74">
        <f t="shared" si="109"/>
        <v>0</v>
      </c>
      <c r="BE96" s="74">
        <v>10</v>
      </c>
      <c r="BF96" s="74">
        <v>1.4239999999999999</v>
      </c>
      <c r="BG96" s="279">
        <v>8</v>
      </c>
      <c r="BH96" s="280">
        <v>1.1392</v>
      </c>
      <c r="BI96" s="279">
        <v>0</v>
      </c>
      <c r="BJ96" s="280">
        <v>0</v>
      </c>
      <c r="BK96" s="264">
        <v>2</v>
      </c>
      <c r="BL96" s="74">
        <v>0.2848</v>
      </c>
      <c r="BM96" s="74"/>
      <c r="BN96" s="74"/>
      <c r="BO96" s="74"/>
      <c r="BP96" s="74"/>
      <c r="BQ96" s="74">
        <v>10</v>
      </c>
      <c r="BR96" s="74">
        <v>1.4239999999999999</v>
      </c>
      <c r="BS96" s="263">
        <f t="shared" si="123"/>
        <v>30</v>
      </c>
      <c r="BT96" s="74">
        <f t="shared" si="124"/>
        <v>4.2720000000000002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0"/>
        <v>0</v>
      </c>
      <c r="CD96" s="70">
        <f t="shared" si="110"/>
        <v>0</v>
      </c>
      <c r="CE96" s="70"/>
      <c r="CF96" s="70"/>
      <c r="CG96" s="106"/>
      <c r="CH96" s="262"/>
      <c r="CI96" s="305">
        <v>30.9</v>
      </c>
      <c r="CJ96" s="262">
        <v>10</v>
      </c>
      <c r="CK96" s="269"/>
      <c r="CL96" s="269"/>
      <c r="CM96" s="305">
        <v>10.3</v>
      </c>
      <c r="CN96" s="269">
        <v>3</v>
      </c>
      <c r="CO96" s="74">
        <f t="shared" si="125"/>
        <v>41.2</v>
      </c>
      <c r="CP96" s="74">
        <f t="shared" si="126"/>
        <v>13</v>
      </c>
      <c r="CQ96" s="308">
        <v>247.40625</v>
      </c>
      <c r="CR96" s="308"/>
      <c r="CS96" s="308"/>
      <c r="CT96" s="274"/>
      <c r="CU96" s="309">
        <v>18.556701030927837</v>
      </c>
      <c r="CV96" s="172"/>
      <c r="CW96" s="310">
        <v>63.814432989690722</v>
      </c>
      <c r="CX96" s="274"/>
      <c r="CY96" s="274"/>
      <c r="CZ96" s="274"/>
      <c r="DA96" s="281">
        <f t="shared" si="127"/>
        <v>329.77738402061857</v>
      </c>
      <c r="DB96" s="70">
        <f t="shared" si="128"/>
        <v>0</v>
      </c>
      <c r="DC96" s="74"/>
      <c r="DD96" s="74"/>
      <c r="DE96" s="70"/>
      <c r="DF96" s="74"/>
      <c r="DG96" s="74"/>
      <c r="DH96" s="74"/>
      <c r="DI96" s="74">
        <f t="shared" si="129"/>
        <v>0</v>
      </c>
      <c r="DJ96" s="74">
        <f t="shared" si="130"/>
        <v>0</v>
      </c>
      <c r="DK96" s="311">
        <v>41.1</v>
      </c>
      <c r="DL96" s="311">
        <v>13.7</v>
      </c>
      <c r="DM96" s="263">
        <f t="shared" si="131"/>
        <v>41.1</v>
      </c>
      <c r="DN96" s="263">
        <f t="shared" si="132"/>
        <v>13.7</v>
      </c>
      <c r="DO96" s="311">
        <v>39.869999999999997</v>
      </c>
      <c r="DP96" s="311">
        <v>13.29</v>
      </c>
      <c r="DQ96" s="265"/>
      <c r="DR96" s="265"/>
      <c r="DS96" s="74"/>
      <c r="DT96" s="74"/>
      <c r="DU96" s="266"/>
      <c r="DV96" s="282"/>
      <c r="DW96" s="282"/>
      <c r="DX96" s="282"/>
      <c r="DY96" s="74"/>
      <c r="DZ96" s="74"/>
      <c r="EA96" s="70"/>
      <c r="EB96" s="74"/>
      <c r="EC96" s="74">
        <f t="shared" si="133"/>
        <v>0</v>
      </c>
      <c r="ED96" s="74">
        <f t="shared" si="133"/>
        <v>0</v>
      </c>
      <c r="EE96" s="70"/>
      <c r="EF96" s="70"/>
      <c r="EG96" s="346">
        <v>41.23</v>
      </c>
      <c r="EH96" s="347"/>
      <c r="EI96" s="87">
        <v>265.70103092783506</v>
      </c>
      <c r="EJ96" s="87"/>
      <c r="EK96" s="263">
        <v>116.90721649484537</v>
      </c>
      <c r="EL96" s="266"/>
      <c r="EM96" s="267"/>
      <c r="EN96" s="267"/>
      <c r="EO96" s="267"/>
      <c r="EP96" s="267"/>
      <c r="EQ96" s="74">
        <f t="shared" si="134"/>
        <v>423.83824742268047</v>
      </c>
      <c r="ER96" s="74">
        <f t="shared" si="135"/>
        <v>0</v>
      </c>
      <c r="ES96" s="172"/>
      <c r="ET96" s="172"/>
      <c r="EU96" s="283"/>
      <c r="EV96" s="283"/>
      <c r="EW96" s="70">
        <f t="shared" si="136"/>
        <v>0</v>
      </c>
      <c r="EX96" s="70">
        <f t="shared" si="137"/>
        <v>0</v>
      </c>
      <c r="EY96" s="74"/>
      <c r="EZ96" s="74"/>
      <c r="FA96" s="312">
        <v>31</v>
      </c>
      <c r="FB96" s="268"/>
      <c r="FC96" s="106">
        <v>0</v>
      </c>
      <c r="FD96" s="264"/>
      <c r="FE96" s="74"/>
      <c r="FF96" s="74"/>
      <c r="FG96" s="284"/>
      <c r="FH96" s="285"/>
      <c r="FI96" s="74"/>
      <c r="FJ96" s="74"/>
      <c r="FK96" s="74"/>
      <c r="FL96" s="74"/>
      <c r="FM96" s="264"/>
      <c r="FN96" s="264"/>
      <c r="FO96" s="70"/>
      <c r="FP96" s="74"/>
      <c r="FQ96" s="286">
        <f t="shared" si="138"/>
        <v>0</v>
      </c>
      <c r="FR96" s="74">
        <f t="shared" si="139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0"/>
        <v>0</v>
      </c>
      <c r="GH96" s="74">
        <f t="shared" si="141"/>
        <v>0</v>
      </c>
      <c r="GI96" s="67"/>
      <c r="GJ96" s="67"/>
      <c r="GK96" s="269"/>
      <c r="GL96" s="269"/>
      <c r="GM96" s="86"/>
      <c r="GN96" s="86"/>
      <c r="GO96" s="269"/>
      <c r="GP96" s="313"/>
      <c r="GQ96" s="313"/>
      <c r="GR96" s="313"/>
      <c r="GS96" s="86"/>
      <c r="GT96" s="86"/>
      <c r="GU96" s="86"/>
      <c r="GV96" s="86"/>
      <c r="GW96" s="86"/>
      <c r="GX96" s="86"/>
      <c r="GY96" s="86"/>
      <c r="GZ96" s="86"/>
      <c r="HA96" s="67"/>
      <c r="HB96" s="67"/>
      <c r="HC96" s="70"/>
      <c r="HD96" s="70"/>
      <c r="HE96" s="70"/>
      <c r="HF96" s="70"/>
      <c r="HG96" s="70"/>
      <c r="HH96" s="70"/>
      <c r="HI96" s="70">
        <f t="shared" si="111"/>
        <v>0</v>
      </c>
      <c r="HJ96" s="70">
        <f t="shared" si="112"/>
        <v>0</v>
      </c>
      <c r="HK96" s="74"/>
      <c r="HL96" s="74"/>
      <c r="HM96" s="74"/>
      <c r="HN96" s="282"/>
      <c r="HO96" s="74">
        <f t="shared" si="142"/>
        <v>0</v>
      </c>
      <c r="HP96" s="74">
        <f t="shared" si="143"/>
        <v>0</v>
      </c>
      <c r="HQ96" s="305">
        <v>565</v>
      </c>
      <c r="HR96" s="67"/>
      <c r="HS96" s="305">
        <v>565</v>
      </c>
      <c r="HT96" s="74"/>
      <c r="HU96" s="74">
        <f t="shared" si="144"/>
        <v>565</v>
      </c>
      <c r="HV96" s="74">
        <f t="shared" si="145"/>
        <v>0</v>
      </c>
      <c r="HW96" s="74"/>
      <c r="HX96" s="74"/>
      <c r="HY96" s="314"/>
      <c r="HZ96" s="314"/>
      <c r="IA96" s="89"/>
      <c r="IB96" s="87"/>
      <c r="IC96" s="172">
        <v>12.5</v>
      </c>
      <c r="ID96" s="269">
        <v>3.125</v>
      </c>
      <c r="IE96" s="184"/>
      <c r="IF96" s="184"/>
      <c r="IG96" s="74">
        <f t="shared" si="146"/>
        <v>12.5</v>
      </c>
      <c r="IH96" s="74">
        <f t="shared" si="147"/>
        <v>3.125</v>
      </c>
      <c r="II96" s="74"/>
      <c r="IJ96" s="74"/>
      <c r="IK96" s="74"/>
      <c r="IL96" s="74"/>
      <c r="IM96" s="70"/>
      <c r="IN96" s="282"/>
      <c r="IO96" s="74"/>
      <c r="IP96" s="74"/>
      <c r="IQ96" s="74"/>
      <c r="IR96" s="74"/>
      <c r="IS96" s="74"/>
      <c r="IT96" s="74"/>
      <c r="IU96" s="74">
        <f t="shared" si="113"/>
        <v>0</v>
      </c>
      <c r="IV96" s="74">
        <f t="shared" si="114"/>
        <v>0</v>
      </c>
      <c r="IW96" s="74"/>
      <c r="IX96" s="74"/>
      <c r="IY96" s="67"/>
      <c r="IZ96" s="67"/>
      <c r="JA96" s="67">
        <v>10.31</v>
      </c>
      <c r="JB96" s="67"/>
      <c r="JC96" s="67">
        <v>10.31</v>
      </c>
      <c r="JD96" s="67"/>
      <c r="JE96" s="293">
        <v>5.15</v>
      </c>
      <c r="JF96" s="293"/>
      <c r="JG96" s="74">
        <f t="shared" si="148"/>
        <v>25.770000000000003</v>
      </c>
      <c r="JH96" s="74">
        <f t="shared" si="149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24"/>
      <c r="JN96" s="269"/>
      <c r="JO96" s="305">
        <v>0</v>
      </c>
      <c r="JP96" s="269">
        <v>0</v>
      </c>
      <c r="JQ96" s="305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50"/>
        <v>50.796300000000002</v>
      </c>
      <c r="JX96" s="74">
        <f t="shared" si="151"/>
        <v>10</v>
      </c>
      <c r="JY96" s="74"/>
      <c r="JZ96" s="74"/>
      <c r="KA96" s="67"/>
      <c r="KB96" s="67"/>
      <c r="KC96" s="74">
        <f t="shared" si="152"/>
        <v>0</v>
      </c>
      <c r="KD96" s="74">
        <f t="shared" si="153"/>
        <v>0</v>
      </c>
      <c r="KE96" s="70"/>
      <c r="KF96" s="70"/>
      <c r="KG96" s="70"/>
      <c r="KH96" s="70"/>
      <c r="KI96" s="70">
        <f t="shared" si="115"/>
        <v>0</v>
      </c>
      <c r="KJ96" s="70">
        <f t="shared" si="116"/>
        <v>0</v>
      </c>
      <c r="KK96" s="70"/>
      <c r="KL96" s="70"/>
      <c r="KM96" s="70"/>
      <c r="KN96" s="70"/>
      <c r="KO96" s="70">
        <f t="shared" si="154"/>
        <v>0</v>
      </c>
      <c r="KP96" s="70">
        <f t="shared" si="154"/>
        <v>0</v>
      </c>
      <c r="KQ96" s="263"/>
      <c r="KR96" s="70"/>
      <c r="KS96" s="70"/>
      <c r="KT96" s="70"/>
      <c r="KU96" s="114">
        <f t="shared" si="155"/>
        <v>0</v>
      </c>
      <c r="KV96" s="114">
        <f t="shared" si="156"/>
        <v>0</v>
      </c>
      <c r="KW96" s="70"/>
      <c r="KX96" s="70"/>
      <c r="KY96" s="70">
        <f t="shared" si="157"/>
        <v>0</v>
      </c>
      <c r="KZ96" s="70">
        <f t="shared" si="158"/>
        <v>0</v>
      </c>
      <c r="LA96" s="70"/>
      <c r="LB96" s="70"/>
      <c r="LC96" s="70"/>
      <c r="LD96" s="70"/>
      <c r="LE96" s="70">
        <f t="shared" si="159"/>
        <v>0</v>
      </c>
      <c r="LF96" s="70">
        <f t="shared" si="160"/>
        <v>0</v>
      </c>
      <c r="LG96" s="70"/>
      <c r="LH96" s="70"/>
      <c r="LI96" s="70">
        <f t="shared" si="161"/>
        <v>0</v>
      </c>
      <c r="LJ96" s="70">
        <f t="shared" si="162"/>
        <v>0</v>
      </c>
      <c r="LK96" s="67">
        <v>24.2</v>
      </c>
      <c r="LL96" s="269">
        <v>0</v>
      </c>
      <c r="LM96" s="75">
        <v>24.02</v>
      </c>
      <c r="LN96" s="315">
        <v>0</v>
      </c>
      <c r="LO96" s="75">
        <v>6.5750000000000002</v>
      </c>
      <c r="LP96" s="319">
        <v>0</v>
      </c>
      <c r="LQ96" s="130"/>
      <c r="LR96" s="271"/>
      <c r="LS96" s="271"/>
      <c r="LT96" s="271"/>
      <c r="LU96" s="70">
        <f t="shared" si="163"/>
        <v>54.795000000000002</v>
      </c>
      <c r="LV96" s="70">
        <f t="shared" si="164"/>
        <v>0</v>
      </c>
      <c r="LW96" s="130"/>
      <c r="LX96" s="70"/>
      <c r="LY96" s="70"/>
      <c r="LZ96" s="70"/>
      <c r="MA96" s="70">
        <f t="shared" si="165"/>
        <v>0</v>
      </c>
      <c r="MB96" s="70">
        <f t="shared" si="166"/>
        <v>0</v>
      </c>
      <c r="MC96" s="106"/>
      <c r="MD96" s="70"/>
      <c r="ME96" s="316"/>
      <c r="MF96" s="287"/>
      <c r="MG96" s="71"/>
      <c r="MH96" s="70"/>
      <c r="MI96" s="71"/>
      <c r="MJ96" s="70"/>
      <c r="MK96" s="70">
        <f t="shared" si="167"/>
        <v>0</v>
      </c>
      <c r="ML96" s="70">
        <f t="shared" si="168"/>
        <v>0</v>
      </c>
      <c r="MM96" s="365">
        <v>0</v>
      </c>
      <c r="MN96" s="321"/>
      <c r="MO96" s="366">
        <v>0</v>
      </c>
      <c r="MP96" s="321"/>
      <c r="MQ96" s="70">
        <f t="shared" si="169"/>
        <v>0</v>
      </c>
      <c r="MR96" s="70">
        <f t="shared" si="170"/>
        <v>0</v>
      </c>
      <c r="MS96" s="70"/>
      <c r="MT96" s="70"/>
      <c r="MU96" s="70">
        <f t="shared" si="171"/>
        <v>0</v>
      </c>
      <c r="MV96" s="70">
        <f t="shared" si="172"/>
        <v>0</v>
      </c>
      <c r="MW96" s="70"/>
      <c r="MX96" s="70"/>
      <c r="MY96" s="70">
        <f t="shared" si="173"/>
        <v>0</v>
      </c>
      <c r="MZ96" s="70">
        <f t="shared" si="174"/>
        <v>0</v>
      </c>
      <c r="NA96" s="317">
        <v>3.33</v>
      </c>
      <c r="NB96" s="349">
        <v>0.9</v>
      </c>
      <c r="NC96" s="70">
        <f t="shared" si="175"/>
        <v>3.33</v>
      </c>
      <c r="ND96" s="70">
        <f t="shared" si="176"/>
        <v>0.9</v>
      </c>
      <c r="NE96" s="172"/>
      <c r="NF96" s="172"/>
      <c r="NG96" s="172">
        <f t="shared" si="177"/>
        <v>0</v>
      </c>
      <c r="NH96" s="172">
        <f t="shared" si="178"/>
        <v>0</v>
      </c>
      <c r="NI96" s="172"/>
      <c r="NJ96" s="172"/>
      <c r="NK96" s="172">
        <f t="shared" si="179"/>
        <v>0</v>
      </c>
      <c r="NL96" s="172">
        <f t="shared" si="180"/>
        <v>0</v>
      </c>
      <c r="NM96" s="264"/>
      <c r="NN96" s="172"/>
      <c r="NO96" s="172">
        <f t="shared" si="181"/>
        <v>0</v>
      </c>
      <c r="NP96" s="172">
        <f t="shared" si="182"/>
        <v>0</v>
      </c>
      <c r="NQ96" s="314">
        <v>0</v>
      </c>
      <c r="NR96" s="314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3"/>
        <v>0</v>
      </c>
      <c r="OD96" s="70">
        <f t="shared" si="184"/>
        <v>0</v>
      </c>
      <c r="OE96" s="70">
        <v>0</v>
      </c>
      <c r="OF96" s="70"/>
      <c r="OG96" s="114">
        <v>0</v>
      </c>
      <c r="OH96" s="70"/>
      <c r="OI96" s="114">
        <v>0</v>
      </c>
      <c r="OJ96" s="70"/>
      <c r="OK96" s="70">
        <v>0</v>
      </c>
      <c r="OL96" s="70"/>
      <c r="OM96" s="70">
        <f t="shared" si="185"/>
        <v>0</v>
      </c>
      <c r="ON96" s="70">
        <f t="shared" si="186"/>
        <v>0</v>
      </c>
      <c r="OO96" s="320">
        <v>0</v>
      </c>
      <c r="OP96" s="172"/>
      <c r="OQ96" s="321">
        <v>0</v>
      </c>
      <c r="OR96" s="172"/>
      <c r="OS96" s="321">
        <v>0</v>
      </c>
      <c r="OT96" s="172"/>
      <c r="OU96" s="172">
        <f t="shared" si="187"/>
        <v>0</v>
      </c>
      <c r="OV96" s="172">
        <f t="shared" si="188"/>
        <v>0</v>
      </c>
      <c r="OW96" s="172"/>
      <c r="OX96" s="172"/>
      <c r="OY96" s="172">
        <f t="shared" si="117"/>
        <v>0</v>
      </c>
      <c r="OZ96" s="172">
        <f t="shared" si="118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4"/>
        <v>0</v>
      </c>
      <c r="J97" s="74">
        <f t="shared" si="105"/>
        <v>0</v>
      </c>
      <c r="K97" s="263"/>
      <c r="L97" s="263"/>
      <c r="M97" s="67">
        <v>20.62</v>
      </c>
      <c r="N97" s="67">
        <v>4.1240000000000006</v>
      </c>
      <c r="O97" s="71">
        <v>24.74</v>
      </c>
      <c r="P97" s="67">
        <v>4.9480000000000004</v>
      </c>
      <c r="Q97" s="114">
        <v>5.15</v>
      </c>
      <c r="R97" s="74">
        <v>1.03</v>
      </c>
      <c r="S97" s="263"/>
      <c r="T97" s="263"/>
      <c r="U97" s="74"/>
      <c r="V97" s="74"/>
      <c r="W97" s="74">
        <f t="shared" si="119"/>
        <v>50.510000000000005</v>
      </c>
      <c r="X97" s="74">
        <f t="shared" si="120"/>
        <v>10.102</v>
      </c>
      <c r="Y97" s="74"/>
      <c r="Z97" s="74"/>
      <c r="AA97" s="71"/>
      <c r="AB97" s="67"/>
      <c r="AC97" s="74">
        <f t="shared" si="121"/>
        <v>0</v>
      </c>
      <c r="AD97" s="74">
        <f t="shared" si="122"/>
        <v>0</v>
      </c>
      <c r="AE97" s="67"/>
      <c r="AF97" s="67"/>
      <c r="AG97" s="67"/>
      <c r="AH97" s="67"/>
      <c r="AI97" s="114"/>
      <c r="AJ97" s="114"/>
      <c r="AK97" s="307"/>
      <c r="AL97" s="275"/>
      <c r="AM97" s="276"/>
      <c r="AN97" s="276"/>
      <c r="AO97" s="277"/>
      <c r="AP97" s="277"/>
      <c r="AQ97" s="277"/>
      <c r="AR97" s="277"/>
      <c r="AS97" s="277"/>
      <c r="AT97" s="277"/>
      <c r="AU97" s="70">
        <f t="shared" si="106"/>
        <v>0</v>
      </c>
      <c r="AV97" s="70">
        <f t="shared" si="107"/>
        <v>0</v>
      </c>
      <c r="AW97" s="74"/>
      <c r="AX97" s="74"/>
      <c r="AY97" s="278"/>
      <c r="AZ97" s="74"/>
      <c r="BA97" s="74"/>
      <c r="BB97" s="74"/>
      <c r="BC97" s="74">
        <f t="shared" si="108"/>
        <v>0</v>
      </c>
      <c r="BD97" s="74">
        <f t="shared" si="109"/>
        <v>0</v>
      </c>
      <c r="BE97" s="74">
        <v>10</v>
      </c>
      <c r="BF97" s="74">
        <v>1.4239999999999999</v>
      </c>
      <c r="BG97" s="279">
        <v>8</v>
      </c>
      <c r="BH97" s="280">
        <v>1.1392</v>
      </c>
      <c r="BI97" s="279">
        <v>0</v>
      </c>
      <c r="BJ97" s="280">
        <v>0</v>
      </c>
      <c r="BK97" s="264">
        <v>2</v>
      </c>
      <c r="BL97" s="74">
        <v>0.2848</v>
      </c>
      <c r="BM97" s="74"/>
      <c r="BN97" s="74"/>
      <c r="BO97" s="74"/>
      <c r="BP97" s="74"/>
      <c r="BQ97" s="74">
        <v>10</v>
      </c>
      <c r="BR97" s="74">
        <v>1.4239999999999999</v>
      </c>
      <c r="BS97" s="263">
        <f t="shared" si="123"/>
        <v>30</v>
      </c>
      <c r="BT97" s="74">
        <f t="shared" si="124"/>
        <v>4.2720000000000002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0"/>
        <v>0</v>
      </c>
      <c r="CD97" s="70">
        <f t="shared" si="110"/>
        <v>0</v>
      </c>
      <c r="CE97" s="70"/>
      <c r="CF97" s="70"/>
      <c r="CG97" s="106"/>
      <c r="CH97" s="262"/>
      <c r="CI97" s="305">
        <v>30.9</v>
      </c>
      <c r="CJ97" s="262">
        <v>10</v>
      </c>
      <c r="CK97" s="269"/>
      <c r="CL97" s="269"/>
      <c r="CM97" s="305">
        <v>10.3</v>
      </c>
      <c r="CN97" s="269">
        <v>3</v>
      </c>
      <c r="CO97" s="74">
        <f t="shared" si="125"/>
        <v>41.2</v>
      </c>
      <c r="CP97" s="74">
        <f t="shared" si="126"/>
        <v>13</v>
      </c>
      <c r="CQ97" s="308">
        <v>247.40625</v>
      </c>
      <c r="CR97" s="308"/>
      <c r="CS97" s="308"/>
      <c r="CT97" s="274"/>
      <c r="CU97" s="309">
        <v>18.556701030927837</v>
      </c>
      <c r="CV97" s="172"/>
      <c r="CW97" s="310">
        <v>63.814432989690722</v>
      </c>
      <c r="CX97" s="274"/>
      <c r="CY97" s="274"/>
      <c r="CZ97" s="274"/>
      <c r="DA97" s="281">
        <f t="shared" si="127"/>
        <v>329.77738402061857</v>
      </c>
      <c r="DB97" s="70">
        <f t="shared" si="128"/>
        <v>0</v>
      </c>
      <c r="DC97" s="74"/>
      <c r="DD97" s="74"/>
      <c r="DE97" s="70"/>
      <c r="DF97" s="74"/>
      <c r="DG97" s="74"/>
      <c r="DH97" s="74"/>
      <c r="DI97" s="74">
        <f t="shared" si="129"/>
        <v>0</v>
      </c>
      <c r="DJ97" s="74">
        <f t="shared" si="130"/>
        <v>0</v>
      </c>
      <c r="DK97" s="311">
        <v>41.1</v>
      </c>
      <c r="DL97" s="311">
        <v>13.7</v>
      </c>
      <c r="DM97" s="263">
        <f t="shared" si="131"/>
        <v>41.1</v>
      </c>
      <c r="DN97" s="263">
        <f t="shared" si="132"/>
        <v>13.7</v>
      </c>
      <c r="DO97" s="311">
        <v>39.869999999999997</v>
      </c>
      <c r="DP97" s="311">
        <v>13.29</v>
      </c>
      <c r="DQ97" s="265"/>
      <c r="DR97" s="265"/>
      <c r="DS97" s="74"/>
      <c r="DT97" s="74"/>
      <c r="DU97" s="266"/>
      <c r="DV97" s="282"/>
      <c r="DW97" s="282"/>
      <c r="DX97" s="282"/>
      <c r="DY97" s="74"/>
      <c r="DZ97" s="74"/>
      <c r="EA97" s="70"/>
      <c r="EB97" s="74"/>
      <c r="EC97" s="74">
        <f t="shared" si="133"/>
        <v>0</v>
      </c>
      <c r="ED97" s="74">
        <f t="shared" si="133"/>
        <v>0</v>
      </c>
      <c r="EE97" s="70"/>
      <c r="EF97" s="70"/>
      <c r="EG97" s="346">
        <v>41.23</v>
      </c>
      <c r="EH97" s="347"/>
      <c r="EI97" s="87">
        <v>265.70103092783506</v>
      </c>
      <c r="EJ97" s="87"/>
      <c r="EK97" s="263">
        <v>116.90721649484537</v>
      </c>
      <c r="EL97" s="266"/>
      <c r="EM97" s="267"/>
      <c r="EN97" s="267"/>
      <c r="EO97" s="267"/>
      <c r="EP97" s="267"/>
      <c r="EQ97" s="74">
        <f t="shared" si="134"/>
        <v>423.83824742268047</v>
      </c>
      <c r="ER97" s="74">
        <f t="shared" si="135"/>
        <v>0</v>
      </c>
      <c r="ES97" s="172"/>
      <c r="ET97" s="172"/>
      <c r="EU97" s="283"/>
      <c r="EV97" s="283"/>
      <c r="EW97" s="70">
        <f t="shared" si="136"/>
        <v>0</v>
      </c>
      <c r="EX97" s="70">
        <f t="shared" si="137"/>
        <v>0</v>
      </c>
      <c r="EY97" s="74"/>
      <c r="EZ97" s="74"/>
      <c r="FA97" s="312">
        <v>31</v>
      </c>
      <c r="FB97" s="268"/>
      <c r="FC97" s="106">
        <v>0</v>
      </c>
      <c r="FD97" s="264"/>
      <c r="FE97" s="74"/>
      <c r="FF97" s="74"/>
      <c r="FG97" s="284"/>
      <c r="FH97" s="285"/>
      <c r="FI97" s="74"/>
      <c r="FJ97" s="74"/>
      <c r="FK97" s="74"/>
      <c r="FL97" s="74"/>
      <c r="FM97" s="264"/>
      <c r="FN97" s="264"/>
      <c r="FO97" s="70"/>
      <c r="FP97" s="74"/>
      <c r="FQ97" s="286">
        <f t="shared" si="138"/>
        <v>0</v>
      </c>
      <c r="FR97" s="74">
        <f t="shared" si="139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0"/>
        <v>0</v>
      </c>
      <c r="GH97" s="74">
        <f t="shared" si="141"/>
        <v>0</v>
      </c>
      <c r="GI97" s="67"/>
      <c r="GJ97" s="67"/>
      <c r="GK97" s="269"/>
      <c r="GL97" s="269"/>
      <c r="GM97" s="86"/>
      <c r="GN97" s="86"/>
      <c r="GO97" s="269"/>
      <c r="GP97" s="313"/>
      <c r="GQ97" s="313"/>
      <c r="GR97" s="313"/>
      <c r="GS97" s="86"/>
      <c r="GT97" s="86"/>
      <c r="GU97" s="86"/>
      <c r="GV97" s="86"/>
      <c r="GW97" s="86"/>
      <c r="GX97" s="86"/>
      <c r="GY97" s="86"/>
      <c r="GZ97" s="86"/>
      <c r="HA97" s="67"/>
      <c r="HB97" s="67"/>
      <c r="HC97" s="70"/>
      <c r="HD97" s="70"/>
      <c r="HE97" s="70"/>
      <c r="HF97" s="70"/>
      <c r="HG97" s="70"/>
      <c r="HH97" s="70"/>
      <c r="HI97" s="70">
        <f t="shared" si="111"/>
        <v>0</v>
      </c>
      <c r="HJ97" s="70">
        <f t="shared" si="112"/>
        <v>0</v>
      </c>
      <c r="HK97" s="74"/>
      <c r="HL97" s="74"/>
      <c r="HM97" s="74"/>
      <c r="HN97" s="282"/>
      <c r="HO97" s="74">
        <f t="shared" si="142"/>
        <v>0</v>
      </c>
      <c r="HP97" s="74">
        <f t="shared" si="143"/>
        <v>0</v>
      </c>
      <c r="HQ97" s="305">
        <v>565</v>
      </c>
      <c r="HR97" s="67"/>
      <c r="HS97" s="305">
        <v>565</v>
      </c>
      <c r="HT97" s="74"/>
      <c r="HU97" s="74">
        <f t="shared" si="144"/>
        <v>565</v>
      </c>
      <c r="HV97" s="74">
        <f t="shared" si="145"/>
        <v>0</v>
      </c>
      <c r="HW97" s="74"/>
      <c r="HX97" s="74"/>
      <c r="HY97" s="314"/>
      <c r="HZ97" s="314"/>
      <c r="IA97" s="89"/>
      <c r="IB97" s="87"/>
      <c r="IC97" s="172">
        <v>12.5</v>
      </c>
      <c r="ID97" s="269">
        <v>3.125</v>
      </c>
      <c r="IE97" s="184"/>
      <c r="IF97" s="184"/>
      <c r="IG97" s="74">
        <f t="shared" si="146"/>
        <v>12.5</v>
      </c>
      <c r="IH97" s="74">
        <f t="shared" si="147"/>
        <v>3.125</v>
      </c>
      <c r="II97" s="74"/>
      <c r="IJ97" s="74"/>
      <c r="IK97" s="74"/>
      <c r="IL97" s="74"/>
      <c r="IM97" s="70"/>
      <c r="IN97" s="282"/>
      <c r="IO97" s="74"/>
      <c r="IP97" s="74"/>
      <c r="IQ97" s="74"/>
      <c r="IR97" s="74"/>
      <c r="IS97" s="74"/>
      <c r="IT97" s="74"/>
      <c r="IU97" s="74">
        <f t="shared" si="113"/>
        <v>0</v>
      </c>
      <c r="IV97" s="74">
        <f t="shared" si="114"/>
        <v>0</v>
      </c>
      <c r="IW97" s="74"/>
      <c r="IX97" s="74"/>
      <c r="IY97" s="67"/>
      <c r="IZ97" s="67"/>
      <c r="JA97" s="67">
        <v>10.31</v>
      </c>
      <c r="JB97" s="67"/>
      <c r="JC97" s="67">
        <v>10.31</v>
      </c>
      <c r="JD97" s="67"/>
      <c r="JE97" s="293">
        <v>5.15</v>
      </c>
      <c r="JF97" s="293"/>
      <c r="JG97" s="74">
        <f t="shared" si="148"/>
        <v>25.770000000000003</v>
      </c>
      <c r="JH97" s="74">
        <f t="shared" si="149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24"/>
      <c r="JN97" s="269"/>
      <c r="JO97" s="305">
        <v>0</v>
      </c>
      <c r="JP97" s="269">
        <v>0</v>
      </c>
      <c r="JQ97" s="305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50"/>
        <v>50.796300000000002</v>
      </c>
      <c r="JX97" s="74">
        <f t="shared" si="151"/>
        <v>10</v>
      </c>
      <c r="JY97" s="74"/>
      <c r="JZ97" s="74"/>
      <c r="KA97" s="67"/>
      <c r="KB97" s="67"/>
      <c r="KC97" s="74">
        <f t="shared" si="152"/>
        <v>0</v>
      </c>
      <c r="KD97" s="74">
        <f t="shared" si="153"/>
        <v>0</v>
      </c>
      <c r="KE97" s="70"/>
      <c r="KF97" s="70"/>
      <c r="KG97" s="70"/>
      <c r="KH97" s="70"/>
      <c r="KI97" s="70">
        <f t="shared" si="115"/>
        <v>0</v>
      </c>
      <c r="KJ97" s="70">
        <f t="shared" si="116"/>
        <v>0</v>
      </c>
      <c r="KK97" s="70"/>
      <c r="KL97" s="70"/>
      <c r="KM97" s="70"/>
      <c r="KN97" s="70"/>
      <c r="KO97" s="70">
        <f t="shared" si="154"/>
        <v>0</v>
      </c>
      <c r="KP97" s="70">
        <f t="shared" si="154"/>
        <v>0</v>
      </c>
      <c r="KQ97" s="263"/>
      <c r="KR97" s="70"/>
      <c r="KS97" s="70"/>
      <c r="KT97" s="70"/>
      <c r="KU97" s="114">
        <f t="shared" si="155"/>
        <v>0</v>
      </c>
      <c r="KV97" s="114">
        <f t="shared" si="156"/>
        <v>0</v>
      </c>
      <c r="KW97" s="70"/>
      <c r="KX97" s="70"/>
      <c r="KY97" s="70">
        <f t="shared" si="157"/>
        <v>0</v>
      </c>
      <c r="KZ97" s="70">
        <f t="shared" si="158"/>
        <v>0</v>
      </c>
      <c r="LA97" s="70"/>
      <c r="LB97" s="70"/>
      <c r="LC97" s="70"/>
      <c r="LD97" s="70"/>
      <c r="LE97" s="70">
        <f t="shared" si="159"/>
        <v>0</v>
      </c>
      <c r="LF97" s="70">
        <f t="shared" si="160"/>
        <v>0</v>
      </c>
      <c r="LG97" s="70"/>
      <c r="LH97" s="70"/>
      <c r="LI97" s="70">
        <f t="shared" si="161"/>
        <v>0</v>
      </c>
      <c r="LJ97" s="70">
        <f t="shared" si="162"/>
        <v>0</v>
      </c>
      <c r="LK97" s="67">
        <v>24.2</v>
      </c>
      <c r="LL97" s="269">
        <v>0</v>
      </c>
      <c r="LM97" s="75">
        <v>24.02</v>
      </c>
      <c r="LN97" s="315">
        <v>0</v>
      </c>
      <c r="LO97" s="75">
        <v>6.5750000000000002</v>
      </c>
      <c r="LP97" s="319">
        <v>0</v>
      </c>
      <c r="LQ97" s="130"/>
      <c r="LR97" s="271"/>
      <c r="LS97" s="271"/>
      <c r="LT97" s="271"/>
      <c r="LU97" s="70">
        <f t="shared" si="163"/>
        <v>54.795000000000002</v>
      </c>
      <c r="LV97" s="70">
        <f t="shared" si="164"/>
        <v>0</v>
      </c>
      <c r="LW97" s="130"/>
      <c r="LX97" s="70"/>
      <c r="LY97" s="70"/>
      <c r="LZ97" s="70"/>
      <c r="MA97" s="70">
        <f t="shared" si="165"/>
        <v>0</v>
      </c>
      <c r="MB97" s="70">
        <f t="shared" si="166"/>
        <v>0</v>
      </c>
      <c r="MC97" s="106"/>
      <c r="MD97" s="70"/>
      <c r="ME97" s="316"/>
      <c r="MF97" s="287"/>
      <c r="MG97" s="71"/>
      <c r="MH97" s="70"/>
      <c r="MI97" s="71"/>
      <c r="MJ97" s="70"/>
      <c r="MK97" s="70">
        <f t="shared" si="167"/>
        <v>0</v>
      </c>
      <c r="ML97" s="70">
        <f t="shared" si="168"/>
        <v>0</v>
      </c>
      <c r="MM97" s="365">
        <v>0</v>
      </c>
      <c r="MN97" s="321"/>
      <c r="MO97" s="366">
        <v>0</v>
      </c>
      <c r="MP97" s="321"/>
      <c r="MQ97" s="70">
        <f t="shared" si="169"/>
        <v>0</v>
      </c>
      <c r="MR97" s="70">
        <f t="shared" si="170"/>
        <v>0</v>
      </c>
      <c r="MS97" s="70"/>
      <c r="MT97" s="70"/>
      <c r="MU97" s="70">
        <f t="shared" si="171"/>
        <v>0</v>
      </c>
      <c r="MV97" s="70">
        <f t="shared" si="172"/>
        <v>0</v>
      </c>
      <c r="MW97" s="70"/>
      <c r="MX97" s="70"/>
      <c r="MY97" s="70">
        <f t="shared" si="173"/>
        <v>0</v>
      </c>
      <c r="MZ97" s="70">
        <f t="shared" si="174"/>
        <v>0</v>
      </c>
      <c r="NA97" s="317">
        <v>3.33</v>
      </c>
      <c r="NB97" s="349">
        <v>0.9</v>
      </c>
      <c r="NC97" s="70">
        <f t="shared" si="175"/>
        <v>3.33</v>
      </c>
      <c r="ND97" s="70">
        <f t="shared" si="176"/>
        <v>0.9</v>
      </c>
      <c r="NE97" s="172"/>
      <c r="NF97" s="172"/>
      <c r="NG97" s="172">
        <f t="shared" si="177"/>
        <v>0</v>
      </c>
      <c r="NH97" s="172">
        <f t="shared" si="178"/>
        <v>0</v>
      </c>
      <c r="NI97" s="172"/>
      <c r="NJ97" s="172"/>
      <c r="NK97" s="172">
        <f t="shared" si="179"/>
        <v>0</v>
      </c>
      <c r="NL97" s="172">
        <f t="shared" si="180"/>
        <v>0</v>
      </c>
      <c r="NM97" s="264"/>
      <c r="NN97" s="172"/>
      <c r="NO97" s="172">
        <f t="shared" si="181"/>
        <v>0</v>
      </c>
      <c r="NP97" s="172">
        <f t="shared" si="182"/>
        <v>0</v>
      </c>
      <c r="NQ97" s="314">
        <v>0</v>
      </c>
      <c r="NR97" s="314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3"/>
        <v>0</v>
      </c>
      <c r="OD97" s="70">
        <f t="shared" si="184"/>
        <v>0</v>
      </c>
      <c r="OE97" s="70">
        <v>0</v>
      </c>
      <c r="OF97" s="70"/>
      <c r="OG97" s="114">
        <v>0</v>
      </c>
      <c r="OH97" s="70"/>
      <c r="OI97" s="114">
        <v>0</v>
      </c>
      <c r="OJ97" s="70"/>
      <c r="OK97" s="70">
        <v>0</v>
      </c>
      <c r="OL97" s="70"/>
      <c r="OM97" s="70">
        <f t="shared" si="185"/>
        <v>0</v>
      </c>
      <c r="ON97" s="70">
        <f t="shared" si="186"/>
        <v>0</v>
      </c>
      <c r="OO97" s="320">
        <v>0</v>
      </c>
      <c r="OP97" s="172"/>
      <c r="OQ97" s="321">
        <v>0</v>
      </c>
      <c r="OR97" s="172"/>
      <c r="OS97" s="321">
        <v>0</v>
      </c>
      <c r="OT97" s="172"/>
      <c r="OU97" s="172">
        <f t="shared" si="187"/>
        <v>0</v>
      </c>
      <c r="OV97" s="172">
        <f t="shared" si="188"/>
        <v>0</v>
      </c>
      <c r="OW97" s="172"/>
      <c r="OX97" s="172"/>
      <c r="OY97" s="172">
        <f t="shared" si="117"/>
        <v>0</v>
      </c>
      <c r="OZ97" s="172">
        <f t="shared" si="118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4"/>
        <v>0</v>
      </c>
      <c r="J98" s="74">
        <f t="shared" si="105"/>
        <v>0</v>
      </c>
      <c r="K98" s="263"/>
      <c r="L98" s="263"/>
      <c r="M98" s="67">
        <v>20.62</v>
      </c>
      <c r="N98" s="67">
        <v>4.1240000000000006</v>
      </c>
      <c r="O98" s="71">
        <v>24.74</v>
      </c>
      <c r="P98" s="67">
        <v>4.9480000000000004</v>
      </c>
      <c r="Q98" s="114">
        <v>5.15</v>
      </c>
      <c r="R98" s="74">
        <v>1.03</v>
      </c>
      <c r="S98" s="263"/>
      <c r="T98" s="263"/>
      <c r="U98" s="74"/>
      <c r="V98" s="74"/>
      <c r="W98" s="74">
        <f t="shared" si="119"/>
        <v>50.510000000000005</v>
      </c>
      <c r="X98" s="74">
        <f t="shared" si="120"/>
        <v>10.102</v>
      </c>
      <c r="Y98" s="74"/>
      <c r="Z98" s="74"/>
      <c r="AA98" s="71"/>
      <c r="AB98" s="67"/>
      <c r="AC98" s="74">
        <f t="shared" si="121"/>
        <v>0</v>
      </c>
      <c r="AD98" s="74">
        <f t="shared" si="122"/>
        <v>0</v>
      </c>
      <c r="AE98" s="67"/>
      <c r="AF98" s="67"/>
      <c r="AG98" s="67"/>
      <c r="AH98" s="67"/>
      <c r="AI98" s="114"/>
      <c r="AJ98" s="114"/>
      <c r="AK98" s="307"/>
      <c r="AL98" s="275"/>
      <c r="AM98" s="276"/>
      <c r="AN98" s="276"/>
      <c r="AO98" s="277"/>
      <c r="AP98" s="277"/>
      <c r="AQ98" s="277"/>
      <c r="AR98" s="277"/>
      <c r="AS98" s="277"/>
      <c r="AT98" s="277"/>
      <c r="AU98" s="70">
        <f t="shared" si="106"/>
        <v>0</v>
      </c>
      <c r="AV98" s="70">
        <f t="shared" si="107"/>
        <v>0</v>
      </c>
      <c r="AW98" s="74"/>
      <c r="AX98" s="74"/>
      <c r="AY98" s="278"/>
      <c r="AZ98" s="74"/>
      <c r="BA98" s="74"/>
      <c r="BB98" s="74"/>
      <c r="BC98" s="74">
        <f t="shared" si="108"/>
        <v>0</v>
      </c>
      <c r="BD98" s="74">
        <f t="shared" si="109"/>
        <v>0</v>
      </c>
      <c r="BE98" s="74">
        <v>10</v>
      </c>
      <c r="BF98" s="74">
        <v>1.4239999999999999</v>
      </c>
      <c r="BG98" s="279">
        <v>8</v>
      </c>
      <c r="BH98" s="280">
        <v>1.1392</v>
      </c>
      <c r="BI98" s="279">
        <v>0</v>
      </c>
      <c r="BJ98" s="280">
        <v>0</v>
      </c>
      <c r="BK98" s="264">
        <v>2</v>
      </c>
      <c r="BL98" s="74">
        <v>0.2848</v>
      </c>
      <c r="BM98" s="74"/>
      <c r="BN98" s="74"/>
      <c r="BO98" s="74"/>
      <c r="BP98" s="74"/>
      <c r="BQ98" s="74">
        <v>10</v>
      </c>
      <c r="BR98" s="74">
        <v>1.4239999999999999</v>
      </c>
      <c r="BS98" s="263">
        <f t="shared" si="123"/>
        <v>30</v>
      </c>
      <c r="BT98" s="74">
        <f t="shared" si="124"/>
        <v>4.2720000000000002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0"/>
        <v>0</v>
      </c>
      <c r="CD98" s="70">
        <f t="shared" si="110"/>
        <v>0</v>
      </c>
      <c r="CE98" s="70"/>
      <c r="CF98" s="70"/>
      <c r="CG98" s="106"/>
      <c r="CH98" s="262"/>
      <c r="CI98" s="305">
        <v>30.9</v>
      </c>
      <c r="CJ98" s="262">
        <v>10</v>
      </c>
      <c r="CK98" s="269"/>
      <c r="CL98" s="269"/>
      <c r="CM98" s="305">
        <v>10.3</v>
      </c>
      <c r="CN98" s="269">
        <v>3</v>
      </c>
      <c r="CO98" s="74">
        <f t="shared" si="125"/>
        <v>41.2</v>
      </c>
      <c r="CP98" s="74">
        <f t="shared" si="126"/>
        <v>13</v>
      </c>
      <c r="CQ98" s="308">
        <v>247.40625</v>
      </c>
      <c r="CR98" s="308"/>
      <c r="CS98" s="308"/>
      <c r="CT98" s="274"/>
      <c r="CU98" s="309">
        <v>18.556701030927837</v>
      </c>
      <c r="CV98" s="172"/>
      <c r="CW98" s="310">
        <v>63.814432989690722</v>
      </c>
      <c r="CX98" s="274"/>
      <c r="CY98" s="274"/>
      <c r="CZ98" s="274"/>
      <c r="DA98" s="281">
        <f t="shared" si="127"/>
        <v>329.77738402061857</v>
      </c>
      <c r="DB98" s="70">
        <f t="shared" si="128"/>
        <v>0</v>
      </c>
      <c r="DC98" s="74"/>
      <c r="DD98" s="74"/>
      <c r="DE98" s="70"/>
      <c r="DF98" s="74"/>
      <c r="DG98" s="74"/>
      <c r="DH98" s="74"/>
      <c r="DI98" s="74">
        <f t="shared" si="129"/>
        <v>0</v>
      </c>
      <c r="DJ98" s="74">
        <f t="shared" si="130"/>
        <v>0</v>
      </c>
      <c r="DK98" s="311">
        <v>41.1</v>
      </c>
      <c r="DL98" s="311">
        <v>13.7</v>
      </c>
      <c r="DM98" s="263">
        <f t="shared" si="131"/>
        <v>41.1</v>
      </c>
      <c r="DN98" s="263">
        <f t="shared" si="132"/>
        <v>13.7</v>
      </c>
      <c r="DO98" s="311">
        <v>39.869999999999997</v>
      </c>
      <c r="DP98" s="311">
        <v>13.29</v>
      </c>
      <c r="DQ98" s="265"/>
      <c r="DR98" s="265"/>
      <c r="DS98" s="74"/>
      <c r="DT98" s="74"/>
      <c r="DU98" s="266"/>
      <c r="DV98" s="282"/>
      <c r="DW98" s="282"/>
      <c r="DX98" s="282"/>
      <c r="DY98" s="74"/>
      <c r="DZ98" s="74"/>
      <c r="EA98" s="70"/>
      <c r="EB98" s="74"/>
      <c r="EC98" s="74">
        <f t="shared" si="133"/>
        <v>0</v>
      </c>
      <c r="ED98" s="74">
        <f t="shared" si="133"/>
        <v>0</v>
      </c>
      <c r="EE98" s="70"/>
      <c r="EF98" s="70"/>
      <c r="EG98" s="346">
        <v>41.23</v>
      </c>
      <c r="EH98" s="347"/>
      <c r="EI98" s="87">
        <v>265.70103092783506</v>
      </c>
      <c r="EJ98" s="87"/>
      <c r="EK98" s="263">
        <v>116.90721649484537</v>
      </c>
      <c r="EL98" s="266"/>
      <c r="EM98" s="267"/>
      <c r="EN98" s="267"/>
      <c r="EO98" s="267"/>
      <c r="EP98" s="267"/>
      <c r="EQ98" s="74">
        <f t="shared" si="134"/>
        <v>423.83824742268047</v>
      </c>
      <c r="ER98" s="74">
        <f t="shared" si="135"/>
        <v>0</v>
      </c>
      <c r="ES98" s="172"/>
      <c r="ET98" s="172"/>
      <c r="EU98" s="283"/>
      <c r="EV98" s="283"/>
      <c r="EW98" s="70">
        <f t="shared" si="136"/>
        <v>0</v>
      </c>
      <c r="EX98" s="70">
        <f t="shared" si="137"/>
        <v>0</v>
      </c>
      <c r="EY98" s="74"/>
      <c r="EZ98" s="74"/>
      <c r="FA98" s="312">
        <v>31</v>
      </c>
      <c r="FB98" s="268"/>
      <c r="FC98" s="106">
        <v>0</v>
      </c>
      <c r="FD98" s="264"/>
      <c r="FE98" s="74"/>
      <c r="FF98" s="74"/>
      <c r="FG98" s="284"/>
      <c r="FH98" s="285"/>
      <c r="FI98" s="74"/>
      <c r="FJ98" s="74"/>
      <c r="FK98" s="74"/>
      <c r="FL98" s="74"/>
      <c r="FM98" s="264"/>
      <c r="FN98" s="264"/>
      <c r="FO98" s="70"/>
      <c r="FP98" s="74"/>
      <c r="FQ98" s="286">
        <f t="shared" si="138"/>
        <v>0</v>
      </c>
      <c r="FR98" s="74">
        <f t="shared" si="139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0"/>
        <v>0</v>
      </c>
      <c r="GH98" s="74">
        <f t="shared" si="141"/>
        <v>0</v>
      </c>
      <c r="GI98" s="67"/>
      <c r="GJ98" s="67"/>
      <c r="GK98" s="269"/>
      <c r="GL98" s="269"/>
      <c r="GM98" s="86"/>
      <c r="GN98" s="86"/>
      <c r="GO98" s="269"/>
      <c r="GP98" s="313"/>
      <c r="GQ98" s="313"/>
      <c r="GR98" s="313"/>
      <c r="GS98" s="86"/>
      <c r="GT98" s="86"/>
      <c r="GU98" s="86"/>
      <c r="GV98" s="86"/>
      <c r="GW98" s="86"/>
      <c r="GX98" s="86"/>
      <c r="GY98" s="86"/>
      <c r="GZ98" s="86"/>
      <c r="HA98" s="67"/>
      <c r="HB98" s="67"/>
      <c r="HC98" s="70"/>
      <c r="HD98" s="70"/>
      <c r="HE98" s="70"/>
      <c r="HF98" s="70"/>
      <c r="HG98" s="70"/>
      <c r="HH98" s="70"/>
      <c r="HI98" s="70">
        <f t="shared" si="111"/>
        <v>0</v>
      </c>
      <c r="HJ98" s="70">
        <f t="shared" si="112"/>
        <v>0</v>
      </c>
      <c r="HK98" s="74"/>
      <c r="HL98" s="74"/>
      <c r="HM98" s="74"/>
      <c r="HN98" s="282"/>
      <c r="HO98" s="74">
        <f t="shared" si="142"/>
        <v>0</v>
      </c>
      <c r="HP98" s="74">
        <f t="shared" si="143"/>
        <v>0</v>
      </c>
      <c r="HQ98" s="305">
        <v>565</v>
      </c>
      <c r="HR98" s="67"/>
      <c r="HS98" s="305">
        <v>565</v>
      </c>
      <c r="HT98" s="74"/>
      <c r="HU98" s="74">
        <f t="shared" si="144"/>
        <v>565</v>
      </c>
      <c r="HV98" s="74">
        <f t="shared" si="145"/>
        <v>0</v>
      </c>
      <c r="HW98" s="74"/>
      <c r="HX98" s="74"/>
      <c r="HY98" s="314"/>
      <c r="HZ98" s="314"/>
      <c r="IA98" s="89"/>
      <c r="IB98" s="87"/>
      <c r="IC98" s="172">
        <v>12.5</v>
      </c>
      <c r="ID98" s="269">
        <v>3.125</v>
      </c>
      <c r="IE98" s="184"/>
      <c r="IF98" s="184"/>
      <c r="IG98" s="74">
        <f t="shared" si="146"/>
        <v>12.5</v>
      </c>
      <c r="IH98" s="74">
        <f t="shared" si="147"/>
        <v>3.125</v>
      </c>
      <c r="II98" s="74"/>
      <c r="IJ98" s="74"/>
      <c r="IK98" s="74"/>
      <c r="IL98" s="74"/>
      <c r="IM98" s="70"/>
      <c r="IN98" s="282"/>
      <c r="IO98" s="74"/>
      <c r="IP98" s="74"/>
      <c r="IQ98" s="74"/>
      <c r="IR98" s="74"/>
      <c r="IS98" s="74"/>
      <c r="IT98" s="74"/>
      <c r="IU98" s="74">
        <f t="shared" si="113"/>
        <v>0</v>
      </c>
      <c r="IV98" s="74">
        <f t="shared" si="114"/>
        <v>0</v>
      </c>
      <c r="IW98" s="74"/>
      <c r="IX98" s="74"/>
      <c r="IY98" s="67"/>
      <c r="IZ98" s="67"/>
      <c r="JA98" s="67">
        <v>10.31</v>
      </c>
      <c r="JB98" s="67"/>
      <c r="JC98" s="67">
        <v>10.31</v>
      </c>
      <c r="JD98" s="67"/>
      <c r="JE98" s="293">
        <v>5.15</v>
      </c>
      <c r="JF98" s="293"/>
      <c r="JG98" s="74">
        <f t="shared" si="148"/>
        <v>25.770000000000003</v>
      </c>
      <c r="JH98" s="74">
        <f t="shared" si="149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24"/>
      <c r="JN98" s="269"/>
      <c r="JO98" s="305">
        <v>0</v>
      </c>
      <c r="JP98" s="269">
        <v>0</v>
      </c>
      <c r="JQ98" s="305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50"/>
        <v>50.796300000000002</v>
      </c>
      <c r="JX98" s="74">
        <f t="shared" si="151"/>
        <v>10</v>
      </c>
      <c r="JY98" s="74"/>
      <c r="JZ98" s="74"/>
      <c r="KA98" s="67"/>
      <c r="KB98" s="67"/>
      <c r="KC98" s="74">
        <f t="shared" si="152"/>
        <v>0</v>
      </c>
      <c r="KD98" s="74">
        <f t="shared" si="153"/>
        <v>0</v>
      </c>
      <c r="KE98" s="70"/>
      <c r="KF98" s="70"/>
      <c r="KG98" s="70"/>
      <c r="KH98" s="70"/>
      <c r="KI98" s="70">
        <f t="shared" si="115"/>
        <v>0</v>
      </c>
      <c r="KJ98" s="70">
        <f t="shared" si="116"/>
        <v>0</v>
      </c>
      <c r="KK98" s="70"/>
      <c r="KL98" s="70"/>
      <c r="KM98" s="70"/>
      <c r="KN98" s="70"/>
      <c r="KO98" s="70">
        <f t="shared" si="154"/>
        <v>0</v>
      </c>
      <c r="KP98" s="70">
        <f t="shared" si="154"/>
        <v>0</v>
      </c>
      <c r="KQ98" s="263"/>
      <c r="KR98" s="70"/>
      <c r="KS98" s="70"/>
      <c r="KT98" s="70"/>
      <c r="KU98" s="114">
        <f t="shared" si="155"/>
        <v>0</v>
      </c>
      <c r="KV98" s="114">
        <f t="shared" si="156"/>
        <v>0</v>
      </c>
      <c r="KW98" s="70"/>
      <c r="KX98" s="70"/>
      <c r="KY98" s="70">
        <f t="shared" si="157"/>
        <v>0</v>
      </c>
      <c r="KZ98" s="70">
        <f t="shared" si="158"/>
        <v>0</v>
      </c>
      <c r="LA98" s="70"/>
      <c r="LB98" s="70"/>
      <c r="LC98" s="70"/>
      <c r="LD98" s="70"/>
      <c r="LE98" s="70">
        <f t="shared" si="159"/>
        <v>0</v>
      </c>
      <c r="LF98" s="70">
        <f t="shared" si="160"/>
        <v>0</v>
      </c>
      <c r="LG98" s="70"/>
      <c r="LH98" s="70"/>
      <c r="LI98" s="70">
        <f t="shared" si="161"/>
        <v>0</v>
      </c>
      <c r="LJ98" s="70">
        <f t="shared" si="162"/>
        <v>0</v>
      </c>
      <c r="LK98" s="67">
        <v>24.2</v>
      </c>
      <c r="LL98" s="269">
        <v>0</v>
      </c>
      <c r="LM98" s="75">
        <v>24.02</v>
      </c>
      <c r="LN98" s="315">
        <v>0</v>
      </c>
      <c r="LO98" s="75">
        <v>6.5750000000000002</v>
      </c>
      <c r="LP98" s="319">
        <v>0</v>
      </c>
      <c r="LQ98" s="130"/>
      <c r="LR98" s="271"/>
      <c r="LS98" s="271"/>
      <c r="LT98" s="271"/>
      <c r="LU98" s="70">
        <f t="shared" si="163"/>
        <v>54.795000000000002</v>
      </c>
      <c r="LV98" s="70">
        <f t="shared" si="164"/>
        <v>0</v>
      </c>
      <c r="LW98" s="130"/>
      <c r="LX98" s="70"/>
      <c r="LY98" s="70"/>
      <c r="LZ98" s="70"/>
      <c r="MA98" s="70">
        <f t="shared" si="165"/>
        <v>0</v>
      </c>
      <c r="MB98" s="70">
        <f t="shared" si="166"/>
        <v>0</v>
      </c>
      <c r="MC98" s="106"/>
      <c r="MD98" s="70"/>
      <c r="ME98" s="316"/>
      <c r="MF98" s="287"/>
      <c r="MG98" s="71"/>
      <c r="MH98" s="70"/>
      <c r="MI98" s="71"/>
      <c r="MJ98" s="70"/>
      <c r="MK98" s="70">
        <f t="shared" si="167"/>
        <v>0</v>
      </c>
      <c r="ML98" s="70">
        <f t="shared" si="168"/>
        <v>0</v>
      </c>
      <c r="MM98" s="365">
        <v>0</v>
      </c>
      <c r="MN98" s="321"/>
      <c r="MO98" s="366">
        <v>0</v>
      </c>
      <c r="MP98" s="321"/>
      <c r="MQ98" s="70">
        <f t="shared" si="169"/>
        <v>0</v>
      </c>
      <c r="MR98" s="70">
        <f t="shared" si="170"/>
        <v>0</v>
      </c>
      <c r="MS98" s="70"/>
      <c r="MT98" s="70"/>
      <c r="MU98" s="70">
        <f t="shared" si="171"/>
        <v>0</v>
      </c>
      <c r="MV98" s="70">
        <f t="shared" si="172"/>
        <v>0</v>
      </c>
      <c r="MW98" s="70"/>
      <c r="MX98" s="70"/>
      <c r="MY98" s="70">
        <f t="shared" si="173"/>
        <v>0</v>
      </c>
      <c r="MZ98" s="70">
        <f t="shared" si="174"/>
        <v>0</v>
      </c>
      <c r="NA98" s="317">
        <v>3.33</v>
      </c>
      <c r="NB98" s="349">
        <v>0.9</v>
      </c>
      <c r="NC98" s="70">
        <f t="shared" si="175"/>
        <v>3.33</v>
      </c>
      <c r="ND98" s="70">
        <f t="shared" si="176"/>
        <v>0.9</v>
      </c>
      <c r="NE98" s="172"/>
      <c r="NF98" s="172"/>
      <c r="NG98" s="172">
        <f t="shared" si="177"/>
        <v>0</v>
      </c>
      <c r="NH98" s="172">
        <f t="shared" si="178"/>
        <v>0</v>
      </c>
      <c r="NI98" s="172"/>
      <c r="NJ98" s="172"/>
      <c r="NK98" s="172">
        <f t="shared" si="179"/>
        <v>0</v>
      </c>
      <c r="NL98" s="172">
        <f t="shared" si="180"/>
        <v>0</v>
      </c>
      <c r="NM98" s="264"/>
      <c r="NN98" s="172"/>
      <c r="NO98" s="172">
        <f t="shared" si="181"/>
        <v>0</v>
      </c>
      <c r="NP98" s="172">
        <f t="shared" si="182"/>
        <v>0</v>
      </c>
      <c r="NQ98" s="314">
        <v>0</v>
      </c>
      <c r="NR98" s="314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3"/>
        <v>0</v>
      </c>
      <c r="OD98" s="70">
        <f t="shared" si="184"/>
        <v>0</v>
      </c>
      <c r="OE98" s="70">
        <v>0</v>
      </c>
      <c r="OF98" s="70"/>
      <c r="OG98" s="114">
        <v>0</v>
      </c>
      <c r="OH98" s="70"/>
      <c r="OI98" s="114">
        <v>0</v>
      </c>
      <c r="OJ98" s="70"/>
      <c r="OK98" s="70">
        <v>0</v>
      </c>
      <c r="OL98" s="70"/>
      <c r="OM98" s="70">
        <f t="shared" si="185"/>
        <v>0</v>
      </c>
      <c r="ON98" s="70">
        <f t="shared" si="186"/>
        <v>0</v>
      </c>
      <c r="OO98" s="320">
        <v>0</v>
      </c>
      <c r="OP98" s="172"/>
      <c r="OQ98" s="321">
        <v>0</v>
      </c>
      <c r="OR98" s="172"/>
      <c r="OS98" s="321">
        <v>0</v>
      </c>
      <c r="OT98" s="172"/>
      <c r="OU98" s="172">
        <f t="shared" si="187"/>
        <v>0</v>
      </c>
      <c r="OV98" s="172">
        <f t="shared" si="188"/>
        <v>0</v>
      </c>
      <c r="OW98" s="172"/>
      <c r="OX98" s="172"/>
      <c r="OY98" s="172">
        <f t="shared" si="117"/>
        <v>0</v>
      </c>
      <c r="OZ98" s="172">
        <f t="shared" si="118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4"/>
        <v>0</v>
      </c>
      <c r="J99" s="74">
        <f t="shared" si="105"/>
        <v>0</v>
      </c>
      <c r="K99" s="263"/>
      <c r="L99" s="263"/>
      <c r="M99" s="67">
        <v>20.62</v>
      </c>
      <c r="N99" s="67">
        <v>4.1240000000000006</v>
      </c>
      <c r="O99" s="71">
        <v>24.74</v>
      </c>
      <c r="P99" s="67">
        <v>4.9480000000000004</v>
      </c>
      <c r="Q99" s="114">
        <v>5.15</v>
      </c>
      <c r="R99" s="74">
        <v>1.03</v>
      </c>
      <c r="S99" s="263"/>
      <c r="T99" s="263"/>
      <c r="U99" s="74"/>
      <c r="V99" s="74"/>
      <c r="W99" s="74">
        <f t="shared" si="119"/>
        <v>50.510000000000005</v>
      </c>
      <c r="X99" s="74">
        <f t="shared" si="120"/>
        <v>10.102</v>
      </c>
      <c r="Y99" s="74"/>
      <c r="Z99" s="74"/>
      <c r="AA99" s="71"/>
      <c r="AB99" s="67"/>
      <c r="AC99" s="74">
        <f t="shared" si="121"/>
        <v>0</v>
      </c>
      <c r="AD99" s="74">
        <f t="shared" si="122"/>
        <v>0</v>
      </c>
      <c r="AE99" s="67"/>
      <c r="AF99" s="67"/>
      <c r="AG99" s="67"/>
      <c r="AH99" s="67"/>
      <c r="AI99" s="114"/>
      <c r="AJ99" s="114"/>
      <c r="AK99" s="307"/>
      <c r="AL99" s="275"/>
      <c r="AM99" s="276"/>
      <c r="AN99" s="276"/>
      <c r="AO99" s="277"/>
      <c r="AP99" s="277"/>
      <c r="AQ99" s="277"/>
      <c r="AR99" s="277"/>
      <c r="AS99" s="277"/>
      <c r="AT99" s="277"/>
      <c r="AU99" s="70">
        <f t="shared" si="106"/>
        <v>0</v>
      </c>
      <c r="AV99" s="70">
        <f t="shared" si="107"/>
        <v>0</v>
      </c>
      <c r="AW99" s="74"/>
      <c r="AX99" s="74"/>
      <c r="AY99" s="278"/>
      <c r="AZ99" s="74"/>
      <c r="BA99" s="74"/>
      <c r="BB99" s="74"/>
      <c r="BC99" s="74">
        <f t="shared" si="108"/>
        <v>0</v>
      </c>
      <c r="BD99" s="74">
        <f t="shared" si="109"/>
        <v>0</v>
      </c>
      <c r="BE99" s="74">
        <v>10</v>
      </c>
      <c r="BF99" s="74">
        <v>1.4239999999999999</v>
      </c>
      <c r="BG99" s="279">
        <v>8</v>
      </c>
      <c r="BH99" s="280">
        <v>1.1392</v>
      </c>
      <c r="BI99" s="279">
        <v>0</v>
      </c>
      <c r="BJ99" s="280">
        <v>0</v>
      </c>
      <c r="BK99" s="264">
        <v>2</v>
      </c>
      <c r="BL99" s="74">
        <v>0.2848</v>
      </c>
      <c r="BM99" s="74"/>
      <c r="BN99" s="74"/>
      <c r="BO99" s="74"/>
      <c r="BP99" s="74"/>
      <c r="BQ99" s="74">
        <v>10</v>
      </c>
      <c r="BR99" s="74">
        <v>1.4239999999999999</v>
      </c>
      <c r="BS99" s="263">
        <f t="shared" si="123"/>
        <v>30</v>
      </c>
      <c r="BT99" s="74">
        <f t="shared" si="124"/>
        <v>4.2720000000000002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0"/>
        <v>0</v>
      </c>
      <c r="CD99" s="70">
        <f t="shared" si="110"/>
        <v>0</v>
      </c>
      <c r="CE99" s="70"/>
      <c r="CF99" s="70"/>
      <c r="CG99" s="106"/>
      <c r="CH99" s="262"/>
      <c r="CI99" s="305">
        <v>30.9</v>
      </c>
      <c r="CJ99" s="262">
        <v>10</v>
      </c>
      <c r="CK99" s="269"/>
      <c r="CL99" s="269"/>
      <c r="CM99" s="305">
        <v>10.3</v>
      </c>
      <c r="CN99" s="269">
        <v>3</v>
      </c>
      <c r="CO99" s="74">
        <f t="shared" si="125"/>
        <v>41.2</v>
      </c>
      <c r="CP99" s="74">
        <f t="shared" si="126"/>
        <v>13</v>
      </c>
      <c r="CQ99" s="308">
        <v>247.40625</v>
      </c>
      <c r="CR99" s="308"/>
      <c r="CS99" s="308"/>
      <c r="CT99" s="274"/>
      <c r="CU99" s="309">
        <v>18.556701030927837</v>
      </c>
      <c r="CV99" s="172"/>
      <c r="CW99" s="310">
        <v>63.814432989690722</v>
      </c>
      <c r="CX99" s="274"/>
      <c r="CY99" s="274"/>
      <c r="CZ99" s="274"/>
      <c r="DA99" s="281">
        <f t="shared" si="127"/>
        <v>329.77738402061857</v>
      </c>
      <c r="DB99" s="70">
        <f t="shared" si="128"/>
        <v>0</v>
      </c>
      <c r="DC99" s="74"/>
      <c r="DD99" s="74"/>
      <c r="DE99" s="70"/>
      <c r="DF99" s="74"/>
      <c r="DG99" s="74"/>
      <c r="DH99" s="74"/>
      <c r="DI99" s="74">
        <f t="shared" si="129"/>
        <v>0</v>
      </c>
      <c r="DJ99" s="74">
        <f t="shared" si="130"/>
        <v>0</v>
      </c>
      <c r="DK99" s="311">
        <v>41.1</v>
      </c>
      <c r="DL99" s="311">
        <v>13.7</v>
      </c>
      <c r="DM99" s="263">
        <f t="shared" si="131"/>
        <v>41.1</v>
      </c>
      <c r="DN99" s="263">
        <f t="shared" si="132"/>
        <v>13.7</v>
      </c>
      <c r="DO99" s="311">
        <v>39.869999999999997</v>
      </c>
      <c r="DP99" s="311">
        <v>13.29</v>
      </c>
      <c r="DQ99" s="265"/>
      <c r="DR99" s="265"/>
      <c r="DS99" s="74"/>
      <c r="DT99" s="74"/>
      <c r="DU99" s="266"/>
      <c r="DV99" s="282"/>
      <c r="DW99" s="282"/>
      <c r="DX99" s="282"/>
      <c r="DY99" s="74"/>
      <c r="DZ99" s="74"/>
      <c r="EA99" s="70"/>
      <c r="EB99" s="74"/>
      <c r="EC99" s="74">
        <f t="shared" si="133"/>
        <v>0</v>
      </c>
      <c r="ED99" s="74">
        <f t="shared" si="133"/>
        <v>0</v>
      </c>
      <c r="EE99" s="70"/>
      <c r="EF99" s="70"/>
      <c r="EG99" s="346">
        <v>41.23</v>
      </c>
      <c r="EH99" s="347"/>
      <c r="EI99" s="87">
        <v>265.70103092783506</v>
      </c>
      <c r="EJ99" s="87"/>
      <c r="EK99" s="263">
        <v>116.90721649484537</v>
      </c>
      <c r="EL99" s="266"/>
      <c r="EM99" s="267"/>
      <c r="EN99" s="267"/>
      <c r="EO99" s="267"/>
      <c r="EP99" s="267"/>
      <c r="EQ99" s="74">
        <f t="shared" si="134"/>
        <v>423.83824742268047</v>
      </c>
      <c r="ER99" s="74">
        <f t="shared" si="135"/>
        <v>0</v>
      </c>
      <c r="ES99" s="172"/>
      <c r="ET99" s="172"/>
      <c r="EU99" s="283"/>
      <c r="EV99" s="283"/>
      <c r="EW99" s="70">
        <f t="shared" si="136"/>
        <v>0</v>
      </c>
      <c r="EX99" s="70">
        <f t="shared" si="137"/>
        <v>0</v>
      </c>
      <c r="EY99" s="74"/>
      <c r="EZ99" s="74"/>
      <c r="FA99" s="312">
        <v>29</v>
      </c>
      <c r="FB99" s="268"/>
      <c r="FC99" s="106">
        <v>0</v>
      </c>
      <c r="FD99" s="264"/>
      <c r="FE99" s="74"/>
      <c r="FF99" s="74"/>
      <c r="FG99" s="284"/>
      <c r="FH99" s="285"/>
      <c r="FI99" s="74"/>
      <c r="FJ99" s="74"/>
      <c r="FK99" s="74"/>
      <c r="FL99" s="74"/>
      <c r="FM99" s="264"/>
      <c r="FN99" s="264"/>
      <c r="FO99" s="70"/>
      <c r="FP99" s="74"/>
      <c r="FQ99" s="286">
        <f t="shared" si="138"/>
        <v>0</v>
      </c>
      <c r="FR99" s="74">
        <f t="shared" si="139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0"/>
        <v>0</v>
      </c>
      <c r="GH99" s="74">
        <f t="shared" si="141"/>
        <v>0</v>
      </c>
      <c r="GI99" s="67"/>
      <c r="GJ99" s="67"/>
      <c r="GK99" s="269"/>
      <c r="GL99" s="269"/>
      <c r="GM99" s="86"/>
      <c r="GN99" s="86"/>
      <c r="GO99" s="269"/>
      <c r="GP99" s="313"/>
      <c r="GQ99" s="313"/>
      <c r="GR99" s="313"/>
      <c r="GS99" s="86"/>
      <c r="GT99" s="86"/>
      <c r="GU99" s="86"/>
      <c r="GV99" s="86"/>
      <c r="GW99" s="86"/>
      <c r="GX99" s="86"/>
      <c r="GY99" s="86"/>
      <c r="GZ99" s="86"/>
      <c r="HA99" s="67"/>
      <c r="HB99" s="67"/>
      <c r="HC99" s="70"/>
      <c r="HD99" s="70"/>
      <c r="HE99" s="70"/>
      <c r="HF99" s="70"/>
      <c r="HG99" s="70"/>
      <c r="HH99" s="70"/>
      <c r="HI99" s="70">
        <f t="shared" si="111"/>
        <v>0</v>
      </c>
      <c r="HJ99" s="70">
        <f t="shared" si="112"/>
        <v>0</v>
      </c>
      <c r="HK99" s="74"/>
      <c r="HL99" s="74"/>
      <c r="HM99" s="74"/>
      <c r="HN99" s="282"/>
      <c r="HO99" s="74">
        <f t="shared" si="142"/>
        <v>0</v>
      </c>
      <c r="HP99" s="74">
        <f t="shared" si="143"/>
        <v>0</v>
      </c>
      <c r="HQ99" s="305">
        <v>565</v>
      </c>
      <c r="HR99" s="67"/>
      <c r="HS99" s="305">
        <v>565</v>
      </c>
      <c r="HT99" s="74"/>
      <c r="HU99" s="74">
        <f t="shared" si="144"/>
        <v>565</v>
      </c>
      <c r="HV99" s="74">
        <f t="shared" si="145"/>
        <v>0</v>
      </c>
      <c r="HW99" s="74"/>
      <c r="HX99" s="74"/>
      <c r="HY99" s="314"/>
      <c r="HZ99" s="314"/>
      <c r="IA99" s="89"/>
      <c r="IB99" s="87"/>
      <c r="IC99" s="172">
        <v>12.5</v>
      </c>
      <c r="ID99" s="269">
        <v>3.125</v>
      </c>
      <c r="IE99" s="184"/>
      <c r="IF99" s="184"/>
      <c r="IG99" s="74">
        <f t="shared" si="146"/>
        <v>12.5</v>
      </c>
      <c r="IH99" s="74">
        <f t="shared" si="147"/>
        <v>3.125</v>
      </c>
      <c r="II99" s="74"/>
      <c r="IJ99" s="74"/>
      <c r="IK99" s="74"/>
      <c r="IL99" s="74"/>
      <c r="IM99" s="70"/>
      <c r="IN99" s="282"/>
      <c r="IO99" s="74"/>
      <c r="IP99" s="74"/>
      <c r="IQ99" s="74"/>
      <c r="IR99" s="74"/>
      <c r="IS99" s="74"/>
      <c r="IT99" s="74"/>
      <c r="IU99" s="74">
        <f t="shared" si="113"/>
        <v>0</v>
      </c>
      <c r="IV99" s="74">
        <f t="shared" si="114"/>
        <v>0</v>
      </c>
      <c r="IW99" s="74"/>
      <c r="IX99" s="74"/>
      <c r="IY99" s="67"/>
      <c r="IZ99" s="67"/>
      <c r="JA99" s="67">
        <v>10.31</v>
      </c>
      <c r="JB99" s="67"/>
      <c r="JC99" s="67">
        <v>10.31</v>
      </c>
      <c r="JD99" s="67"/>
      <c r="JE99" s="293">
        <v>5.15</v>
      </c>
      <c r="JF99" s="293"/>
      <c r="JG99" s="74">
        <f t="shared" si="148"/>
        <v>25.770000000000003</v>
      </c>
      <c r="JH99" s="74">
        <f t="shared" si="149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24"/>
      <c r="JN99" s="269"/>
      <c r="JO99" s="305">
        <v>0</v>
      </c>
      <c r="JP99" s="269">
        <v>0</v>
      </c>
      <c r="JQ99" s="305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50"/>
        <v>50.796300000000002</v>
      </c>
      <c r="JX99" s="74">
        <f t="shared" si="151"/>
        <v>10</v>
      </c>
      <c r="JY99" s="74"/>
      <c r="JZ99" s="74"/>
      <c r="KA99" s="67"/>
      <c r="KB99" s="67"/>
      <c r="KC99" s="74">
        <f t="shared" si="152"/>
        <v>0</v>
      </c>
      <c r="KD99" s="74">
        <f t="shared" si="153"/>
        <v>0</v>
      </c>
      <c r="KE99" s="70"/>
      <c r="KF99" s="70"/>
      <c r="KG99" s="70"/>
      <c r="KH99" s="70"/>
      <c r="KI99" s="70">
        <f t="shared" si="115"/>
        <v>0</v>
      </c>
      <c r="KJ99" s="70">
        <f t="shared" si="116"/>
        <v>0</v>
      </c>
      <c r="KK99" s="70"/>
      <c r="KL99" s="70"/>
      <c r="KM99" s="70"/>
      <c r="KN99" s="70"/>
      <c r="KO99" s="70">
        <f t="shared" si="154"/>
        <v>0</v>
      </c>
      <c r="KP99" s="70">
        <f t="shared" si="154"/>
        <v>0</v>
      </c>
      <c r="KQ99" s="263"/>
      <c r="KR99" s="70"/>
      <c r="KS99" s="70"/>
      <c r="KT99" s="70"/>
      <c r="KU99" s="114">
        <f t="shared" si="155"/>
        <v>0</v>
      </c>
      <c r="KV99" s="114">
        <f t="shared" si="156"/>
        <v>0</v>
      </c>
      <c r="KW99" s="70"/>
      <c r="KX99" s="70"/>
      <c r="KY99" s="70">
        <f t="shared" si="157"/>
        <v>0</v>
      </c>
      <c r="KZ99" s="70">
        <f t="shared" si="158"/>
        <v>0</v>
      </c>
      <c r="LA99" s="70"/>
      <c r="LB99" s="70"/>
      <c r="LC99" s="70"/>
      <c r="LD99" s="70"/>
      <c r="LE99" s="70">
        <f t="shared" si="159"/>
        <v>0</v>
      </c>
      <c r="LF99" s="70">
        <f t="shared" si="160"/>
        <v>0</v>
      </c>
      <c r="LG99" s="70"/>
      <c r="LH99" s="70"/>
      <c r="LI99" s="70">
        <f t="shared" si="161"/>
        <v>0</v>
      </c>
      <c r="LJ99" s="70">
        <f t="shared" si="162"/>
        <v>0</v>
      </c>
      <c r="LK99" s="67">
        <v>24.2</v>
      </c>
      <c r="LL99" s="269">
        <v>0</v>
      </c>
      <c r="LM99" s="75">
        <v>24.02</v>
      </c>
      <c r="LN99" s="315">
        <v>0</v>
      </c>
      <c r="LO99" s="75">
        <v>6.5750000000000002</v>
      </c>
      <c r="LP99" s="319">
        <v>0</v>
      </c>
      <c r="LQ99" s="130"/>
      <c r="LR99" s="271"/>
      <c r="LS99" s="271"/>
      <c r="LT99" s="271"/>
      <c r="LU99" s="70">
        <f t="shared" si="163"/>
        <v>54.795000000000002</v>
      </c>
      <c r="LV99" s="70">
        <f t="shared" si="164"/>
        <v>0</v>
      </c>
      <c r="LW99" s="130"/>
      <c r="LX99" s="70"/>
      <c r="LY99" s="70"/>
      <c r="LZ99" s="70"/>
      <c r="MA99" s="70">
        <f t="shared" si="165"/>
        <v>0</v>
      </c>
      <c r="MB99" s="70">
        <f t="shared" si="166"/>
        <v>0</v>
      </c>
      <c r="MC99" s="106"/>
      <c r="MD99" s="70"/>
      <c r="ME99" s="316"/>
      <c r="MF99" s="287"/>
      <c r="MG99" s="71"/>
      <c r="MH99" s="70"/>
      <c r="MI99" s="71"/>
      <c r="MJ99" s="70"/>
      <c r="MK99" s="70">
        <f t="shared" si="167"/>
        <v>0</v>
      </c>
      <c r="ML99" s="70">
        <f t="shared" si="168"/>
        <v>0</v>
      </c>
      <c r="MM99" s="365">
        <v>0</v>
      </c>
      <c r="MN99" s="321"/>
      <c r="MO99" s="366">
        <v>0</v>
      </c>
      <c r="MP99" s="321"/>
      <c r="MQ99" s="70">
        <f t="shared" si="169"/>
        <v>0</v>
      </c>
      <c r="MR99" s="70">
        <f t="shared" si="170"/>
        <v>0</v>
      </c>
      <c r="MS99" s="70"/>
      <c r="MT99" s="70"/>
      <c r="MU99" s="70">
        <f t="shared" si="171"/>
        <v>0</v>
      </c>
      <c r="MV99" s="70">
        <f t="shared" si="172"/>
        <v>0</v>
      </c>
      <c r="MW99" s="70"/>
      <c r="MX99" s="70"/>
      <c r="MY99" s="70">
        <f t="shared" si="173"/>
        <v>0</v>
      </c>
      <c r="MZ99" s="70">
        <f t="shared" si="174"/>
        <v>0</v>
      </c>
      <c r="NA99" s="317">
        <v>3.33</v>
      </c>
      <c r="NB99" s="349">
        <v>0.9</v>
      </c>
      <c r="NC99" s="70">
        <f t="shared" si="175"/>
        <v>3.33</v>
      </c>
      <c r="ND99" s="70">
        <f t="shared" si="176"/>
        <v>0.9</v>
      </c>
      <c r="NE99" s="172"/>
      <c r="NF99" s="172"/>
      <c r="NG99" s="172">
        <f t="shared" si="177"/>
        <v>0</v>
      </c>
      <c r="NH99" s="172">
        <f t="shared" si="178"/>
        <v>0</v>
      </c>
      <c r="NI99" s="172"/>
      <c r="NJ99" s="172"/>
      <c r="NK99" s="172">
        <f t="shared" si="179"/>
        <v>0</v>
      </c>
      <c r="NL99" s="172">
        <f t="shared" si="180"/>
        <v>0</v>
      </c>
      <c r="NM99" s="264"/>
      <c r="NN99" s="172"/>
      <c r="NO99" s="172">
        <f t="shared" si="181"/>
        <v>0</v>
      </c>
      <c r="NP99" s="172">
        <f t="shared" si="182"/>
        <v>0</v>
      </c>
      <c r="NQ99" s="314">
        <v>0</v>
      </c>
      <c r="NR99" s="314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3"/>
        <v>0</v>
      </c>
      <c r="OD99" s="70">
        <f t="shared" si="184"/>
        <v>0</v>
      </c>
      <c r="OE99" s="70">
        <v>0</v>
      </c>
      <c r="OF99" s="70"/>
      <c r="OG99" s="114">
        <v>0</v>
      </c>
      <c r="OH99" s="70"/>
      <c r="OI99" s="114">
        <v>0</v>
      </c>
      <c r="OJ99" s="70"/>
      <c r="OK99" s="70">
        <v>0</v>
      </c>
      <c r="OL99" s="70"/>
      <c r="OM99" s="70">
        <f t="shared" si="185"/>
        <v>0</v>
      </c>
      <c r="ON99" s="70">
        <f t="shared" si="186"/>
        <v>0</v>
      </c>
      <c r="OO99" s="320">
        <v>0</v>
      </c>
      <c r="OP99" s="172"/>
      <c r="OQ99" s="321">
        <v>0</v>
      </c>
      <c r="OR99" s="172"/>
      <c r="OS99" s="321">
        <v>0</v>
      </c>
      <c r="OT99" s="172"/>
      <c r="OU99" s="172">
        <f t="shared" si="187"/>
        <v>0</v>
      </c>
      <c r="OV99" s="172">
        <f t="shared" si="188"/>
        <v>0</v>
      </c>
      <c r="OW99" s="172"/>
      <c r="OX99" s="172"/>
      <c r="OY99" s="172">
        <f t="shared" si="117"/>
        <v>0</v>
      </c>
      <c r="OZ99" s="172">
        <f t="shared" si="118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4"/>
        <v>0</v>
      </c>
      <c r="J100" s="74">
        <f t="shared" si="105"/>
        <v>0</v>
      </c>
      <c r="K100" s="263"/>
      <c r="L100" s="263"/>
      <c r="M100" s="67">
        <v>20.62</v>
      </c>
      <c r="N100" s="67">
        <v>4.1240000000000006</v>
      </c>
      <c r="O100" s="71">
        <v>24.74</v>
      </c>
      <c r="P100" s="67">
        <v>4.9480000000000004</v>
      </c>
      <c r="Q100" s="114">
        <v>5.15</v>
      </c>
      <c r="R100" s="74">
        <v>1.03</v>
      </c>
      <c r="S100" s="263"/>
      <c r="T100" s="263"/>
      <c r="U100" s="74"/>
      <c r="V100" s="74"/>
      <c r="W100" s="74">
        <f t="shared" si="119"/>
        <v>50.510000000000005</v>
      </c>
      <c r="X100" s="74">
        <f t="shared" si="120"/>
        <v>10.102</v>
      </c>
      <c r="Y100" s="74"/>
      <c r="Z100" s="74"/>
      <c r="AA100" s="71"/>
      <c r="AB100" s="67"/>
      <c r="AC100" s="74">
        <f t="shared" si="121"/>
        <v>0</v>
      </c>
      <c r="AD100" s="74">
        <f t="shared" si="122"/>
        <v>0</v>
      </c>
      <c r="AE100" s="67"/>
      <c r="AF100" s="67"/>
      <c r="AG100" s="67"/>
      <c r="AH100" s="67"/>
      <c r="AI100" s="114"/>
      <c r="AJ100" s="114"/>
      <c r="AK100" s="307"/>
      <c r="AL100" s="275"/>
      <c r="AM100" s="276"/>
      <c r="AN100" s="276"/>
      <c r="AO100" s="277"/>
      <c r="AP100" s="277"/>
      <c r="AQ100" s="277"/>
      <c r="AR100" s="277"/>
      <c r="AS100" s="277"/>
      <c r="AT100" s="277"/>
      <c r="AU100" s="70">
        <f t="shared" si="106"/>
        <v>0</v>
      </c>
      <c r="AV100" s="70">
        <f t="shared" si="107"/>
        <v>0</v>
      </c>
      <c r="AW100" s="74"/>
      <c r="AX100" s="74"/>
      <c r="AY100" s="278"/>
      <c r="AZ100" s="74"/>
      <c r="BA100" s="74"/>
      <c r="BB100" s="74"/>
      <c r="BC100" s="74">
        <f t="shared" si="108"/>
        <v>0</v>
      </c>
      <c r="BD100" s="74">
        <f t="shared" si="109"/>
        <v>0</v>
      </c>
      <c r="BE100" s="74">
        <v>10</v>
      </c>
      <c r="BF100" s="74">
        <v>1.4239999999999999</v>
      </c>
      <c r="BG100" s="279">
        <v>8</v>
      </c>
      <c r="BH100" s="280">
        <v>1.1392</v>
      </c>
      <c r="BI100" s="279">
        <v>0</v>
      </c>
      <c r="BJ100" s="280">
        <v>0</v>
      </c>
      <c r="BK100" s="264">
        <v>2</v>
      </c>
      <c r="BL100" s="74">
        <v>0.2848</v>
      </c>
      <c r="BM100" s="74"/>
      <c r="BN100" s="74"/>
      <c r="BO100" s="74"/>
      <c r="BP100" s="74"/>
      <c r="BQ100" s="74">
        <v>10</v>
      </c>
      <c r="BR100" s="74">
        <v>1.4239999999999999</v>
      </c>
      <c r="BS100" s="263">
        <f t="shared" si="123"/>
        <v>30</v>
      </c>
      <c r="BT100" s="74">
        <f t="shared" si="124"/>
        <v>4.2720000000000002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0"/>
        <v>0</v>
      </c>
      <c r="CD100" s="70">
        <f t="shared" si="110"/>
        <v>0</v>
      </c>
      <c r="CE100" s="70"/>
      <c r="CF100" s="70"/>
      <c r="CG100" s="106"/>
      <c r="CH100" s="262"/>
      <c r="CI100" s="305">
        <v>30.9</v>
      </c>
      <c r="CJ100" s="262">
        <v>10</v>
      </c>
      <c r="CK100" s="269"/>
      <c r="CL100" s="269"/>
      <c r="CM100" s="305">
        <v>10.3</v>
      </c>
      <c r="CN100" s="269">
        <v>3</v>
      </c>
      <c r="CO100" s="74">
        <f t="shared" si="125"/>
        <v>41.2</v>
      </c>
      <c r="CP100" s="74">
        <f t="shared" si="126"/>
        <v>13</v>
      </c>
      <c r="CQ100" s="308">
        <v>247.40625</v>
      </c>
      <c r="CR100" s="308"/>
      <c r="CS100" s="308"/>
      <c r="CT100" s="274"/>
      <c r="CU100" s="309">
        <v>18.556701030927837</v>
      </c>
      <c r="CV100" s="172"/>
      <c r="CW100" s="310">
        <v>63.814432989690722</v>
      </c>
      <c r="CX100" s="274"/>
      <c r="CY100" s="274"/>
      <c r="CZ100" s="274"/>
      <c r="DA100" s="281">
        <f t="shared" si="127"/>
        <v>329.77738402061857</v>
      </c>
      <c r="DB100" s="70">
        <f t="shared" si="128"/>
        <v>0</v>
      </c>
      <c r="DC100" s="74"/>
      <c r="DD100" s="74"/>
      <c r="DE100" s="70"/>
      <c r="DF100" s="74"/>
      <c r="DG100" s="74"/>
      <c r="DH100" s="74"/>
      <c r="DI100" s="74">
        <f t="shared" si="129"/>
        <v>0</v>
      </c>
      <c r="DJ100" s="74">
        <f t="shared" si="130"/>
        <v>0</v>
      </c>
      <c r="DK100" s="311">
        <v>41.1</v>
      </c>
      <c r="DL100" s="311">
        <v>13.7</v>
      </c>
      <c r="DM100" s="263">
        <f t="shared" si="131"/>
        <v>41.1</v>
      </c>
      <c r="DN100" s="263">
        <f t="shared" si="132"/>
        <v>13.7</v>
      </c>
      <c r="DO100" s="311">
        <v>39.869999999999997</v>
      </c>
      <c r="DP100" s="311">
        <v>13.29</v>
      </c>
      <c r="DQ100" s="265"/>
      <c r="DR100" s="265"/>
      <c r="DS100" s="74"/>
      <c r="DT100" s="74"/>
      <c r="DU100" s="266"/>
      <c r="DV100" s="282"/>
      <c r="DW100" s="282"/>
      <c r="DX100" s="282"/>
      <c r="DY100" s="74"/>
      <c r="DZ100" s="74"/>
      <c r="EA100" s="70"/>
      <c r="EB100" s="74"/>
      <c r="EC100" s="74">
        <f t="shared" si="133"/>
        <v>0</v>
      </c>
      <c r="ED100" s="74">
        <f t="shared" si="133"/>
        <v>0</v>
      </c>
      <c r="EE100" s="70"/>
      <c r="EF100" s="70"/>
      <c r="EG100" s="346">
        <v>41.23</v>
      </c>
      <c r="EH100" s="347"/>
      <c r="EI100" s="87">
        <v>265.70103092783506</v>
      </c>
      <c r="EJ100" s="87"/>
      <c r="EK100" s="263">
        <v>116.90721649484537</v>
      </c>
      <c r="EL100" s="266"/>
      <c r="EM100" s="267"/>
      <c r="EN100" s="267"/>
      <c r="EO100" s="267"/>
      <c r="EP100" s="267"/>
      <c r="EQ100" s="74">
        <f t="shared" si="134"/>
        <v>423.83824742268047</v>
      </c>
      <c r="ER100" s="74">
        <f t="shared" si="135"/>
        <v>0</v>
      </c>
      <c r="ES100" s="172"/>
      <c r="ET100" s="172"/>
      <c r="EU100" s="283"/>
      <c r="EV100" s="283"/>
      <c r="EW100" s="70">
        <f t="shared" si="136"/>
        <v>0</v>
      </c>
      <c r="EX100" s="70">
        <f t="shared" si="137"/>
        <v>0</v>
      </c>
      <c r="EY100" s="74"/>
      <c r="EZ100" s="74"/>
      <c r="FA100" s="312">
        <v>29</v>
      </c>
      <c r="FB100" s="268"/>
      <c r="FC100" s="106">
        <v>0</v>
      </c>
      <c r="FD100" s="264"/>
      <c r="FE100" s="74"/>
      <c r="FF100" s="74"/>
      <c r="FG100" s="284"/>
      <c r="FH100" s="285"/>
      <c r="FI100" s="74"/>
      <c r="FJ100" s="74"/>
      <c r="FK100" s="74"/>
      <c r="FL100" s="74"/>
      <c r="FM100" s="264"/>
      <c r="FN100" s="264"/>
      <c r="FO100" s="70"/>
      <c r="FP100" s="74"/>
      <c r="FQ100" s="286">
        <f t="shared" si="138"/>
        <v>0</v>
      </c>
      <c r="FR100" s="74">
        <f t="shared" si="139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0"/>
        <v>0</v>
      </c>
      <c r="GH100" s="74">
        <f t="shared" si="141"/>
        <v>0</v>
      </c>
      <c r="GI100" s="67"/>
      <c r="GJ100" s="67"/>
      <c r="GK100" s="269"/>
      <c r="GL100" s="269"/>
      <c r="GM100" s="86"/>
      <c r="GN100" s="86"/>
      <c r="GO100" s="269"/>
      <c r="GP100" s="313"/>
      <c r="GQ100" s="313"/>
      <c r="GR100" s="313"/>
      <c r="GS100" s="86"/>
      <c r="GT100" s="86"/>
      <c r="GU100" s="86"/>
      <c r="GV100" s="86"/>
      <c r="GW100" s="86"/>
      <c r="GX100" s="86"/>
      <c r="GY100" s="86"/>
      <c r="GZ100" s="86"/>
      <c r="HA100" s="67"/>
      <c r="HB100" s="67"/>
      <c r="HC100" s="70"/>
      <c r="HD100" s="70"/>
      <c r="HE100" s="70"/>
      <c r="HF100" s="70"/>
      <c r="HG100" s="70"/>
      <c r="HH100" s="70"/>
      <c r="HI100" s="70">
        <f t="shared" si="111"/>
        <v>0</v>
      </c>
      <c r="HJ100" s="70">
        <f t="shared" si="112"/>
        <v>0</v>
      </c>
      <c r="HK100" s="74"/>
      <c r="HL100" s="74"/>
      <c r="HM100" s="74"/>
      <c r="HN100" s="282"/>
      <c r="HO100" s="74">
        <f t="shared" si="142"/>
        <v>0</v>
      </c>
      <c r="HP100" s="74">
        <f t="shared" si="143"/>
        <v>0</v>
      </c>
      <c r="HQ100" s="305">
        <v>565</v>
      </c>
      <c r="HR100" s="67"/>
      <c r="HS100" s="305">
        <v>565</v>
      </c>
      <c r="HT100" s="74"/>
      <c r="HU100" s="74">
        <f t="shared" si="144"/>
        <v>565</v>
      </c>
      <c r="HV100" s="74">
        <f t="shared" si="145"/>
        <v>0</v>
      </c>
      <c r="HW100" s="74"/>
      <c r="HX100" s="74"/>
      <c r="HY100" s="314"/>
      <c r="HZ100" s="314"/>
      <c r="IA100" s="89"/>
      <c r="IB100" s="87"/>
      <c r="IC100" s="172">
        <v>12.5</v>
      </c>
      <c r="ID100" s="269">
        <v>3.125</v>
      </c>
      <c r="IE100" s="184"/>
      <c r="IF100" s="184"/>
      <c r="IG100" s="74">
        <f t="shared" si="146"/>
        <v>12.5</v>
      </c>
      <c r="IH100" s="74">
        <f t="shared" si="147"/>
        <v>3.125</v>
      </c>
      <c r="II100" s="74"/>
      <c r="IJ100" s="74"/>
      <c r="IK100" s="74"/>
      <c r="IL100" s="74"/>
      <c r="IM100" s="70"/>
      <c r="IN100" s="282"/>
      <c r="IO100" s="74"/>
      <c r="IP100" s="74"/>
      <c r="IQ100" s="74"/>
      <c r="IR100" s="74"/>
      <c r="IS100" s="74"/>
      <c r="IT100" s="74"/>
      <c r="IU100" s="74">
        <f t="shared" si="113"/>
        <v>0</v>
      </c>
      <c r="IV100" s="74">
        <f t="shared" si="114"/>
        <v>0</v>
      </c>
      <c r="IW100" s="74"/>
      <c r="IX100" s="74"/>
      <c r="IY100" s="67"/>
      <c r="IZ100" s="67"/>
      <c r="JA100" s="67">
        <v>10.31</v>
      </c>
      <c r="JB100" s="67"/>
      <c r="JC100" s="67">
        <v>10.31</v>
      </c>
      <c r="JD100" s="67"/>
      <c r="JE100" s="293">
        <v>5.15</v>
      </c>
      <c r="JF100" s="293"/>
      <c r="JG100" s="74">
        <f t="shared" si="148"/>
        <v>25.770000000000003</v>
      </c>
      <c r="JH100" s="74">
        <f t="shared" si="149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24"/>
      <c r="JN100" s="269"/>
      <c r="JO100" s="305">
        <v>0</v>
      </c>
      <c r="JP100" s="269">
        <v>0</v>
      </c>
      <c r="JQ100" s="305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50"/>
        <v>50.796300000000002</v>
      </c>
      <c r="JX100" s="74">
        <f t="shared" si="151"/>
        <v>10</v>
      </c>
      <c r="JY100" s="74"/>
      <c r="JZ100" s="74"/>
      <c r="KA100" s="67"/>
      <c r="KB100" s="67"/>
      <c r="KC100" s="74">
        <f t="shared" si="152"/>
        <v>0</v>
      </c>
      <c r="KD100" s="74">
        <f t="shared" si="153"/>
        <v>0</v>
      </c>
      <c r="KE100" s="70"/>
      <c r="KF100" s="70"/>
      <c r="KG100" s="70"/>
      <c r="KH100" s="70"/>
      <c r="KI100" s="70">
        <f t="shared" si="115"/>
        <v>0</v>
      </c>
      <c r="KJ100" s="70">
        <f t="shared" si="116"/>
        <v>0</v>
      </c>
      <c r="KK100" s="70"/>
      <c r="KL100" s="70"/>
      <c r="KM100" s="70"/>
      <c r="KN100" s="70"/>
      <c r="KO100" s="70">
        <f t="shared" si="154"/>
        <v>0</v>
      </c>
      <c r="KP100" s="70">
        <f t="shared" si="154"/>
        <v>0</v>
      </c>
      <c r="KQ100" s="263"/>
      <c r="KR100" s="70"/>
      <c r="KS100" s="70"/>
      <c r="KT100" s="70"/>
      <c r="KU100" s="114">
        <f t="shared" si="155"/>
        <v>0</v>
      </c>
      <c r="KV100" s="114">
        <f t="shared" si="156"/>
        <v>0</v>
      </c>
      <c r="KW100" s="70"/>
      <c r="KX100" s="70"/>
      <c r="KY100" s="70">
        <f t="shared" si="157"/>
        <v>0</v>
      </c>
      <c r="KZ100" s="70">
        <f t="shared" si="158"/>
        <v>0</v>
      </c>
      <c r="LA100" s="70"/>
      <c r="LB100" s="70"/>
      <c r="LC100" s="70"/>
      <c r="LD100" s="70"/>
      <c r="LE100" s="70">
        <f t="shared" si="159"/>
        <v>0</v>
      </c>
      <c r="LF100" s="70">
        <f t="shared" si="160"/>
        <v>0</v>
      </c>
      <c r="LG100" s="70"/>
      <c r="LH100" s="70"/>
      <c r="LI100" s="70">
        <f t="shared" si="161"/>
        <v>0</v>
      </c>
      <c r="LJ100" s="70">
        <f t="shared" si="162"/>
        <v>0</v>
      </c>
      <c r="LK100" s="67">
        <v>24.2</v>
      </c>
      <c r="LL100" s="269">
        <v>0</v>
      </c>
      <c r="LM100" s="75">
        <v>24.02</v>
      </c>
      <c r="LN100" s="315">
        <v>0</v>
      </c>
      <c r="LO100" s="75">
        <v>6.5750000000000002</v>
      </c>
      <c r="LP100" s="319">
        <v>0</v>
      </c>
      <c r="LQ100" s="130"/>
      <c r="LR100" s="271"/>
      <c r="LS100" s="271"/>
      <c r="LT100" s="271"/>
      <c r="LU100" s="70">
        <f t="shared" si="163"/>
        <v>54.795000000000002</v>
      </c>
      <c r="LV100" s="70">
        <f t="shared" si="164"/>
        <v>0</v>
      </c>
      <c r="LW100" s="130"/>
      <c r="LX100" s="70"/>
      <c r="LY100" s="70"/>
      <c r="LZ100" s="70"/>
      <c r="MA100" s="70">
        <f t="shared" si="165"/>
        <v>0</v>
      </c>
      <c r="MB100" s="70">
        <f t="shared" si="166"/>
        <v>0</v>
      </c>
      <c r="MC100" s="106"/>
      <c r="MD100" s="70"/>
      <c r="ME100" s="316"/>
      <c r="MF100" s="287"/>
      <c r="MG100" s="71"/>
      <c r="MH100" s="70"/>
      <c r="MI100" s="71"/>
      <c r="MJ100" s="70"/>
      <c r="MK100" s="70">
        <f t="shared" si="167"/>
        <v>0</v>
      </c>
      <c r="ML100" s="70">
        <f t="shared" si="168"/>
        <v>0</v>
      </c>
      <c r="MM100" s="365">
        <v>0</v>
      </c>
      <c r="MN100" s="321"/>
      <c r="MO100" s="366">
        <v>0</v>
      </c>
      <c r="MP100" s="321"/>
      <c r="MQ100" s="70">
        <f t="shared" si="169"/>
        <v>0</v>
      </c>
      <c r="MR100" s="70">
        <f t="shared" si="170"/>
        <v>0</v>
      </c>
      <c r="MS100" s="70"/>
      <c r="MT100" s="70"/>
      <c r="MU100" s="70">
        <f t="shared" si="171"/>
        <v>0</v>
      </c>
      <c r="MV100" s="70">
        <f t="shared" si="172"/>
        <v>0</v>
      </c>
      <c r="MW100" s="70"/>
      <c r="MX100" s="70"/>
      <c r="MY100" s="70">
        <f t="shared" si="173"/>
        <v>0</v>
      </c>
      <c r="MZ100" s="70">
        <f t="shared" si="174"/>
        <v>0</v>
      </c>
      <c r="NA100" s="317">
        <v>3.33</v>
      </c>
      <c r="NB100" s="349">
        <v>0.9</v>
      </c>
      <c r="NC100" s="70">
        <f t="shared" si="175"/>
        <v>3.33</v>
      </c>
      <c r="ND100" s="70">
        <f t="shared" si="176"/>
        <v>0.9</v>
      </c>
      <c r="NE100" s="172"/>
      <c r="NF100" s="172"/>
      <c r="NG100" s="172">
        <f t="shared" si="177"/>
        <v>0</v>
      </c>
      <c r="NH100" s="172">
        <f t="shared" si="178"/>
        <v>0</v>
      </c>
      <c r="NI100" s="172"/>
      <c r="NJ100" s="172"/>
      <c r="NK100" s="172">
        <f t="shared" si="179"/>
        <v>0</v>
      </c>
      <c r="NL100" s="172">
        <f t="shared" si="180"/>
        <v>0</v>
      </c>
      <c r="NM100" s="264"/>
      <c r="NN100" s="172"/>
      <c r="NO100" s="172">
        <f t="shared" si="181"/>
        <v>0</v>
      </c>
      <c r="NP100" s="172">
        <f t="shared" si="182"/>
        <v>0</v>
      </c>
      <c r="NQ100" s="314">
        <v>0</v>
      </c>
      <c r="NR100" s="314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3"/>
        <v>0</v>
      </c>
      <c r="OD100" s="70">
        <f t="shared" si="184"/>
        <v>0</v>
      </c>
      <c r="OE100" s="70">
        <v>0</v>
      </c>
      <c r="OF100" s="70"/>
      <c r="OG100" s="114">
        <v>0</v>
      </c>
      <c r="OH100" s="70"/>
      <c r="OI100" s="114">
        <v>0</v>
      </c>
      <c r="OJ100" s="70"/>
      <c r="OK100" s="70">
        <v>0</v>
      </c>
      <c r="OL100" s="70"/>
      <c r="OM100" s="70">
        <f t="shared" si="185"/>
        <v>0</v>
      </c>
      <c r="ON100" s="70">
        <f t="shared" si="186"/>
        <v>0</v>
      </c>
      <c r="OO100" s="320">
        <v>0</v>
      </c>
      <c r="OP100" s="172"/>
      <c r="OQ100" s="321">
        <v>0</v>
      </c>
      <c r="OR100" s="172"/>
      <c r="OS100" s="321">
        <v>0</v>
      </c>
      <c r="OT100" s="172"/>
      <c r="OU100" s="172">
        <f t="shared" si="187"/>
        <v>0</v>
      </c>
      <c r="OV100" s="172">
        <f t="shared" si="188"/>
        <v>0</v>
      </c>
      <c r="OW100" s="172"/>
      <c r="OX100" s="172"/>
      <c r="OY100" s="172">
        <f t="shared" si="117"/>
        <v>0</v>
      </c>
      <c r="OZ100" s="172">
        <f t="shared" si="118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4"/>
        <v>0</v>
      </c>
      <c r="J101" s="74">
        <f t="shared" si="105"/>
        <v>0</v>
      </c>
      <c r="K101" s="263"/>
      <c r="L101" s="263"/>
      <c r="M101" s="67">
        <v>20.62</v>
      </c>
      <c r="N101" s="67">
        <v>4.1240000000000006</v>
      </c>
      <c r="O101" s="71">
        <v>24.74</v>
      </c>
      <c r="P101" s="67">
        <v>4.9480000000000004</v>
      </c>
      <c r="Q101" s="114">
        <v>5.15</v>
      </c>
      <c r="R101" s="74">
        <v>1.03</v>
      </c>
      <c r="S101" s="263"/>
      <c r="T101" s="263"/>
      <c r="U101" s="74"/>
      <c r="V101" s="74"/>
      <c r="W101" s="74">
        <f t="shared" si="119"/>
        <v>50.510000000000005</v>
      </c>
      <c r="X101" s="74">
        <f t="shared" si="120"/>
        <v>10.102</v>
      </c>
      <c r="Y101" s="74"/>
      <c r="Z101" s="74"/>
      <c r="AA101" s="71"/>
      <c r="AB101" s="67"/>
      <c r="AC101" s="74">
        <f t="shared" si="121"/>
        <v>0</v>
      </c>
      <c r="AD101" s="74">
        <f t="shared" si="122"/>
        <v>0</v>
      </c>
      <c r="AE101" s="67"/>
      <c r="AF101" s="67"/>
      <c r="AG101" s="67"/>
      <c r="AH101" s="67"/>
      <c r="AI101" s="114"/>
      <c r="AJ101" s="114"/>
      <c r="AK101" s="307"/>
      <c r="AL101" s="275"/>
      <c r="AM101" s="276"/>
      <c r="AN101" s="276"/>
      <c r="AO101" s="277"/>
      <c r="AP101" s="277"/>
      <c r="AQ101" s="277"/>
      <c r="AR101" s="277"/>
      <c r="AS101" s="277"/>
      <c r="AT101" s="277"/>
      <c r="AU101" s="70">
        <f t="shared" si="106"/>
        <v>0</v>
      </c>
      <c r="AV101" s="70">
        <f t="shared" si="107"/>
        <v>0</v>
      </c>
      <c r="AW101" s="74"/>
      <c r="AX101" s="74"/>
      <c r="AY101" s="278"/>
      <c r="AZ101" s="74"/>
      <c r="BA101" s="74"/>
      <c r="BB101" s="74"/>
      <c r="BC101" s="74">
        <f t="shared" si="108"/>
        <v>0</v>
      </c>
      <c r="BD101" s="74">
        <f t="shared" si="109"/>
        <v>0</v>
      </c>
      <c r="BE101" s="74">
        <v>10</v>
      </c>
      <c r="BF101" s="74">
        <v>1.4239999999999999</v>
      </c>
      <c r="BG101" s="279">
        <v>8</v>
      </c>
      <c r="BH101" s="280">
        <v>1.1392</v>
      </c>
      <c r="BI101" s="279">
        <v>0</v>
      </c>
      <c r="BJ101" s="280">
        <v>0</v>
      </c>
      <c r="BK101" s="264">
        <v>2</v>
      </c>
      <c r="BL101" s="74">
        <v>0.2848</v>
      </c>
      <c r="BM101" s="74"/>
      <c r="BN101" s="74"/>
      <c r="BO101" s="74"/>
      <c r="BP101" s="74"/>
      <c r="BQ101" s="74">
        <v>10</v>
      </c>
      <c r="BR101" s="74">
        <v>1.4239999999999999</v>
      </c>
      <c r="BS101" s="263">
        <f t="shared" si="123"/>
        <v>30</v>
      </c>
      <c r="BT101" s="74">
        <f t="shared" si="124"/>
        <v>4.2720000000000002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0"/>
        <v>0</v>
      </c>
      <c r="CD101" s="70">
        <f t="shared" si="110"/>
        <v>0</v>
      </c>
      <c r="CE101" s="70"/>
      <c r="CF101" s="70"/>
      <c r="CG101" s="106"/>
      <c r="CH101" s="262"/>
      <c r="CI101" s="305">
        <v>30.9</v>
      </c>
      <c r="CJ101" s="262">
        <v>10</v>
      </c>
      <c r="CK101" s="269"/>
      <c r="CL101" s="269"/>
      <c r="CM101" s="305">
        <v>10.3</v>
      </c>
      <c r="CN101" s="269">
        <v>3</v>
      </c>
      <c r="CO101" s="74">
        <f t="shared" si="125"/>
        <v>41.2</v>
      </c>
      <c r="CP101" s="74">
        <f t="shared" si="126"/>
        <v>13</v>
      </c>
      <c r="CQ101" s="308">
        <v>247.40625</v>
      </c>
      <c r="CR101" s="308"/>
      <c r="CS101" s="308"/>
      <c r="CT101" s="274"/>
      <c r="CU101" s="309">
        <v>18.556701030927837</v>
      </c>
      <c r="CV101" s="172"/>
      <c r="CW101" s="310">
        <v>63.814432989690722</v>
      </c>
      <c r="CX101" s="274"/>
      <c r="CY101" s="274"/>
      <c r="CZ101" s="274"/>
      <c r="DA101" s="281">
        <f t="shared" si="127"/>
        <v>329.77738402061857</v>
      </c>
      <c r="DB101" s="70">
        <f t="shared" si="128"/>
        <v>0</v>
      </c>
      <c r="DC101" s="74"/>
      <c r="DD101" s="74"/>
      <c r="DE101" s="70"/>
      <c r="DF101" s="74"/>
      <c r="DG101" s="74"/>
      <c r="DH101" s="74"/>
      <c r="DI101" s="74">
        <f t="shared" si="129"/>
        <v>0</v>
      </c>
      <c r="DJ101" s="74">
        <f t="shared" si="130"/>
        <v>0</v>
      </c>
      <c r="DK101" s="311">
        <v>41.1</v>
      </c>
      <c r="DL101" s="311">
        <v>13.7</v>
      </c>
      <c r="DM101" s="263">
        <f t="shared" si="131"/>
        <v>41.1</v>
      </c>
      <c r="DN101" s="263">
        <f t="shared" si="132"/>
        <v>13.7</v>
      </c>
      <c r="DO101" s="311">
        <v>39.869999999999997</v>
      </c>
      <c r="DP101" s="311">
        <v>13.29</v>
      </c>
      <c r="DQ101" s="265"/>
      <c r="DR101" s="265"/>
      <c r="DS101" s="74"/>
      <c r="DT101" s="74"/>
      <c r="DU101" s="266"/>
      <c r="DV101" s="282"/>
      <c r="DW101" s="282"/>
      <c r="DX101" s="282"/>
      <c r="DY101" s="74"/>
      <c r="DZ101" s="74"/>
      <c r="EA101" s="70"/>
      <c r="EB101" s="74"/>
      <c r="EC101" s="74">
        <f t="shared" si="133"/>
        <v>0</v>
      </c>
      <c r="ED101" s="74">
        <f t="shared" si="133"/>
        <v>0</v>
      </c>
      <c r="EE101" s="70"/>
      <c r="EF101" s="70"/>
      <c r="EG101" s="346">
        <v>41.23</v>
      </c>
      <c r="EH101" s="347"/>
      <c r="EI101" s="87">
        <v>265.70103092783506</v>
      </c>
      <c r="EJ101" s="87"/>
      <c r="EK101" s="263">
        <v>116.90721649484537</v>
      </c>
      <c r="EL101" s="266"/>
      <c r="EM101" s="267"/>
      <c r="EN101" s="267"/>
      <c r="EO101" s="267"/>
      <c r="EP101" s="267"/>
      <c r="EQ101" s="74">
        <f t="shared" si="134"/>
        <v>423.83824742268047</v>
      </c>
      <c r="ER101" s="74">
        <f t="shared" si="135"/>
        <v>0</v>
      </c>
      <c r="ES101" s="172"/>
      <c r="ET101" s="172"/>
      <c r="EU101" s="283"/>
      <c r="EV101" s="283"/>
      <c r="EW101" s="70">
        <f t="shared" si="136"/>
        <v>0</v>
      </c>
      <c r="EX101" s="70">
        <f t="shared" si="137"/>
        <v>0</v>
      </c>
      <c r="EY101" s="74"/>
      <c r="EZ101" s="74"/>
      <c r="FA101" s="312">
        <v>29</v>
      </c>
      <c r="FB101" s="268"/>
      <c r="FC101" s="106">
        <v>0</v>
      </c>
      <c r="FD101" s="264"/>
      <c r="FE101" s="74"/>
      <c r="FF101" s="74"/>
      <c r="FG101" s="284"/>
      <c r="FH101" s="285"/>
      <c r="FI101" s="74"/>
      <c r="FJ101" s="74"/>
      <c r="FK101" s="74"/>
      <c r="FL101" s="74"/>
      <c r="FM101" s="264"/>
      <c r="FN101" s="264"/>
      <c r="FO101" s="70"/>
      <c r="FP101" s="74"/>
      <c r="FQ101" s="286">
        <f t="shared" si="138"/>
        <v>0</v>
      </c>
      <c r="FR101" s="74">
        <f t="shared" si="139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0"/>
        <v>0</v>
      </c>
      <c r="GH101" s="74">
        <f t="shared" si="141"/>
        <v>0</v>
      </c>
      <c r="GI101" s="67"/>
      <c r="GJ101" s="67"/>
      <c r="GK101" s="269"/>
      <c r="GL101" s="269"/>
      <c r="GM101" s="86"/>
      <c r="GN101" s="86"/>
      <c r="GO101" s="269"/>
      <c r="GP101" s="313"/>
      <c r="GQ101" s="313"/>
      <c r="GR101" s="313"/>
      <c r="GS101" s="86"/>
      <c r="GT101" s="86"/>
      <c r="GU101" s="86"/>
      <c r="GV101" s="86"/>
      <c r="GW101" s="86"/>
      <c r="GX101" s="86"/>
      <c r="GY101" s="86"/>
      <c r="GZ101" s="86"/>
      <c r="HA101" s="67"/>
      <c r="HB101" s="67"/>
      <c r="HC101" s="70"/>
      <c r="HD101" s="70"/>
      <c r="HE101" s="70"/>
      <c r="HF101" s="70"/>
      <c r="HG101" s="70"/>
      <c r="HH101" s="70"/>
      <c r="HI101" s="70">
        <f t="shared" si="111"/>
        <v>0</v>
      </c>
      <c r="HJ101" s="70">
        <f t="shared" si="112"/>
        <v>0</v>
      </c>
      <c r="HK101" s="74"/>
      <c r="HL101" s="74"/>
      <c r="HM101" s="74"/>
      <c r="HN101" s="282"/>
      <c r="HO101" s="74">
        <f t="shared" si="142"/>
        <v>0</v>
      </c>
      <c r="HP101" s="74">
        <f t="shared" si="143"/>
        <v>0</v>
      </c>
      <c r="HQ101" s="305">
        <v>565</v>
      </c>
      <c r="HR101" s="67"/>
      <c r="HS101" s="305">
        <v>565</v>
      </c>
      <c r="HT101" s="74"/>
      <c r="HU101" s="74">
        <f t="shared" si="144"/>
        <v>565</v>
      </c>
      <c r="HV101" s="74">
        <f t="shared" si="145"/>
        <v>0</v>
      </c>
      <c r="HW101" s="74"/>
      <c r="HX101" s="74"/>
      <c r="HY101" s="314"/>
      <c r="HZ101" s="314"/>
      <c r="IA101" s="89"/>
      <c r="IB101" s="87"/>
      <c r="IC101" s="172">
        <v>12.5</v>
      </c>
      <c r="ID101" s="269">
        <v>3.125</v>
      </c>
      <c r="IE101" s="184"/>
      <c r="IF101" s="184"/>
      <c r="IG101" s="74">
        <f t="shared" si="146"/>
        <v>12.5</v>
      </c>
      <c r="IH101" s="74">
        <f t="shared" si="147"/>
        <v>3.125</v>
      </c>
      <c r="II101" s="74"/>
      <c r="IJ101" s="74"/>
      <c r="IK101" s="74"/>
      <c r="IL101" s="74"/>
      <c r="IM101" s="70"/>
      <c r="IN101" s="282"/>
      <c r="IO101" s="74"/>
      <c r="IP101" s="74"/>
      <c r="IQ101" s="74"/>
      <c r="IR101" s="74"/>
      <c r="IS101" s="74"/>
      <c r="IT101" s="74"/>
      <c r="IU101" s="74">
        <f t="shared" si="113"/>
        <v>0</v>
      </c>
      <c r="IV101" s="74">
        <f t="shared" si="114"/>
        <v>0</v>
      </c>
      <c r="IW101" s="74"/>
      <c r="IX101" s="74"/>
      <c r="IY101" s="67"/>
      <c r="IZ101" s="67"/>
      <c r="JA101" s="67">
        <v>10.31</v>
      </c>
      <c r="JB101" s="67"/>
      <c r="JC101" s="67">
        <v>10.31</v>
      </c>
      <c r="JD101" s="67"/>
      <c r="JE101" s="293">
        <v>5.15</v>
      </c>
      <c r="JF101" s="293"/>
      <c r="JG101" s="74">
        <f t="shared" si="148"/>
        <v>25.770000000000003</v>
      </c>
      <c r="JH101" s="74">
        <f t="shared" si="149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24"/>
      <c r="JN101" s="269"/>
      <c r="JO101" s="305">
        <v>0</v>
      </c>
      <c r="JP101" s="269">
        <v>0</v>
      </c>
      <c r="JQ101" s="305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50"/>
        <v>50.796300000000002</v>
      </c>
      <c r="JX101" s="74">
        <f t="shared" si="151"/>
        <v>10</v>
      </c>
      <c r="JY101" s="74"/>
      <c r="JZ101" s="74"/>
      <c r="KA101" s="67"/>
      <c r="KB101" s="67"/>
      <c r="KC101" s="74">
        <f t="shared" si="152"/>
        <v>0</v>
      </c>
      <c r="KD101" s="74">
        <f t="shared" si="153"/>
        <v>0</v>
      </c>
      <c r="KE101" s="70"/>
      <c r="KF101" s="70"/>
      <c r="KG101" s="70"/>
      <c r="KH101" s="70"/>
      <c r="KI101" s="70">
        <f t="shared" si="115"/>
        <v>0</v>
      </c>
      <c r="KJ101" s="70">
        <f t="shared" si="116"/>
        <v>0</v>
      </c>
      <c r="KK101" s="70"/>
      <c r="KL101" s="70"/>
      <c r="KM101" s="70"/>
      <c r="KN101" s="70"/>
      <c r="KO101" s="70">
        <f t="shared" si="154"/>
        <v>0</v>
      </c>
      <c r="KP101" s="70">
        <f t="shared" si="154"/>
        <v>0</v>
      </c>
      <c r="KQ101" s="263"/>
      <c r="KR101" s="70"/>
      <c r="KS101" s="70"/>
      <c r="KT101" s="70"/>
      <c r="KU101" s="114">
        <f t="shared" si="155"/>
        <v>0</v>
      </c>
      <c r="KV101" s="114">
        <f t="shared" si="156"/>
        <v>0</v>
      </c>
      <c r="KW101" s="70"/>
      <c r="KX101" s="70"/>
      <c r="KY101" s="70">
        <f t="shared" si="157"/>
        <v>0</v>
      </c>
      <c r="KZ101" s="70">
        <f t="shared" si="158"/>
        <v>0</v>
      </c>
      <c r="LA101" s="70"/>
      <c r="LB101" s="70"/>
      <c r="LC101" s="70"/>
      <c r="LD101" s="70"/>
      <c r="LE101" s="70">
        <f t="shared" si="159"/>
        <v>0</v>
      </c>
      <c r="LF101" s="70">
        <f t="shared" si="160"/>
        <v>0</v>
      </c>
      <c r="LG101" s="70"/>
      <c r="LH101" s="70"/>
      <c r="LI101" s="70">
        <f t="shared" si="161"/>
        <v>0</v>
      </c>
      <c r="LJ101" s="70">
        <f t="shared" si="162"/>
        <v>0</v>
      </c>
      <c r="LK101" s="67">
        <v>24.2</v>
      </c>
      <c r="LL101" s="269">
        <v>0</v>
      </c>
      <c r="LM101" s="75">
        <v>24.02</v>
      </c>
      <c r="LN101" s="315">
        <v>0</v>
      </c>
      <c r="LO101" s="75">
        <v>6.5750000000000002</v>
      </c>
      <c r="LP101" s="319">
        <v>0</v>
      </c>
      <c r="LQ101" s="130"/>
      <c r="LR101" s="271"/>
      <c r="LS101" s="271"/>
      <c r="LT101" s="271"/>
      <c r="LU101" s="70">
        <f t="shared" si="163"/>
        <v>54.795000000000002</v>
      </c>
      <c r="LV101" s="70">
        <f t="shared" si="164"/>
        <v>0</v>
      </c>
      <c r="LW101" s="130"/>
      <c r="LX101" s="70"/>
      <c r="LY101" s="70"/>
      <c r="LZ101" s="70"/>
      <c r="MA101" s="70">
        <f t="shared" si="165"/>
        <v>0</v>
      </c>
      <c r="MB101" s="70">
        <f t="shared" si="166"/>
        <v>0</v>
      </c>
      <c r="MC101" s="106"/>
      <c r="MD101" s="70"/>
      <c r="ME101" s="316"/>
      <c r="MF101" s="287"/>
      <c r="MG101" s="71"/>
      <c r="MH101" s="70"/>
      <c r="MI101" s="71"/>
      <c r="MJ101" s="70"/>
      <c r="MK101" s="70">
        <f t="shared" si="167"/>
        <v>0</v>
      </c>
      <c r="ML101" s="70">
        <f t="shared" si="168"/>
        <v>0</v>
      </c>
      <c r="MM101" s="365">
        <v>0</v>
      </c>
      <c r="MN101" s="321"/>
      <c r="MO101" s="366">
        <v>0</v>
      </c>
      <c r="MP101" s="321"/>
      <c r="MQ101" s="70">
        <f t="shared" si="169"/>
        <v>0</v>
      </c>
      <c r="MR101" s="70">
        <f t="shared" si="170"/>
        <v>0</v>
      </c>
      <c r="MS101" s="70"/>
      <c r="MT101" s="70"/>
      <c r="MU101" s="70">
        <f t="shared" si="171"/>
        <v>0</v>
      </c>
      <c r="MV101" s="70">
        <f t="shared" si="172"/>
        <v>0</v>
      </c>
      <c r="MW101" s="70"/>
      <c r="MX101" s="70"/>
      <c r="MY101" s="70">
        <f t="shared" si="173"/>
        <v>0</v>
      </c>
      <c r="MZ101" s="70">
        <f t="shared" si="174"/>
        <v>0</v>
      </c>
      <c r="NA101" s="317">
        <v>3.33</v>
      </c>
      <c r="NB101" s="349">
        <v>0.9</v>
      </c>
      <c r="NC101" s="70">
        <f t="shared" si="175"/>
        <v>3.33</v>
      </c>
      <c r="ND101" s="70">
        <f t="shared" si="176"/>
        <v>0.9</v>
      </c>
      <c r="NE101" s="172"/>
      <c r="NF101" s="172"/>
      <c r="NG101" s="172">
        <f t="shared" si="177"/>
        <v>0</v>
      </c>
      <c r="NH101" s="172">
        <f t="shared" si="178"/>
        <v>0</v>
      </c>
      <c r="NI101" s="172"/>
      <c r="NJ101" s="172"/>
      <c r="NK101" s="172">
        <f t="shared" si="179"/>
        <v>0</v>
      </c>
      <c r="NL101" s="172">
        <f t="shared" si="180"/>
        <v>0</v>
      </c>
      <c r="NM101" s="264"/>
      <c r="NN101" s="172"/>
      <c r="NO101" s="172">
        <f t="shared" si="181"/>
        <v>0</v>
      </c>
      <c r="NP101" s="172">
        <f t="shared" si="182"/>
        <v>0</v>
      </c>
      <c r="NQ101" s="314">
        <v>0</v>
      </c>
      <c r="NR101" s="314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3"/>
        <v>0</v>
      </c>
      <c r="OD101" s="70">
        <f t="shared" si="184"/>
        <v>0</v>
      </c>
      <c r="OE101" s="70">
        <v>0</v>
      </c>
      <c r="OF101" s="70"/>
      <c r="OG101" s="114">
        <v>0</v>
      </c>
      <c r="OH101" s="70"/>
      <c r="OI101" s="114">
        <v>0</v>
      </c>
      <c r="OJ101" s="70"/>
      <c r="OK101" s="70">
        <v>0</v>
      </c>
      <c r="OL101" s="70"/>
      <c r="OM101" s="70">
        <f t="shared" si="185"/>
        <v>0</v>
      </c>
      <c r="ON101" s="70">
        <f t="shared" si="186"/>
        <v>0</v>
      </c>
      <c r="OO101" s="320">
        <v>0</v>
      </c>
      <c r="OP101" s="172"/>
      <c r="OQ101" s="321">
        <v>0</v>
      </c>
      <c r="OR101" s="172"/>
      <c r="OS101" s="321">
        <v>0</v>
      </c>
      <c r="OT101" s="172"/>
      <c r="OU101" s="172">
        <f t="shared" si="187"/>
        <v>0</v>
      </c>
      <c r="OV101" s="172">
        <f t="shared" si="188"/>
        <v>0</v>
      </c>
      <c r="OW101" s="172"/>
      <c r="OX101" s="172"/>
      <c r="OY101" s="172">
        <f t="shared" si="117"/>
        <v>0</v>
      </c>
      <c r="OZ101" s="172">
        <f t="shared" si="118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4"/>
        <v>0</v>
      </c>
      <c r="J102" s="74">
        <f t="shared" si="105"/>
        <v>0</v>
      </c>
      <c r="K102" s="263"/>
      <c r="L102" s="263"/>
      <c r="M102" s="67">
        <v>20.62</v>
      </c>
      <c r="N102" s="67">
        <v>4.1240000000000006</v>
      </c>
      <c r="O102" s="71">
        <v>24.74</v>
      </c>
      <c r="P102" s="67">
        <v>4.9480000000000004</v>
      </c>
      <c r="Q102" s="114">
        <v>5.15</v>
      </c>
      <c r="R102" s="74">
        <v>1.03</v>
      </c>
      <c r="S102" s="263"/>
      <c r="T102" s="263"/>
      <c r="U102" s="74"/>
      <c r="V102" s="74"/>
      <c r="W102" s="74">
        <f t="shared" si="119"/>
        <v>50.510000000000005</v>
      </c>
      <c r="X102" s="74">
        <f t="shared" si="120"/>
        <v>10.102</v>
      </c>
      <c r="Y102" s="74"/>
      <c r="Z102" s="74"/>
      <c r="AA102" s="71"/>
      <c r="AB102" s="67"/>
      <c r="AC102" s="74">
        <f t="shared" si="121"/>
        <v>0</v>
      </c>
      <c r="AD102" s="74">
        <f t="shared" si="122"/>
        <v>0</v>
      </c>
      <c r="AE102" s="67"/>
      <c r="AF102" s="67"/>
      <c r="AG102" s="67"/>
      <c r="AH102" s="67"/>
      <c r="AI102" s="114"/>
      <c r="AJ102" s="114"/>
      <c r="AK102" s="307"/>
      <c r="AL102" s="275"/>
      <c r="AM102" s="276"/>
      <c r="AN102" s="276"/>
      <c r="AO102" s="277"/>
      <c r="AP102" s="277"/>
      <c r="AQ102" s="277"/>
      <c r="AR102" s="277"/>
      <c r="AS102" s="277"/>
      <c r="AT102" s="277"/>
      <c r="AU102" s="70">
        <f t="shared" si="106"/>
        <v>0</v>
      </c>
      <c r="AV102" s="70">
        <f t="shared" si="107"/>
        <v>0</v>
      </c>
      <c r="AW102" s="74"/>
      <c r="AX102" s="74"/>
      <c r="AY102" s="278"/>
      <c r="AZ102" s="74"/>
      <c r="BA102" s="74"/>
      <c r="BB102" s="74"/>
      <c r="BC102" s="74">
        <f t="shared" si="108"/>
        <v>0</v>
      </c>
      <c r="BD102" s="74">
        <f t="shared" si="109"/>
        <v>0</v>
      </c>
      <c r="BE102" s="74">
        <v>10</v>
      </c>
      <c r="BF102" s="74">
        <v>1.4239999999999999</v>
      </c>
      <c r="BG102" s="279">
        <v>8</v>
      </c>
      <c r="BH102" s="280">
        <v>1.1392</v>
      </c>
      <c r="BI102" s="279">
        <v>0</v>
      </c>
      <c r="BJ102" s="280">
        <v>0</v>
      </c>
      <c r="BK102" s="264">
        <v>2</v>
      </c>
      <c r="BL102" s="74">
        <v>0.2848</v>
      </c>
      <c r="BM102" s="74"/>
      <c r="BN102" s="74"/>
      <c r="BO102" s="74"/>
      <c r="BP102" s="74"/>
      <c r="BQ102" s="74">
        <v>10</v>
      </c>
      <c r="BR102" s="74">
        <v>1.4239999999999999</v>
      </c>
      <c r="BS102" s="263">
        <f t="shared" si="123"/>
        <v>30</v>
      </c>
      <c r="BT102" s="74">
        <f t="shared" si="124"/>
        <v>4.2720000000000002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0"/>
        <v>0</v>
      </c>
      <c r="CD102" s="70">
        <f t="shared" si="110"/>
        <v>0</v>
      </c>
      <c r="CE102" s="70"/>
      <c r="CF102" s="70"/>
      <c r="CG102" s="106"/>
      <c r="CH102" s="262"/>
      <c r="CI102" s="305">
        <v>30.9</v>
      </c>
      <c r="CJ102" s="262">
        <v>10</v>
      </c>
      <c r="CK102" s="269"/>
      <c r="CL102" s="269"/>
      <c r="CM102" s="305">
        <v>10.3</v>
      </c>
      <c r="CN102" s="269">
        <v>3</v>
      </c>
      <c r="CO102" s="74">
        <f t="shared" si="125"/>
        <v>41.2</v>
      </c>
      <c r="CP102" s="74">
        <f t="shared" si="126"/>
        <v>13</v>
      </c>
      <c r="CQ102" s="308">
        <v>247.40625</v>
      </c>
      <c r="CR102" s="308"/>
      <c r="CS102" s="308"/>
      <c r="CT102" s="274"/>
      <c r="CU102" s="309">
        <v>18.556701030927837</v>
      </c>
      <c r="CV102" s="172"/>
      <c r="CW102" s="310">
        <v>63.814432989690722</v>
      </c>
      <c r="CX102" s="274"/>
      <c r="CY102" s="274"/>
      <c r="CZ102" s="274"/>
      <c r="DA102" s="281">
        <f t="shared" si="127"/>
        <v>329.77738402061857</v>
      </c>
      <c r="DB102" s="70">
        <f t="shared" si="128"/>
        <v>0</v>
      </c>
      <c r="DC102" s="74"/>
      <c r="DD102" s="74"/>
      <c r="DE102" s="70"/>
      <c r="DF102" s="74"/>
      <c r="DG102" s="74"/>
      <c r="DH102" s="74"/>
      <c r="DI102" s="74">
        <f t="shared" si="129"/>
        <v>0</v>
      </c>
      <c r="DJ102" s="74">
        <f t="shared" si="130"/>
        <v>0</v>
      </c>
      <c r="DK102" s="311">
        <v>41.1</v>
      </c>
      <c r="DL102" s="311">
        <v>13.7</v>
      </c>
      <c r="DM102" s="263">
        <f t="shared" si="131"/>
        <v>41.1</v>
      </c>
      <c r="DN102" s="263">
        <f t="shared" si="132"/>
        <v>13.7</v>
      </c>
      <c r="DO102" s="311">
        <v>39.869999999999997</v>
      </c>
      <c r="DP102" s="311">
        <v>13.29</v>
      </c>
      <c r="DQ102" s="265"/>
      <c r="DR102" s="265"/>
      <c r="DS102" s="74"/>
      <c r="DT102" s="74"/>
      <c r="DU102" s="266"/>
      <c r="DV102" s="282"/>
      <c r="DW102" s="282"/>
      <c r="DX102" s="282"/>
      <c r="DY102" s="74"/>
      <c r="DZ102" s="74"/>
      <c r="EA102" s="70"/>
      <c r="EB102" s="74"/>
      <c r="EC102" s="74">
        <f t="shared" si="133"/>
        <v>0</v>
      </c>
      <c r="ED102" s="74">
        <f t="shared" si="133"/>
        <v>0</v>
      </c>
      <c r="EE102" s="70"/>
      <c r="EF102" s="70"/>
      <c r="EG102" s="346">
        <v>41.23</v>
      </c>
      <c r="EH102" s="347"/>
      <c r="EI102" s="87">
        <v>265.70103092783506</v>
      </c>
      <c r="EJ102" s="87"/>
      <c r="EK102" s="263">
        <v>116.90721649484537</v>
      </c>
      <c r="EL102" s="266"/>
      <c r="EM102" s="267"/>
      <c r="EN102" s="267"/>
      <c r="EO102" s="267"/>
      <c r="EP102" s="267"/>
      <c r="EQ102" s="74">
        <f t="shared" si="134"/>
        <v>423.83824742268047</v>
      </c>
      <c r="ER102" s="74">
        <f t="shared" si="135"/>
        <v>0</v>
      </c>
      <c r="ES102" s="172"/>
      <c r="ET102" s="172"/>
      <c r="EU102" s="283"/>
      <c r="EV102" s="283"/>
      <c r="EW102" s="70">
        <f t="shared" si="136"/>
        <v>0</v>
      </c>
      <c r="EX102" s="70">
        <f t="shared" si="137"/>
        <v>0</v>
      </c>
      <c r="EY102" s="74"/>
      <c r="EZ102" s="74"/>
      <c r="FA102" s="312">
        <v>29</v>
      </c>
      <c r="FB102" s="268"/>
      <c r="FC102" s="106">
        <v>0</v>
      </c>
      <c r="FD102" s="264"/>
      <c r="FE102" s="74"/>
      <c r="FF102" s="74"/>
      <c r="FG102" s="284"/>
      <c r="FH102" s="285"/>
      <c r="FI102" s="74"/>
      <c r="FJ102" s="74"/>
      <c r="FK102" s="74"/>
      <c r="FL102" s="74"/>
      <c r="FM102" s="264"/>
      <c r="FN102" s="264"/>
      <c r="FO102" s="70"/>
      <c r="FP102" s="74"/>
      <c r="FQ102" s="286">
        <f t="shared" si="138"/>
        <v>0</v>
      </c>
      <c r="FR102" s="74">
        <f t="shared" si="139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0"/>
        <v>0</v>
      </c>
      <c r="GH102" s="74">
        <f t="shared" si="141"/>
        <v>0</v>
      </c>
      <c r="GI102" s="67"/>
      <c r="GJ102" s="67"/>
      <c r="GK102" s="269"/>
      <c r="GL102" s="269"/>
      <c r="GM102" s="86"/>
      <c r="GN102" s="86"/>
      <c r="GO102" s="269"/>
      <c r="GP102" s="313"/>
      <c r="GQ102" s="313"/>
      <c r="GR102" s="313"/>
      <c r="GS102" s="86"/>
      <c r="GT102" s="86"/>
      <c r="GU102" s="86"/>
      <c r="GV102" s="86"/>
      <c r="GW102" s="86"/>
      <c r="GX102" s="86"/>
      <c r="GY102" s="86"/>
      <c r="GZ102" s="86"/>
      <c r="HA102" s="67"/>
      <c r="HB102" s="67"/>
      <c r="HC102" s="70"/>
      <c r="HD102" s="70"/>
      <c r="HE102" s="70"/>
      <c r="HF102" s="70"/>
      <c r="HG102" s="70"/>
      <c r="HH102" s="70"/>
      <c r="HI102" s="70">
        <f t="shared" si="111"/>
        <v>0</v>
      </c>
      <c r="HJ102" s="70">
        <f t="shared" si="112"/>
        <v>0</v>
      </c>
      <c r="HK102" s="74"/>
      <c r="HL102" s="74"/>
      <c r="HM102" s="74"/>
      <c r="HN102" s="282"/>
      <c r="HO102" s="74">
        <f t="shared" si="142"/>
        <v>0</v>
      </c>
      <c r="HP102" s="74">
        <f t="shared" si="143"/>
        <v>0</v>
      </c>
      <c r="HQ102" s="305">
        <v>565</v>
      </c>
      <c r="HR102" s="67"/>
      <c r="HS102" s="305">
        <v>565</v>
      </c>
      <c r="HT102" s="74"/>
      <c r="HU102" s="74">
        <f t="shared" si="144"/>
        <v>565</v>
      </c>
      <c r="HV102" s="74">
        <f t="shared" si="145"/>
        <v>0</v>
      </c>
      <c r="HW102" s="74"/>
      <c r="HX102" s="74"/>
      <c r="HY102" s="314"/>
      <c r="HZ102" s="314"/>
      <c r="IA102" s="89"/>
      <c r="IB102" s="87"/>
      <c r="IC102" s="172">
        <v>12.5</v>
      </c>
      <c r="ID102" s="269">
        <v>3.125</v>
      </c>
      <c r="IE102" s="184"/>
      <c r="IF102" s="184"/>
      <c r="IG102" s="74">
        <f t="shared" si="146"/>
        <v>12.5</v>
      </c>
      <c r="IH102" s="74">
        <f t="shared" si="147"/>
        <v>3.125</v>
      </c>
      <c r="II102" s="74"/>
      <c r="IJ102" s="74"/>
      <c r="IK102" s="74"/>
      <c r="IL102" s="74"/>
      <c r="IM102" s="70"/>
      <c r="IN102" s="282"/>
      <c r="IO102" s="74"/>
      <c r="IP102" s="74"/>
      <c r="IQ102" s="74"/>
      <c r="IR102" s="74"/>
      <c r="IS102" s="74"/>
      <c r="IT102" s="74"/>
      <c r="IU102" s="74">
        <f t="shared" si="113"/>
        <v>0</v>
      </c>
      <c r="IV102" s="74">
        <f t="shared" si="114"/>
        <v>0</v>
      </c>
      <c r="IW102" s="74"/>
      <c r="IX102" s="74"/>
      <c r="IY102" s="67"/>
      <c r="IZ102" s="67"/>
      <c r="JA102" s="67">
        <v>10.31</v>
      </c>
      <c r="JB102" s="67"/>
      <c r="JC102" s="67">
        <v>10.31</v>
      </c>
      <c r="JD102" s="67"/>
      <c r="JE102" s="293">
        <v>5.15</v>
      </c>
      <c r="JF102" s="293"/>
      <c r="JG102" s="74">
        <f t="shared" si="148"/>
        <v>25.770000000000003</v>
      </c>
      <c r="JH102" s="74">
        <f t="shared" si="149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24"/>
      <c r="JN102" s="269"/>
      <c r="JO102" s="305">
        <v>0</v>
      </c>
      <c r="JP102" s="269">
        <v>0</v>
      </c>
      <c r="JQ102" s="305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50"/>
        <v>50.796300000000002</v>
      </c>
      <c r="JX102" s="74">
        <f t="shared" si="151"/>
        <v>10</v>
      </c>
      <c r="JY102" s="74"/>
      <c r="JZ102" s="74"/>
      <c r="KA102" s="67"/>
      <c r="KB102" s="67"/>
      <c r="KC102" s="74">
        <f t="shared" si="152"/>
        <v>0</v>
      </c>
      <c r="KD102" s="74">
        <f t="shared" si="153"/>
        <v>0</v>
      </c>
      <c r="KE102" s="70"/>
      <c r="KF102" s="70"/>
      <c r="KG102" s="70"/>
      <c r="KH102" s="70"/>
      <c r="KI102" s="70">
        <f t="shared" si="115"/>
        <v>0</v>
      </c>
      <c r="KJ102" s="70">
        <f t="shared" si="116"/>
        <v>0</v>
      </c>
      <c r="KK102" s="70"/>
      <c r="KL102" s="70"/>
      <c r="KM102" s="70"/>
      <c r="KN102" s="70"/>
      <c r="KO102" s="70">
        <f t="shared" si="154"/>
        <v>0</v>
      </c>
      <c r="KP102" s="70">
        <f t="shared" si="154"/>
        <v>0</v>
      </c>
      <c r="KQ102" s="263"/>
      <c r="KR102" s="70"/>
      <c r="KS102" s="70"/>
      <c r="KT102" s="70"/>
      <c r="KU102" s="114">
        <f t="shared" si="155"/>
        <v>0</v>
      </c>
      <c r="KV102" s="114">
        <f t="shared" si="156"/>
        <v>0</v>
      </c>
      <c r="KW102" s="70"/>
      <c r="KX102" s="70"/>
      <c r="KY102" s="70">
        <f t="shared" si="157"/>
        <v>0</v>
      </c>
      <c r="KZ102" s="70">
        <f t="shared" si="158"/>
        <v>0</v>
      </c>
      <c r="LA102" s="70"/>
      <c r="LB102" s="70"/>
      <c r="LC102" s="70"/>
      <c r="LD102" s="70"/>
      <c r="LE102" s="70">
        <f t="shared" si="159"/>
        <v>0</v>
      </c>
      <c r="LF102" s="70">
        <f t="shared" si="160"/>
        <v>0</v>
      </c>
      <c r="LG102" s="70"/>
      <c r="LH102" s="70"/>
      <c r="LI102" s="70">
        <f t="shared" si="161"/>
        <v>0</v>
      </c>
      <c r="LJ102" s="70">
        <f t="shared" si="162"/>
        <v>0</v>
      </c>
      <c r="LK102" s="67">
        <v>24.2</v>
      </c>
      <c r="LL102" s="269">
        <v>0</v>
      </c>
      <c r="LM102" s="75">
        <v>24.02</v>
      </c>
      <c r="LN102" s="315">
        <v>0</v>
      </c>
      <c r="LO102" s="75">
        <v>6.5750000000000002</v>
      </c>
      <c r="LP102" s="319">
        <v>0</v>
      </c>
      <c r="LQ102" s="130"/>
      <c r="LR102" s="271"/>
      <c r="LS102" s="271"/>
      <c r="LT102" s="271"/>
      <c r="LU102" s="70">
        <f t="shared" si="163"/>
        <v>54.795000000000002</v>
      </c>
      <c r="LV102" s="70">
        <f t="shared" si="164"/>
        <v>0</v>
      </c>
      <c r="LW102" s="130"/>
      <c r="LX102" s="70"/>
      <c r="LY102" s="70"/>
      <c r="LZ102" s="70"/>
      <c r="MA102" s="70">
        <f t="shared" si="165"/>
        <v>0</v>
      </c>
      <c r="MB102" s="70">
        <f t="shared" si="166"/>
        <v>0</v>
      </c>
      <c r="MC102" s="106"/>
      <c r="MD102" s="70"/>
      <c r="ME102" s="316"/>
      <c r="MF102" s="287"/>
      <c r="MG102" s="71"/>
      <c r="MH102" s="70"/>
      <c r="MI102" s="71"/>
      <c r="MJ102" s="70"/>
      <c r="MK102" s="70">
        <f t="shared" si="167"/>
        <v>0</v>
      </c>
      <c r="ML102" s="70">
        <f t="shared" si="168"/>
        <v>0</v>
      </c>
      <c r="MM102" s="365">
        <v>0</v>
      </c>
      <c r="MN102" s="321"/>
      <c r="MO102" s="366">
        <v>0</v>
      </c>
      <c r="MP102" s="321"/>
      <c r="MQ102" s="70">
        <f t="shared" si="169"/>
        <v>0</v>
      </c>
      <c r="MR102" s="70">
        <f t="shared" si="170"/>
        <v>0</v>
      </c>
      <c r="MS102" s="70"/>
      <c r="MT102" s="70"/>
      <c r="MU102" s="70">
        <f t="shared" si="171"/>
        <v>0</v>
      </c>
      <c r="MV102" s="70">
        <f t="shared" si="172"/>
        <v>0</v>
      </c>
      <c r="MW102" s="70"/>
      <c r="MX102" s="70"/>
      <c r="MY102" s="70">
        <f t="shared" si="173"/>
        <v>0</v>
      </c>
      <c r="MZ102" s="70">
        <f t="shared" si="174"/>
        <v>0</v>
      </c>
      <c r="NA102" s="317">
        <v>3.33</v>
      </c>
      <c r="NB102" s="349">
        <v>0.9</v>
      </c>
      <c r="NC102" s="70">
        <f t="shared" si="175"/>
        <v>3.33</v>
      </c>
      <c r="ND102" s="70">
        <f t="shared" si="176"/>
        <v>0.9</v>
      </c>
      <c r="NE102" s="172"/>
      <c r="NF102" s="172"/>
      <c r="NG102" s="172">
        <f t="shared" si="177"/>
        <v>0</v>
      </c>
      <c r="NH102" s="172">
        <f t="shared" si="178"/>
        <v>0</v>
      </c>
      <c r="NI102" s="172"/>
      <c r="NJ102" s="172"/>
      <c r="NK102" s="172">
        <f t="shared" si="179"/>
        <v>0</v>
      </c>
      <c r="NL102" s="172">
        <f t="shared" si="180"/>
        <v>0</v>
      </c>
      <c r="NM102" s="264"/>
      <c r="NN102" s="172"/>
      <c r="NO102" s="172">
        <f t="shared" si="181"/>
        <v>0</v>
      </c>
      <c r="NP102" s="172">
        <f t="shared" si="182"/>
        <v>0</v>
      </c>
      <c r="NQ102" s="314">
        <v>0</v>
      </c>
      <c r="NR102" s="314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3"/>
        <v>0</v>
      </c>
      <c r="OD102" s="70">
        <f t="shared" si="184"/>
        <v>0</v>
      </c>
      <c r="OE102" s="70">
        <v>0</v>
      </c>
      <c r="OF102" s="70"/>
      <c r="OG102" s="114">
        <v>0</v>
      </c>
      <c r="OH102" s="70"/>
      <c r="OI102" s="114">
        <v>0</v>
      </c>
      <c r="OJ102" s="70"/>
      <c r="OK102" s="70">
        <v>0</v>
      </c>
      <c r="OL102" s="70"/>
      <c r="OM102" s="70">
        <f t="shared" si="185"/>
        <v>0</v>
      </c>
      <c r="ON102" s="70">
        <f t="shared" si="186"/>
        <v>0</v>
      </c>
      <c r="OO102" s="320">
        <v>0</v>
      </c>
      <c r="OP102" s="172"/>
      <c r="OQ102" s="321">
        <v>0</v>
      </c>
      <c r="OR102" s="172"/>
      <c r="OS102" s="321">
        <v>0</v>
      </c>
      <c r="OT102" s="172"/>
      <c r="OU102" s="172">
        <f t="shared" si="187"/>
        <v>0</v>
      </c>
      <c r="OV102" s="172">
        <f t="shared" si="188"/>
        <v>0</v>
      </c>
      <c r="OW102" s="172"/>
      <c r="OX102" s="172"/>
      <c r="OY102" s="172">
        <f t="shared" si="117"/>
        <v>0</v>
      </c>
      <c r="OZ102" s="172">
        <f t="shared" si="118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4"/>
        <v>0</v>
      </c>
      <c r="J103" s="74">
        <f t="shared" si="105"/>
        <v>0</v>
      </c>
      <c r="K103" s="263"/>
      <c r="L103" s="263"/>
      <c r="M103" s="67">
        <v>20.62</v>
      </c>
      <c r="N103" s="67">
        <v>4.1240000000000006</v>
      </c>
      <c r="O103" s="71">
        <v>24.74</v>
      </c>
      <c r="P103" s="67">
        <v>4.9480000000000004</v>
      </c>
      <c r="Q103" s="114">
        <v>5.15</v>
      </c>
      <c r="R103" s="74">
        <v>1.03</v>
      </c>
      <c r="S103" s="263"/>
      <c r="T103" s="263"/>
      <c r="U103" s="74"/>
      <c r="V103" s="74"/>
      <c r="W103" s="74">
        <f t="shared" si="119"/>
        <v>50.510000000000005</v>
      </c>
      <c r="X103" s="74">
        <f t="shared" si="120"/>
        <v>10.102</v>
      </c>
      <c r="Y103" s="74"/>
      <c r="Z103" s="74"/>
      <c r="AA103" s="71"/>
      <c r="AB103" s="67"/>
      <c r="AC103" s="74">
        <f t="shared" si="121"/>
        <v>0</v>
      </c>
      <c r="AD103" s="74">
        <f t="shared" si="122"/>
        <v>0</v>
      </c>
      <c r="AE103" s="67"/>
      <c r="AF103" s="67"/>
      <c r="AG103" s="67"/>
      <c r="AH103" s="67"/>
      <c r="AI103" s="114"/>
      <c r="AJ103" s="114"/>
      <c r="AK103" s="307"/>
      <c r="AL103" s="275"/>
      <c r="AM103" s="276"/>
      <c r="AN103" s="276"/>
      <c r="AO103" s="277"/>
      <c r="AP103" s="277"/>
      <c r="AQ103" s="277"/>
      <c r="AR103" s="277"/>
      <c r="AS103" s="277"/>
      <c r="AT103" s="277"/>
      <c r="AU103" s="70">
        <f t="shared" si="106"/>
        <v>0</v>
      </c>
      <c r="AV103" s="70">
        <f t="shared" si="107"/>
        <v>0</v>
      </c>
      <c r="AW103" s="74"/>
      <c r="AX103" s="74"/>
      <c r="AY103" s="278"/>
      <c r="AZ103" s="74"/>
      <c r="BA103" s="74"/>
      <c r="BB103" s="74"/>
      <c r="BC103" s="74">
        <f t="shared" si="108"/>
        <v>0</v>
      </c>
      <c r="BD103" s="74">
        <f t="shared" si="109"/>
        <v>0</v>
      </c>
      <c r="BE103" s="74">
        <v>10</v>
      </c>
      <c r="BF103" s="74">
        <v>1.4239999999999999</v>
      </c>
      <c r="BG103" s="279">
        <v>8</v>
      </c>
      <c r="BH103" s="280">
        <v>1.1392</v>
      </c>
      <c r="BI103" s="279">
        <v>0</v>
      </c>
      <c r="BJ103" s="280">
        <v>0</v>
      </c>
      <c r="BK103" s="264">
        <v>2</v>
      </c>
      <c r="BL103" s="74">
        <v>0.2848</v>
      </c>
      <c r="BM103" s="74"/>
      <c r="BN103" s="74"/>
      <c r="BO103" s="74"/>
      <c r="BP103" s="74"/>
      <c r="BQ103" s="74">
        <v>10</v>
      </c>
      <c r="BR103" s="74">
        <v>1.4239999999999999</v>
      </c>
      <c r="BS103" s="263">
        <f t="shared" si="123"/>
        <v>30</v>
      </c>
      <c r="BT103" s="74">
        <f t="shared" si="124"/>
        <v>4.2720000000000002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0"/>
        <v>0</v>
      </c>
      <c r="CD103" s="70">
        <f t="shared" si="110"/>
        <v>0</v>
      </c>
      <c r="CE103" s="70"/>
      <c r="CF103" s="70"/>
      <c r="CG103" s="106"/>
      <c r="CH103" s="262"/>
      <c r="CI103" s="305">
        <v>30.9</v>
      </c>
      <c r="CJ103" s="262">
        <v>10</v>
      </c>
      <c r="CK103" s="269"/>
      <c r="CL103" s="269"/>
      <c r="CM103" s="305">
        <v>10.3</v>
      </c>
      <c r="CN103" s="269">
        <v>3</v>
      </c>
      <c r="CO103" s="74">
        <f t="shared" si="125"/>
        <v>41.2</v>
      </c>
      <c r="CP103" s="74">
        <f t="shared" si="126"/>
        <v>13</v>
      </c>
      <c r="CQ103" s="308">
        <v>247.40625</v>
      </c>
      <c r="CR103" s="308"/>
      <c r="CS103" s="308"/>
      <c r="CT103" s="274"/>
      <c r="CU103" s="309">
        <v>18.556701030927837</v>
      </c>
      <c r="CV103" s="172"/>
      <c r="CW103" s="310">
        <v>63.814432989690722</v>
      </c>
      <c r="CX103" s="274"/>
      <c r="CY103" s="274"/>
      <c r="CZ103" s="274"/>
      <c r="DA103" s="281">
        <f t="shared" si="127"/>
        <v>329.77738402061857</v>
      </c>
      <c r="DB103" s="70">
        <f t="shared" si="128"/>
        <v>0</v>
      </c>
      <c r="DC103" s="74"/>
      <c r="DD103" s="74"/>
      <c r="DE103" s="70"/>
      <c r="DF103" s="74"/>
      <c r="DG103" s="74"/>
      <c r="DH103" s="74"/>
      <c r="DI103" s="74">
        <f t="shared" si="129"/>
        <v>0</v>
      </c>
      <c r="DJ103" s="74">
        <f t="shared" si="130"/>
        <v>0</v>
      </c>
      <c r="DK103" s="311">
        <v>41.1</v>
      </c>
      <c r="DL103" s="311">
        <v>13.7</v>
      </c>
      <c r="DM103" s="263">
        <f t="shared" si="131"/>
        <v>41.1</v>
      </c>
      <c r="DN103" s="263">
        <f t="shared" si="132"/>
        <v>13.7</v>
      </c>
      <c r="DO103" s="311">
        <v>39.869999999999997</v>
      </c>
      <c r="DP103" s="311">
        <v>13.29</v>
      </c>
      <c r="DQ103" s="265"/>
      <c r="DR103" s="265"/>
      <c r="DS103" s="74"/>
      <c r="DT103" s="74"/>
      <c r="DU103" s="266"/>
      <c r="DV103" s="282"/>
      <c r="DW103" s="282"/>
      <c r="DX103" s="282"/>
      <c r="DY103" s="74"/>
      <c r="DZ103" s="74"/>
      <c r="EA103" s="70"/>
      <c r="EB103" s="74"/>
      <c r="EC103" s="74">
        <f t="shared" si="133"/>
        <v>0</v>
      </c>
      <c r="ED103" s="74">
        <f t="shared" si="133"/>
        <v>0</v>
      </c>
      <c r="EE103" s="70"/>
      <c r="EF103" s="70"/>
      <c r="EG103" s="346">
        <v>41.23</v>
      </c>
      <c r="EH103" s="347"/>
      <c r="EI103" s="87">
        <v>265.70103092783506</v>
      </c>
      <c r="EJ103" s="87"/>
      <c r="EK103" s="263">
        <v>116.90721649484537</v>
      </c>
      <c r="EL103" s="266"/>
      <c r="EM103" s="267"/>
      <c r="EN103" s="267"/>
      <c r="EO103" s="267"/>
      <c r="EP103" s="267"/>
      <c r="EQ103" s="74">
        <f t="shared" si="134"/>
        <v>423.83824742268047</v>
      </c>
      <c r="ER103" s="74">
        <f t="shared" si="135"/>
        <v>0</v>
      </c>
      <c r="ES103" s="172"/>
      <c r="ET103" s="172"/>
      <c r="EU103" s="283"/>
      <c r="EV103" s="283"/>
      <c r="EW103" s="70">
        <f t="shared" si="136"/>
        <v>0</v>
      </c>
      <c r="EX103" s="70">
        <f t="shared" si="137"/>
        <v>0</v>
      </c>
      <c r="EY103" s="74"/>
      <c r="EZ103" s="74"/>
      <c r="FA103" s="312">
        <v>29</v>
      </c>
      <c r="FB103" s="268"/>
      <c r="FC103" s="106">
        <v>30</v>
      </c>
      <c r="FD103" s="264"/>
      <c r="FE103" s="74"/>
      <c r="FF103" s="74"/>
      <c r="FG103" s="284"/>
      <c r="FH103" s="285"/>
      <c r="FI103" s="74"/>
      <c r="FJ103" s="74"/>
      <c r="FK103" s="74"/>
      <c r="FL103" s="74"/>
      <c r="FM103" s="264"/>
      <c r="FN103" s="264"/>
      <c r="FO103" s="70"/>
      <c r="FP103" s="74"/>
      <c r="FQ103" s="286">
        <f t="shared" si="138"/>
        <v>0</v>
      </c>
      <c r="FR103" s="74">
        <f t="shared" si="139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0"/>
        <v>0</v>
      </c>
      <c r="GH103" s="74">
        <f t="shared" si="141"/>
        <v>0</v>
      </c>
      <c r="GI103" s="67"/>
      <c r="GJ103" s="67"/>
      <c r="GK103" s="269"/>
      <c r="GL103" s="269"/>
      <c r="GM103" s="86"/>
      <c r="GN103" s="86"/>
      <c r="GO103" s="269"/>
      <c r="GP103" s="313"/>
      <c r="GQ103" s="313"/>
      <c r="GR103" s="313"/>
      <c r="GS103" s="86"/>
      <c r="GT103" s="86"/>
      <c r="GU103" s="86"/>
      <c r="GV103" s="86"/>
      <c r="GW103" s="86"/>
      <c r="GX103" s="86"/>
      <c r="GY103" s="86"/>
      <c r="GZ103" s="86"/>
      <c r="HA103" s="67"/>
      <c r="HB103" s="67"/>
      <c r="HC103" s="70"/>
      <c r="HD103" s="70"/>
      <c r="HE103" s="70"/>
      <c r="HF103" s="70"/>
      <c r="HG103" s="70"/>
      <c r="HH103" s="70"/>
      <c r="HI103" s="70">
        <f t="shared" si="111"/>
        <v>0</v>
      </c>
      <c r="HJ103" s="70">
        <f t="shared" si="112"/>
        <v>0</v>
      </c>
      <c r="HK103" s="74"/>
      <c r="HL103" s="74"/>
      <c r="HM103" s="74"/>
      <c r="HN103" s="282"/>
      <c r="HO103" s="74">
        <f t="shared" si="142"/>
        <v>0</v>
      </c>
      <c r="HP103" s="74">
        <f t="shared" si="143"/>
        <v>0</v>
      </c>
      <c r="HQ103" s="305">
        <v>565</v>
      </c>
      <c r="HR103" s="67"/>
      <c r="HS103" s="305">
        <v>565</v>
      </c>
      <c r="HT103" s="74"/>
      <c r="HU103" s="74">
        <f t="shared" si="144"/>
        <v>565</v>
      </c>
      <c r="HV103" s="74">
        <f t="shared" si="145"/>
        <v>0</v>
      </c>
      <c r="HW103" s="74"/>
      <c r="HX103" s="74"/>
      <c r="HY103" s="314"/>
      <c r="HZ103" s="314"/>
      <c r="IA103" s="89"/>
      <c r="IB103" s="87"/>
      <c r="IC103" s="172">
        <v>12.5</v>
      </c>
      <c r="ID103" s="269">
        <v>3.125</v>
      </c>
      <c r="IE103" s="184"/>
      <c r="IF103" s="184"/>
      <c r="IG103" s="74">
        <f t="shared" si="146"/>
        <v>12.5</v>
      </c>
      <c r="IH103" s="74">
        <f t="shared" si="147"/>
        <v>3.125</v>
      </c>
      <c r="II103" s="74"/>
      <c r="IJ103" s="74"/>
      <c r="IK103" s="74"/>
      <c r="IL103" s="74"/>
      <c r="IM103" s="70"/>
      <c r="IN103" s="282"/>
      <c r="IO103" s="74"/>
      <c r="IP103" s="74"/>
      <c r="IQ103" s="74"/>
      <c r="IR103" s="74"/>
      <c r="IS103" s="74"/>
      <c r="IT103" s="74"/>
      <c r="IU103" s="74">
        <f t="shared" si="113"/>
        <v>0</v>
      </c>
      <c r="IV103" s="74">
        <f t="shared" si="114"/>
        <v>0</v>
      </c>
      <c r="IW103" s="74"/>
      <c r="IX103" s="74"/>
      <c r="IY103" s="67"/>
      <c r="IZ103" s="67"/>
      <c r="JA103" s="67">
        <v>10.31</v>
      </c>
      <c r="JB103" s="67"/>
      <c r="JC103" s="67">
        <v>10.31</v>
      </c>
      <c r="JD103" s="67"/>
      <c r="JE103" s="293">
        <v>5.15</v>
      </c>
      <c r="JF103" s="293"/>
      <c r="JG103" s="74">
        <f t="shared" si="148"/>
        <v>25.770000000000003</v>
      </c>
      <c r="JH103" s="74">
        <f t="shared" si="149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24"/>
      <c r="JN103" s="269"/>
      <c r="JO103" s="305">
        <v>0</v>
      </c>
      <c r="JP103" s="269">
        <v>0</v>
      </c>
      <c r="JQ103" s="305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50"/>
        <v>50.796300000000002</v>
      </c>
      <c r="JX103" s="74">
        <f t="shared" si="151"/>
        <v>10</v>
      </c>
      <c r="JY103" s="74"/>
      <c r="JZ103" s="74"/>
      <c r="KA103" s="67"/>
      <c r="KB103" s="67"/>
      <c r="KC103" s="74">
        <f t="shared" si="152"/>
        <v>0</v>
      </c>
      <c r="KD103" s="74">
        <f t="shared" si="153"/>
        <v>0</v>
      </c>
      <c r="KE103" s="70"/>
      <c r="KF103" s="70"/>
      <c r="KG103" s="70"/>
      <c r="KH103" s="70"/>
      <c r="KI103" s="70">
        <f t="shared" si="115"/>
        <v>0</v>
      </c>
      <c r="KJ103" s="70">
        <f t="shared" si="116"/>
        <v>0</v>
      </c>
      <c r="KK103" s="70"/>
      <c r="KL103" s="70"/>
      <c r="KM103" s="70"/>
      <c r="KN103" s="70"/>
      <c r="KO103" s="70">
        <f t="shared" si="154"/>
        <v>0</v>
      </c>
      <c r="KP103" s="70">
        <f t="shared" si="154"/>
        <v>0</v>
      </c>
      <c r="KQ103" s="263"/>
      <c r="KR103" s="70"/>
      <c r="KS103" s="70"/>
      <c r="KT103" s="70"/>
      <c r="KU103" s="114">
        <f t="shared" si="155"/>
        <v>0</v>
      </c>
      <c r="KV103" s="114">
        <f t="shared" si="156"/>
        <v>0</v>
      </c>
      <c r="KW103" s="70"/>
      <c r="KX103" s="70"/>
      <c r="KY103" s="70">
        <f t="shared" si="157"/>
        <v>0</v>
      </c>
      <c r="KZ103" s="70">
        <f t="shared" si="158"/>
        <v>0</v>
      </c>
      <c r="LA103" s="70"/>
      <c r="LB103" s="70"/>
      <c r="LC103" s="70"/>
      <c r="LD103" s="70"/>
      <c r="LE103" s="70">
        <f t="shared" si="159"/>
        <v>0</v>
      </c>
      <c r="LF103" s="70">
        <f t="shared" si="160"/>
        <v>0</v>
      </c>
      <c r="LG103" s="70"/>
      <c r="LH103" s="70"/>
      <c r="LI103" s="70">
        <f t="shared" si="161"/>
        <v>0</v>
      </c>
      <c r="LJ103" s="70">
        <f t="shared" si="162"/>
        <v>0</v>
      </c>
      <c r="LK103" s="67">
        <v>24.2</v>
      </c>
      <c r="LL103" s="269">
        <v>0</v>
      </c>
      <c r="LM103" s="75">
        <v>24.02</v>
      </c>
      <c r="LN103" s="315">
        <v>0</v>
      </c>
      <c r="LO103" s="75">
        <v>6.5750000000000002</v>
      </c>
      <c r="LP103" s="319">
        <v>0</v>
      </c>
      <c r="LQ103" s="130"/>
      <c r="LR103" s="271"/>
      <c r="LS103" s="271"/>
      <c r="LT103" s="271"/>
      <c r="LU103" s="70">
        <f t="shared" si="163"/>
        <v>54.795000000000002</v>
      </c>
      <c r="LV103" s="70">
        <f t="shared" si="164"/>
        <v>0</v>
      </c>
      <c r="LW103" s="130"/>
      <c r="LX103" s="70"/>
      <c r="LY103" s="70"/>
      <c r="LZ103" s="70"/>
      <c r="MA103" s="70">
        <f t="shared" si="165"/>
        <v>0</v>
      </c>
      <c r="MB103" s="70">
        <f t="shared" si="166"/>
        <v>0</v>
      </c>
      <c r="MC103" s="106"/>
      <c r="MD103" s="70"/>
      <c r="ME103" s="316"/>
      <c r="MF103" s="287"/>
      <c r="MG103" s="71"/>
      <c r="MH103" s="70"/>
      <c r="MI103" s="71"/>
      <c r="MJ103" s="70"/>
      <c r="MK103" s="70">
        <f t="shared" si="167"/>
        <v>0</v>
      </c>
      <c r="ML103" s="70">
        <f t="shared" si="168"/>
        <v>0</v>
      </c>
      <c r="MM103" s="365">
        <v>0</v>
      </c>
      <c r="MN103" s="321"/>
      <c r="MO103" s="366">
        <v>0</v>
      </c>
      <c r="MP103" s="321"/>
      <c r="MQ103" s="70">
        <f t="shared" si="169"/>
        <v>0</v>
      </c>
      <c r="MR103" s="70">
        <f t="shared" si="170"/>
        <v>0</v>
      </c>
      <c r="MS103" s="70"/>
      <c r="MT103" s="70"/>
      <c r="MU103" s="70">
        <f t="shared" si="171"/>
        <v>0</v>
      </c>
      <c r="MV103" s="70">
        <f t="shared" si="172"/>
        <v>0</v>
      </c>
      <c r="MW103" s="70"/>
      <c r="MX103" s="70"/>
      <c r="MY103" s="70">
        <f t="shared" si="173"/>
        <v>0</v>
      </c>
      <c r="MZ103" s="70">
        <f t="shared" si="174"/>
        <v>0</v>
      </c>
      <c r="NA103" s="317">
        <v>3.33</v>
      </c>
      <c r="NB103" s="349">
        <v>0.9</v>
      </c>
      <c r="NC103" s="70">
        <f t="shared" si="175"/>
        <v>3.33</v>
      </c>
      <c r="ND103" s="70">
        <f t="shared" si="176"/>
        <v>0.9</v>
      </c>
      <c r="NE103" s="172"/>
      <c r="NF103" s="172"/>
      <c r="NG103" s="172">
        <f t="shared" si="177"/>
        <v>0</v>
      </c>
      <c r="NH103" s="172">
        <f t="shared" si="178"/>
        <v>0</v>
      </c>
      <c r="NI103" s="172"/>
      <c r="NJ103" s="172"/>
      <c r="NK103" s="172">
        <f t="shared" si="179"/>
        <v>0</v>
      </c>
      <c r="NL103" s="172">
        <f t="shared" si="180"/>
        <v>0</v>
      </c>
      <c r="NM103" s="264"/>
      <c r="NN103" s="172"/>
      <c r="NO103" s="172">
        <f t="shared" si="181"/>
        <v>0</v>
      </c>
      <c r="NP103" s="172">
        <f t="shared" si="182"/>
        <v>0</v>
      </c>
      <c r="NQ103" s="314">
        <v>0</v>
      </c>
      <c r="NR103" s="314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3"/>
        <v>0</v>
      </c>
      <c r="OD103" s="70">
        <f t="shared" si="184"/>
        <v>0</v>
      </c>
      <c r="OE103" s="70">
        <v>0</v>
      </c>
      <c r="OF103" s="70"/>
      <c r="OG103" s="114">
        <v>0</v>
      </c>
      <c r="OH103" s="70"/>
      <c r="OI103" s="114">
        <v>0</v>
      </c>
      <c r="OJ103" s="70"/>
      <c r="OK103" s="70">
        <v>0</v>
      </c>
      <c r="OL103" s="70"/>
      <c r="OM103" s="70">
        <f t="shared" si="185"/>
        <v>0</v>
      </c>
      <c r="ON103" s="70">
        <f t="shared" si="186"/>
        <v>0</v>
      </c>
      <c r="OO103" s="320">
        <v>0</v>
      </c>
      <c r="OP103" s="172"/>
      <c r="OQ103" s="321">
        <v>0</v>
      </c>
      <c r="OR103" s="172"/>
      <c r="OS103" s="321">
        <v>0</v>
      </c>
      <c r="OT103" s="172"/>
      <c r="OU103" s="172">
        <f t="shared" si="187"/>
        <v>0</v>
      </c>
      <c r="OV103" s="172">
        <f t="shared" si="188"/>
        <v>0</v>
      </c>
      <c r="OW103" s="172"/>
      <c r="OX103" s="172"/>
      <c r="OY103" s="172">
        <f t="shared" si="117"/>
        <v>0</v>
      </c>
      <c r="OZ103" s="172">
        <f t="shared" si="118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4"/>
        <v>0</v>
      </c>
      <c r="J104" s="74">
        <f t="shared" si="105"/>
        <v>0</v>
      </c>
      <c r="K104" s="263"/>
      <c r="L104" s="263"/>
      <c r="M104" s="67">
        <v>20.62</v>
      </c>
      <c r="N104" s="67">
        <v>4.1240000000000006</v>
      </c>
      <c r="O104" s="71">
        <v>24.74</v>
      </c>
      <c r="P104" s="67">
        <v>4.9480000000000004</v>
      </c>
      <c r="Q104" s="114">
        <v>5.15</v>
      </c>
      <c r="R104" s="74">
        <v>1.03</v>
      </c>
      <c r="S104" s="263"/>
      <c r="T104" s="263"/>
      <c r="U104" s="74"/>
      <c r="V104" s="74"/>
      <c r="W104" s="74">
        <f t="shared" si="119"/>
        <v>50.510000000000005</v>
      </c>
      <c r="X104" s="74">
        <f t="shared" si="120"/>
        <v>10.102</v>
      </c>
      <c r="Y104" s="74"/>
      <c r="Z104" s="74"/>
      <c r="AA104" s="71"/>
      <c r="AB104" s="67"/>
      <c r="AC104" s="74">
        <f t="shared" si="121"/>
        <v>0</v>
      </c>
      <c r="AD104" s="74">
        <f t="shared" si="122"/>
        <v>0</v>
      </c>
      <c r="AE104" s="67"/>
      <c r="AF104" s="67"/>
      <c r="AG104" s="67"/>
      <c r="AH104" s="67"/>
      <c r="AI104" s="114"/>
      <c r="AJ104" s="114"/>
      <c r="AK104" s="307"/>
      <c r="AL104" s="275"/>
      <c r="AM104" s="276"/>
      <c r="AN104" s="276"/>
      <c r="AO104" s="277"/>
      <c r="AP104" s="277"/>
      <c r="AQ104" s="277"/>
      <c r="AR104" s="277"/>
      <c r="AS104" s="277"/>
      <c r="AT104" s="277"/>
      <c r="AU104" s="70">
        <f t="shared" si="106"/>
        <v>0</v>
      </c>
      <c r="AV104" s="70">
        <f t="shared" si="107"/>
        <v>0</v>
      </c>
      <c r="AW104" s="74"/>
      <c r="AX104" s="74"/>
      <c r="AY104" s="278"/>
      <c r="AZ104" s="74"/>
      <c r="BA104" s="74"/>
      <c r="BB104" s="74"/>
      <c r="BC104" s="74">
        <f t="shared" si="108"/>
        <v>0</v>
      </c>
      <c r="BD104" s="74">
        <f t="shared" si="109"/>
        <v>0</v>
      </c>
      <c r="BE104" s="74">
        <v>10</v>
      </c>
      <c r="BF104" s="74">
        <v>1.4239999999999999</v>
      </c>
      <c r="BG104" s="279">
        <v>8</v>
      </c>
      <c r="BH104" s="280">
        <v>1.1392</v>
      </c>
      <c r="BI104" s="279">
        <v>0</v>
      </c>
      <c r="BJ104" s="280">
        <v>0</v>
      </c>
      <c r="BK104" s="264">
        <v>2</v>
      </c>
      <c r="BL104" s="74">
        <v>0.2848</v>
      </c>
      <c r="BM104" s="74"/>
      <c r="BN104" s="74"/>
      <c r="BO104" s="74"/>
      <c r="BP104" s="74"/>
      <c r="BQ104" s="74">
        <v>10</v>
      </c>
      <c r="BR104" s="74">
        <v>1.4239999999999999</v>
      </c>
      <c r="BS104" s="263">
        <f t="shared" si="123"/>
        <v>30</v>
      </c>
      <c r="BT104" s="74">
        <f t="shared" si="124"/>
        <v>4.2720000000000002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0"/>
        <v>0</v>
      </c>
      <c r="CD104" s="70">
        <f t="shared" si="110"/>
        <v>0</v>
      </c>
      <c r="CE104" s="70"/>
      <c r="CF104" s="70"/>
      <c r="CG104" s="106"/>
      <c r="CH104" s="262"/>
      <c r="CI104" s="305">
        <v>30.9</v>
      </c>
      <c r="CJ104" s="262">
        <v>10</v>
      </c>
      <c r="CK104" s="269"/>
      <c r="CL104" s="269"/>
      <c r="CM104" s="305">
        <v>10.3</v>
      </c>
      <c r="CN104" s="269">
        <v>3</v>
      </c>
      <c r="CO104" s="74">
        <f t="shared" si="125"/>
        <v>41.2</v>
      </c>
      <c r="CP104" s="74">
        <f t="shared" si="126"/>
        <v>13</v>
      </c>
      <c r="CQ104" s="308">
        <v>247.40625</v>
      </c>
      <c r="CR104" s="308"/>
      <c r="CS104" s="308"/>
      <c r="CT104" s="274"/>
      <c r="CU104" s="309">
        <v>18.556701030927837</v>
      </c>
      <c r="CV104" s="172"/>
      <c r="CW104" s="310">
        <v>63.814432989690722</v>
      </c>
      <c r="CX104" s="274"/>
      <c r="CY104" s="274"/>
      <c r="CZ104" s="274"/>
      <c r="DA104" s="281">
        <f t="shared" si="127"/>
        <v>329.77738402061857</v>
      </c>
      <c r="DB104" s="70">
        <f t="shared" si="128"/>
        <v>0</v>
      </c>
      <c r="DC104" s="74"/>
      <c r="DD104" s="74"/>
      <c r="DE104" s="70"/>
      <c r="DF104" s="74"/>
      <c r="DG104" s="74"/>
      <c r="DH104" s="74"/>
      <c r="DI104" s="74">
        <f t="shared" si="129"/>
        <v>0</v>
      </c>
      <c r="DJ104" s="74">
        <f t="shared" si="130"/>
        <v>0</v>
      </c>
      <c r="DK104" s="311">
        <v>41.1</v>
      </c>
      <c r="DL104" s="311">
        <v>13.7</v>
      </c>
      <c r="DM104" s="263">
        <f t="shared" si="131"/>
        <v>41.1</v>
      </c>
      <c r="DN104" s="263">
        <f t="shared" si="132"/>
        <v>13.7</v>
      </c>
      <c r="DO104" s="311">
        <v>39.869999999999997</v>
      </c>
      <c r="DP104" s="311">
        <v>13.29</v>
      </c>
      <c r="DQ104" s="265"/>
      <c r="DR104" s="265"/>
      <c r="DS104" s="74"/>
      <c r="DT104" s="74"/>
      <c r="DU104" s="266"/>
      <c r="DV104" s="282"/>
      <c r="DW104" s="282"/>
      <c r="DX104" s="282"/>
      <c r="DY104" s="74"/>
      <c r="DZ104" s="74"/>
      <c r="EA104" s="70"/>
      <c r="EB104" s="74"/>
      <c r="EC104" s="74">
        <f t="shared" si="133"/>
        <v>0</v>
      </c>
      <c r="ED104" s="74">
        <f t="shared" si="133"/>
        <v>0</v>
      </c>
      <c r="EE104" s="70"/>
      <c r="EF104" s="70"/>
      <c r="EG104" s="346">
        <v>41.23</v>
      </c>
      <c r="EH104" s="347"/>
      <c r="EI104" s="87">
        <v>265.70103092783506</v>
      </c>
      <c r="EJ104" s="87"/>
      <c r="EK104" s="263">
        <v>116.90721649484537</v>
      </c>
      <c r="EL104" s="266"/>
      <c r="EM104" s="267"/>
      <c r="EN104" s="267"/>
      <c r="EO104" s="267"/>
      <c r="EP104" s="267"/>
      <c r="EQ104" s="74">
        <f t="shared" si="134"/>
        <v>423.83824742268047</v>
      </c>
      <c r="ER104" s="74">
        <f t="shared" si="135"/>
        <v>0</v>
      </c>
      <c r="ES104" s="172"/>
      <c r="ET104" s="172"/>
      <c r="EU104" s="283"/>
      <c r="EV104" s="283"/>
      <c r="EW104" s="70">
        <f t="shared" si="136"/>
        <v>0</v>
      </c>
      <c r="EX104" s="70">
        <f t="shared" si="137"/>
        <v>0</v>
      </c>
      <c r="EY104" s="74"/>
      <c r="EZ104" s="74"/>
      <c r="FA104" s="312">
        <v>29</v>
      </c>
      <c r="FB104" s="268"/>
      <c r="FC104" s="106">
        <v>30</v>
      </c>
      <c r="FD104" s="264"/>
      <c r="FE104" s="74"/>
      <c r="FF104" s="74"/>
      <c r="FG104" s="284"/>
      <c r="FH104" s="285"/>
      <c r="FI104" s="74"/>
      <c r="FJ104" s="74"/>
      <c r="FK104" s="74"/>
      <c r="FL104" s="74"/>
      <c r="FM104" s="264"/>
      <c r="FN104" s="264"/>
      <c r="FO104" s="70"/>
      <c r="FP104" s="74"/>
      <c r="FQ104" s="286">
        <f t="shared" si="138"/>
        <v>0</v>
      </c>
      <c r="FR104" s="74">
        <f t="shared" si="139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0"/>
        <v>0</v>
      </c>
      <c r="GH104" s="74">
        <f t="shared" si="141"/>
        <v>0</v>
      </c>
      <c r="GI104" s="67"/>
      <c r="GJ104" s="67"/>
      <c r="GK104" s="269"/>
      <c r="GL104" s="269"/>
      <c r="GM104" s="86"/>
      <c r="GN104" s="86"/>
      <c r="GO104" s="269"/>
      <c r="GP104" s="313"/>
      <c r="GQ104" s="313"/>
      <c r="GR104" s="313"/>
      <c r="GS104" s="86"/>
      <c r="GT104" s="86"/>
      <c r="GU104" s="86"/>
      <c r="GV104" s="86"/>
      <c r="GW104" s="86"/>
      <c r="GX104" s="86"/>
      <c r="GY104" s="86"/>
      <c r="GZ104" s="86"/>
      <c r="HA104" s="67"/>
      <c r="HB104" s="67"/>
      <c r="HC104" s="70"/>
      <c r="HD104" s="70"/>
      <c r="HE104" s="70"/>
      <c r="HF104" s="70"/>
      <c r="HG104" s="70"/>
      <c r="HH104" s="70"/>
      <c r="HI104" s="70">
        <f t="shared" si="111"/>
        <v>0</v>
      </c>
      <c r="HJ104" s="70">
        <f t="shared" si="112"/>
        <v>0</v>
      </c>
      <c r="HK104" s="74"/>
      <c r="HL104" s="74"/>
      <c r="HM104" s="74"/>
      <c r="HN104" s="282"/>
      <c r="HO104" s="74">
        <f t="shared" si="142"/>
        <v>0</v>
      </c>
      <c r="HP104" s="74">
        <f t="shared" si="143"/>
        <v>0</v>
      </c>
      <c r="HQ104" s="305">
        <v>565</v>
      </c>
      <c r="HR104" s="67"/>
      <c r="HS104" s="305">
        <v>565</v>
      </c>
      <c r="HT104" s="74"/>
      <c r="HU104" s="74">
        <f t="shared" si="144"/>
        <v>565</v>
      </c>
      <c r="HV104" s="74">
        <f t="shared" si="145"/>
        <v>0</v>
      </c>
      <c r="HW104" s="74"/>
      <c r="HX104" s="74"/>
      <c r="HY104" s="314"/>
      <c r="HZ104" s="314"/>
      <c r="IA104" s="89"/>
      <c r="IB104" s="87"/>
      <c r="IC104" s="172">
        <v>12.5</v>
      </c>
      <c r="ID104" s="269">
        <v>3.125</v>
      </c>
      <c r="IE104" s="184"/>
      <c r="IF104" s="184"/>
      <c r="IG104" s="74">
        <f t="shared" si="146"/>
        <v>12.5</v>
      </c>
      <c r="IH104" s="74">
        <f t="shared" si="147"/>
        <v>3.125</v>
      </c>
      <c r="II104" s="74"/>
      <c r="IJ104" s="74"/>
      <c r="IK104" s="74"/>
      <c r="IL104" s="74"/>
      <c r="IM104" s="70"/>
      <c r="IN104" s="282"/>
      <c r="IO104" s="74"/>
      <c r="IP104" s="74"/>
      <c r="IQ104" s="74"/>
      <c r="IR104" s="74"/>
      <c r="IS104" s="74"/>
      <c r="IT104" s="74"/>
      <c r="IU104" s="74">
        <f t="shared" si="113"/>
        <v>0</v>
      </c>
      <c r="IV104" s="74">
        <f t="shared" si="114"/>
        <v>0</v>
      </c>
      <c r="IW104" s="74"/>
      <c r="IX104" s="74"/>
      <c r="IY104" s="67"/>
      <c r="IZ104" s="67"/>
      <c r="JA104" s="67">
        <v>10.31</v>
      </c>
      <c r="JB104" s="67"/>
      <c r="JC104" s="67">
        <v>10.31</v>
      </c>
      <c r="JD104" s="67"/>
      <c r="JE104" s="293">
        <v>5.15</v>
      </c>
      <c r="JF104" s="293"/>
      <c r="JG104" s="74">
        <f t="shared" si="148"/>
        <v>25.770000000000003</v>
      </c>
      <c r="JH104" s="74">
        <f t="shared" si="149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24"/>
      <c r="JN104" s="269"/>
      <c r="JO104" s="305">
        <v>0</v>
      </c>
      <c r="JP104" s="269">
        <v>0</v>
      </c>
      <c r="JQ104" s="305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50"/>
        <v>50.796300000000002</v>
      </c>
      <c r="JX104" s="74">
        <f t="shared" si="151"/>
        <v>10</v>
      </c>
      <c r="JY104" s="74"/>
      <c r="JZ104" s="74"/>
      <c r="KA104" s="67"/>
      <c r="KB104" s="67"/>
      <c r="KC104" s="74">
        <f t="shared" si="152"/>
        <v>0</v>
      </c>
      <c r="KD104" s="74">
        <f t="shared" si="153"/>
        <v>0</v>
      </c>
      <c r="KE104" s="70"/>
      <c r="KF104" s="70"/>
      <c r="KG104" s="70"/>
      <c r="KH104" s="70"/>
      <c r="KI104" s="70">
        <f t="shared" si="115"/>
        <v>0</v>
      </c>
      <c r="KJ104" s="70">
        <f t="shared" si="116"/>
        <v>0</v>
      </c>
      <c r="KK104" s="70"/>
      <c r="KL104" s="70"/>
      <c r="KM104" s="70"/>
      <c r="KN104" s="70"/>
      <c r="KO104" s="70">
        <f t="shared" si="154"/>
        <v>0</v>
      </c>
      <c r="KP104" s="70">
        <f t="shared" si="154"/>
        <v>0</v>
      </c>
      <c r="KQ104" s="263"/>
      <c r="KR104" s="70"/>
      <c r="KS104" s="70"/>
      <c r="KT104" s="70"/>
      <c r="KU104" s="114">
        <f t="shared" si="155"/>
        <v>0</v>
      </c>
      <c r="KV104" s="114">
        <f t="shared" si="156"/>
        <v>0</v>
      </c>
      <c r="KW104" s="70"/>
      <c r="KX104" s="70"/>
      <c r="KY104" s="70">
        <f t="shared" si="157"/>
        <v>0</v>
      </c>
      <c r="KZ104" s="70">
        <f t="shared" si="158"/>
        <v>0</v>
      </c>
      <c r="LA104" s="70"/>
      <c r="LB104" s="70"/>
      <c r="LC104" s="70"/>
      <c r="LD104" s="70"/>
      <c r="LE104" s="70">
        <f t="shared" si="159"/>
        <v>0</v>
      </c>
      <c r="LF104" s="70">
        <f t="shared" si="160"/>
        <v>0</v>
      </c>
      <c r="LG104" s="70"/>
      <c r="LH104" s="70"/>
      <c r="LI104" s="70">
        <f t="shared" si="161"/>
        <v>0</v>
      </c>
      <c r="LJ104" s="70">
        <f t="shared" si="162"/>
        <v>0</v>
      </c>
      <c r="LK104" s="67">
        <v>24.2</v>
      </c>
      <c r="LL104" s="269">
        <v>0</v>
      </c>
      <c r="LM104" s="75">
        <v>24.02</v>
      </c>
      <c r="LN104" s="315">
        <v>0</v>
      </c>
      <c r="LO104" s="75">
        <v>6.5750000000000002</v>
      </c>
      <c r="LP104" s="319">
        <v>0</v>
      </c>
      <c r="LQ104" s="130"/>
      <c r="LR104" s="271"/>
      <c r="LS104" s="271"/>
      <c r="LT104" s="271"/>
      <c r="LU104" s="70">
        <f t="shared" si="163"/>
        <v>54.795000000000002</v>
      </c>
      <c r="LV104" s="70">
        <f t="shared" si="164"/>
        <v>0</v>
      </c>
      <c r="LW104" s="130"/>
      <c r="LX104" s="70"/>
      <c r="LY104" s="70"/>
      <c r="LZ104" s="70"/>
      <c r="MA104" s="70">
        <f t="shared" si="165"/>
        <v>0</v>
      </c>
      <c r="MB104" s="70">
        <f t="shared" si="166"/>
        <v>0</v>
      </c>
      <c r="MC104" s="106"/>
      <c r="MD104" s="70"/>
      <c r="ME104" s="316"/>
      <c r="MF104" s="287"/>
      <c r="MG104" s="71"/>
      <c r="MH104" s="70"/>
      <c r="MI104" s="71"/>
      <c r="MJ104" s="70"/>
      <c r="MK104" s="70">
        <f t="shared" si="167"/>
        <v>0</v>
      </c>
      <c r="ML104" s="70">
        <f t="shared" si="168"/>
        <v>0</v>
      </c>
      <c r="MM104" s="365">
        <v>0</v>
      </c>
      <c r="MN104" s="321"/>
      <c r="MO104" s="366">
        <v>0</v>
      </c>
      <c r="MP104" s="321"/>
      <c r="MQ104" s="70">
        <f t="shared" si="169"/>
        <v>0</v>
      </c>
      <c r="MR104" s="70">
        <f t="shared" si="170"/>
        <v>0</v>
      </c>
      <c r="MS104" s="70"/>
      <c r="MT104" s="70"/>
      <c r="MU104" s="70">
        <f t="shared" si="171"/>
        <v>0</v>
      </c>
      <c r="MV104" s="70">
        <f t="shared" si="172"/>
        <v>0</v>
      </c>
      <c r="MW104" s="70"/>
      <c r="MX104" s="70"/>
      <c r="MY104" s="70">
        <f t="shared" si="173"/>
        <v>0</v>
      </c>
      <c r="MZ104" s="70">
        <f t="shared" si="174"/>
        <v>0</v>
      </c>
      <c r="NA104" s="317">
        <v>3.33</v>
      </c>
      <c r="NB104" s="349">
        <v>0.9</v>
      </c>
      <c r="NC104" s="70">
        <f t="shared" si="175"/>
        <v>3.33</v>
      </c>
      <c r="ND104" s="70">
        <f t="shared" si="176"/>
        <v>0.9</v>
      </c>
      <c r="NE104" s="172"/>
      <c r="NF104" s="172"/>
      <c r="NG104" s="172">
        <f t="shared" si="177"/>
        <v>0</v>
      </c>
      <c r="NH104" s="172">
        <f t="shared" si="178"/>
        <v>0</v>
      </c>
      <c r="NI104" s="172"/>
      <c r="NJ104" s="172"/>
      <c r="NK104" s="172">
        <f t="shared" si="179"/>
        <v>0</v>
      </c>
      <c r="NL104" s="172">
        <f t="shared" si="180"/>
        <v>0</v>
      </c>
      <c r="NM104" s="264"/>
      <c r="NN104" s="172"/>
      <c r="NO104" s="172">
        <f t="shared" si="181"/>
        <v>0</v>
      </c>
      <c r="NP104" s="172">
        <f t="shared" si="182"/>
        <v>0</v>
      </c>
      <c r="NQ104" s="314">
        <v>0</v>
      </c>
      <c r="NR104" s="314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3"/>
        <v>0</v>
      </c>
      <c r="OD104" s="70">
        <f t="shared" si="184"/>
        <v>0</v>
      </c>
      <c r="OE104" s="70">
        <v>0</v>
      </c>
      <c r="OF104" s="70"/>
      <c r="OG104" s="114">
        <v>0</v>
      </c>
      <c r="OH104" s="70"/>
      <c r="OI104" s="114">
        <v>0</v>
      </c>
      <c r="OJ104" s="70"/>
      <c r="OK104" s="70">
        <v>0</v>
      </c>
      <c r="OL104" s="70"/>
      <c r="OM104" s="70">
        <f t="shared" si="185"/>
        <v>0</v>
      </c>
      <c r="ON104" s="70">
        <f t="shared" si="186"/>
        <v>0</v>
      </c>
      <c r="OO104" s="320">
        <v>0</v>
      </c>
      <c r="OP104" s="172"/>
      <c r="OQ104" s="321">
        <v>0</v>
      </c>
      <c r="OR104" s="172"/>
      <c r="OS104" s="321">
        <v>0</v>
      </c>
      <c r="OT104" s="172"/>
      <c r="OU104" s="172">
        <f t="shared" si="187"/>
        <v>0</v>
      </c>
      <c r="OV104" s="172">
        <f t="shared" si="188"/>
        <v>0</v>
      </c>
      <c r="OW104" s="172"/>
      <c r="OX104" s="172"/>
      <c r="OY104" s="172">
        <f t="shared" si="117"/>
        <v>0</v>
      </c>
      <c r="OZ104" s="172">
        <f t="shared" si="118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4"/>
        <v>0</v>
      </c>
      <c r="J105" s="74">
        <f t="shared" si="105"/>
        <v>0</v>
      </c>
      <c r="K105" s="263"/>
      <c r="L105" s="263"/>
      <c r="M105" s="67">
        <v>20.62</v>
      </c>
      <c r="N105" s="67">
        <v>4.1240000000000006</v>
      </c>
      <c r="O105" s="71">
        <v>24.74</v>
      </c>
      <c r="P105" s="67">
        <v>4.9480000000000004</v>
      </c>
      <c r="Q105" s="114">
        <v>5.15</v>
      </c>
      <c r="R105" s="74">
        <v>1.03</v>
      </c>
      <c r="S105" s="263"/>
      <c r="T105" s="263"/>
      <c r="U105" s="74"/>
      <c r="V105" s="74"/>
      <c r="W105" s="74">
        <f t="shared" si="119"/>
        <v>50.510000000000005</v>
      </c>
      <c r="X105" s="74">
        <f t="shared" si="120"/>
        <v>10.102</v>
      </c>
      <c r="Y105" s="74"/>
      <c r="Z105" s="74"/>
      <c r="AA105" s="71"/>
      <c r="AB105" s="67"/>
      <c r="AC105" s="74">
        <f t="shared" si="121"/>
        <v>0</v>
      </c>
      <c r="AD105" s="74">
        <f t="shared" si="122"/>
        <v>0</v>
      </c>
      <c r="AE105" s="67"/>
      <c r="AF105" s="67"/>
      <c r="AG105" s="67"/>
      <c r="AH105" s="67"/>
      <c r="AI105" s="114"/>
      <c r="AJ105" s="114"/>
      <c r="AK105" s="307"/>
      <c r="AL105" s="275"/>
      <c r="AM105" s="276"/>
      <c r="AN105" s="276"/>
      <c r="AO105" s="277"/>
      <c r="AP105" s="277"/>
      <c r="AQ105" s="277"/>
      <c r="AR105" s="277"/>
      <c r="AS105" s="277"/>
      <c r="AT105" s="277"/>
      <c r="AU105" s="70">
        <f t="shared" si="106"/>
        <v>0</v>
      </c>
      <c r="AV105" s="70">
        <f t="shared" si="107"/>
        <v>0</v>
      </c>
      <c r="AW105" s="74"/>
      <c r="AX105" s="74"/>
      <c r="AY105" s="278"/>
      <c r="AZ105" s="74"/>
      <c r="BA105" s="74"/>
      <c r="BB105" s="74"/>
      <c r="BC105" s="74">
        <f t="shared" si="108"/>
        <v>0</v>
      </c>
      <c r="BD105" s="74">
        <f t="shared" si="109"/>
        <v>0</v>
      </c>
      <c r="BE105" s="74">
        <v>10</v>
      </c>
      <c r="BF105" s="74">
        <v>1.4239999999999999</v>
      </c>
      <c r="BG105" s="279">
        <v>8</v>
      </c>
      <c r="BH105" s="294">
        <v>1.1392</v>
      </c>
      <c r="BI105" s="279">
        <v>0</v>
      </c>
      <c r="BJ105" s="280">
        <v>0</v>
      </c>
      <c r="BK105" s="264">
        <v>2</v>
      </c>
      <c r="BL105" s="74">
        <v>0.2848</v>
      </c>
      <c r="BM105" s="74"/>
      <c r="BN105" s="74"/>
      <c r="BO105" s="74"/>
      <c r="BP105" s="74"/>
      <c r="BQ105" s="74">
        <v>10</v>
      </c>
      <c r="BR105" s="74">
        <v>1.4239999999999999</v>
      </c>
      <c r="BS105" s="263">
        <f t="shared" si="123"/>
        <v>30</v>
      </c>
      <c r="BT105" s="74">
        <f t="shared" si="124"/>
        <v>4.2720000000000002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0"/>
        <v>0</v>
      </c>
      <c r="CD105" s="70">
        <f t="shared" si="110"/>
        <v>0</v>
      </c>
      <c r="CE105" s="70"/>
      <c r="CF105" s="70"/>
      <c r="CG105" s="106"/>
      <c r="CH105" s="262"/>
      <c r="CI105" s="305">
        <v>30.9</v>
      </c>
      <c r="CJ105" s="262">
        <v>10</v>
      </c>
      <c r="CK105" s="269"/>
      <c r="CL105" s="269"/>
      <c r="CM105" s="305">
        <v>10.3</v>
      </c>
      <c r="CN105" s="269">
        <v>3</v>
      </c>
      <c r="CO105" s="74">
        <f t="shared" si="125"/>
        <v>41.2</v>
      </c>
      <c r="CP105" s="74">
        <f t="shared" si="126"/>
        <v>13</v>
      </c>
      <c r="CQ105" s="308">
        <v>247.40625</v>
      </c>
      <c r="CR105" s="308"/>
      <c r="CS105" s="308"/>
      <c r="CT105" s="274"/>
      <c r="CU105" s="309">
        <v>18.556701030927837</v>
      </c>
      <c r="CV105" s="172"/>
      <c r="CW105" s="310">
        <v>63.814432989690722</v>
      </c>
      <c r="CX105" s="274"/>
      <c r="CY105" s="274"/>
      <c r="CZ105" s="274"/>
      <c r="DA105" s="281">
        <f t="shared" si="127"/>
        <v>329.77738402061857</v>
      </c>
      <c r="DB105" s="70">
        <f t="shared" si="128"/>
        <v>0</v>
      </c>
      <c r="DC105" s="74"/>
      <c r="DD105" s="74"/>
      <c r="DE105" s="70"/>
      <c r="DF105" s="74"/>
      <c r="DG105" s="74"/>
      <c r="DH105" s="74"/>
      <c r="DI105" s="74">
        <f t="shared" si="129"/>
        <v>0</v>
      </c>
      <c r="DJ105" s="74">
        <f t="shared" si="130"/>
        <v>0</v>
      </c>
      <c r="DK105" s="311">
        <v>41.1</v>
      </c>
      <c r="DL105" s="311">
        <v>13.7</v>
      </c>
      <c r="DM105" s="263">
        <f t="shared" si="131"/>
        <v>41.1</v>
      </c>
      <c r="DN105" s="263">
        <f t="shared" si="132"/>
        <v>13.7</v>
      </c>
      <c r="DO105" s="311">
        <v>39.869999999999997</v>
      </c>
      <c r="DP105" s="311">
        <v>13.29</v>
      </c>
      <c r="DQ105" s="265"/>
      <c r="DR105" s="265"/>
      <c r="DS105" s="74"/>
      <c r="DT105" s="74"/>
      <c r="DU105" s="266"/>
      <c r="DV105" s="282"/>
      <c r="DW105" s="282"/>
      <c r="DX105" s="282"/>
      <c r="DY105" s="74"/>
      <c r="DZ105" s="74"/>
      <c r="EA105" s="70"/>
      <c r="EB105" s="74"/>
      <c r="EC105" s="74">
        <f t="shared" si="133"/>
        <v>0</v>
      </c>
      <c r="ED105" s="74">
        <f t="shared" si="133"/>
        <v>0</v>
      </c>
      <c r="EE105" s="70"/>
      <c r="EF105" s="70"/>
      <c r="EG105" s="346">
        <v>41.23</v>
      </c>
      <c r="EH105" s="347"/>
      <c r="EI105" s="87">
        <v>265.70103092783506</v>
      </c>
      <c r="EJ105" s="87"/>
      <c r="EK105" s="263">
        <v>116.90721649484537</v>
      </c>
      <c r="EL105" s="266"/>
      <c r="EM105" s="267"/>
      <c r="EN105" s="267"/>
      <c r="EO105" s="267"/>
      <c r="EP105" s="267"/>
      <c r="EQ105" s="74">
        <f t="shared" si="134"/>
        <v>423.83824742268047</v>
      </c>
      <c r="ER105" s="74">
        <f t="shared" si="135"/>
        <v>0</v>
      </c>
      <c r="ES105" s="172"/>
      <c r="ET105" s="172"/>
      <c r="EU105" s="283"/>
      <c r="EV105" s="283"/>
      <c r="EW105" s="70">
        <f t="shared" si="136"/>
        <v>0</v>
      </c>
      <c r="EX105" s="70">
        <f t="shared" si="137"/>
        <v>0</v>
      </c>
      <c r="EY105" s="74"/>
      <c r="EZ105" s="74"/>
      <c r="FA105" s="312">
        <v>29</v>
      </c>
      <c r="FB105" s="268"/>
      <c r="FC105" s="106">
        <v>30</v>
      </c>
      <c r="FD105" s="272"/>
      <c r="FE105" s="74"/>
      <c r="FF105" s="74"/>
      <c r="FG105" s="284"/>
      <c r="FH105" s="285"/>
      <c r="FI105" s="74"/>
      <c r="FJ105" s="74"/>
      <c r="FK105" s="74"/>
      <c r="FL105" s="74"/>
      <c r="FM105" s="264"/>
      <c r="FN105" s="264"/>
      <c r="FO105" s="70"/>
      <c r="FP105" s="74"/>
      <c r="FQ105" s="286">
        <f t="shared" si="138"/>
        <v>0</v>
      </c>
      <c r="FR105" s="74">
        <f t="shared" si="139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0"/>
        <v>0</v>
      </c>
      <c r="GH105" s="74">
        <f t="shared" si="141"/>
        <v>0</v>
      </c>
      <c r="GI105" s="67"/>
      <c r="GJ105" s="67"/>
      <c r="GK105" s="269"/>
      <c r="GL105" s="269"/>
      <c r="GM105" s="86"/>
      <c r="GN105" s="86"/>
      <c r="GO105" s="269"/>
      <c r="GP105" s="313"/>
      <c r="GQ105" s="313"/>
      <c r="GR105" s="313"/>
      <c r="GS105" s="86"/>
      <c r="GT105" s="86"/>
      <c r="GU105" s="86"/>
      <c r="GV105" s="86"/>
      <c r="GW105" s="86"/>
      <c r="GX105" s="86"/>
      <c r="GY105" s="86"/>
      <c r="GZ105" s="86"/>
      <c r="HA105" s="67"/>
      <c r="HB105" s="67"/>
      <c r="HC105" s="70"/>
      <c r="HD105" s="70"/>
      <c r="HE105" s="70"/>
      <c r="HF105" s="70"/>
      <c r="HG105" s="70"/>
      <c r="HH105" s="70"/>
      <c r="HI105" s="70">
        <f t="shared" si="111"/>
        <v>0</v>
      </c>
      <c r="HJ105" s="70">
        <f t="shared" si="112"/>
        <v>0</v>
      </c>
      <c r="HK105" s="74"/>
      <c r="HL105" s="74"/>
      <c r="HM105" s="74"/>
      <c r="HN105" s="282"/>
      <c r="HO105" s="74">
        <f t="shared" si="142"/>
        <v>0</v>
      </c>
      <c r="HP105" s="74">
        <f t="shared" si="143"/>
        <v>0</v>
      </c>
      <c r="HQ105" s="305">
        <v>565</v>
      </c>
      <c r="HR105" s="67"/>
      <c r="HS105" s="305">
        <v>565</v>
      </c>
      <c r="HT105" s="74"/>
      <c r="HU105" s="74">
        <f t="shared" si="144"/>
        <v>565</v>
      </c>
      <c r="HV105" s="74">
        <f t="shared" si="145"/>
        <v>0</v>
      </c>
      <c r="HW105" s="74"/>
      <c r="HX105" s="74"/>
      <c r="HY105" s="314"/>
      <c r="HZ105" s="314"/>
      <c r="IA105" s="89"/>
      <c r="IB105" s="87"/>
      <c r="IC105" s="172">
        <v>12.5</v>
      </c>
      <c r="ID105" s="269">
        <v>3.125</v>
      </c>
      <c r="IE105" s="184"/>
      <c r="IF105" s="184"/>
      <c r="IG105" s="74">
        <f t="shared" si="146"/>
        <v>12.5</v>
      </c>
      <c r="IH105" s="74">
        <f t="shared" si="147"/>
        <v>3.125</v>
      </c>
      <c r="II105" s="74"/>
      <c r="IJ105" s="74"/>
      <c r="IK105" s="74"/>
      <c r="IL105" s="74"/>
      <c r="IM105" s="70"/>
      <c r="IN105" s="282"/>
      <c r="IO105" s="74"/>
      <c r="IP105" s="74"/>
      <c r="IQ105" s="74"/>
      <c r="IR105" s="74"/>
      <c r="IS105" s="74"/>
      <c r="IT105" s="74"/>
      <c r="IU105" s="74">
        <f t="shared" si="113"/>
        <v>0</v>
      </c>
      <c r="IV105" s="74">
        <f t="shared" si="114"/>
        <v>0</v>
      </c>
      <c r="IW105" s="74"/>
      <c r="IX105" s="74"/>
      <c r="IY105" s="67"/>
      <c r="IZ105" s="67"/>
      <c r="JA105" s="67">
        <v>10.31</v>
      </c>
      <c r="JB105" s="67"/>
      <c r="JC105" s="67">
        <v>10.31</v>
      </c>
      <c r="JD105" s="67"/>
      <c r="JE105" s="293">
        <v>5.15</v>
      </c>
      <c r="JF105" s="293"/>
      <c r="JG105" s="74">
        <f t="shared" si="148"/>
        <v>25.770000000000003</v>
      </c>
      <c r="JH105" s="74">
        <f t="shared" si="149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24"/>
      <c r="JN105" s="269"/>
      <c r="JO105" s="305">
        <v>0</v>
      </c>
      <c r="JP105" s="269">
        <v>0</v>
      </c>
      <c r="JQ105" s="305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50"/>
        <v>50.796300000000002</v>
      </c>
      <c r="JX105" s="74">
        <f t="shared" si="151"/>
        <v>10</v>
      </c>
      <c r="JY105" s="74"/>
      <c r="JZ105" s="74"/>
      <c r="KA105" s="67"/>
      <c r="KB105" s="67"/>
      <c r="KC105" s="74">
        <f t="shared" si="152"/>
        <v>0</v>
      </c>
      <c r="KD105" s="74">
        <f t="shared" si="153"/>
        <v>0</v>
      </c>
      <c r="KE105" s="70"/>
      <c r="KF105" s="70"/>
      <c r="KG105" s="70"/>
      <c r="KH105" s="70"/>
      <c r="KI105" s="70">
        <f t="shared" si="115"/>
        <v>0</v>
      </c>
      <c r="KJ105" s="70">
        <f t="shared" si="116"/>
        <v>0</v>
      </c>
      <c r="KK105" s="70"/>
      <c r="KL105" s="70"/>
      <c r="KM105" s="70"/>
      <c r="KN105" s="70"/>
      <c r="KO105" s="70">
        <f t="shared" si="154"/>
        <v>0</v>
      </c>
      <c r="KP105" s="70">
        <f t="shared" si="154"/>
        <v>0</v>
      </c>
      <c r="KQ105" s="263"/>
      <c r="KR105" s="70"/>
      <c r="KS105" s="70"/>
      <c r="KT105" s="70"/>
      <c r="KU105" s="114">
        <f t="shared" si="155"/>
        <v>0</v>
      </c>
      <c r="KV105" s="114">
        <f t="shared" si="156"/>
        <v>0</v>
      </c>
      <c r="KW105" s="70"/>
      <c r="KX105" s="70"/>
      <c r="KY105" s="70">
        <f t="shared" si="157"/>
        <v>0</v>
      </c>
      <c r="KZ105" s="70">
        <f t="shared" si="158"/>
        <v>0</v>
      </c>
      <c r="LA105" s="70"/>
      <c r="LB105" s="70"/>
      <c r="LC105" s="70"/>
      <c r="LD105" s="70"/>
      <c r="LE105" s="70">
        <f t="shared" si="159"/>
        <v>0</v>
      </c>
      <c r="LF105" s="70">
        <f t="shared" si="160"/>
        <v>0</v>
      </c>
      <c r="LG105" s="70"/>
      <c r="LH105" s="70"/>
      <c r="LI105" s="70">
        <f t="shared" si="161"/>
        <v>0</v>
      </c>
      <c r="LJ105" s="70">
        <f t="shared" si="162"/>
        <v>0</v>
      </c>
      <c r="LK105" s="67">
        <v>24.2</v>
      </c>
      <c r="LL105" s="269">
        <v>0</v>
      </c>
      <c r="LM105" s="75">
        <v>24.02</v>
      </c>
      <c r="LN105" s="315">
        <v>0</v>
      </c>
      <c r="LO105" s="75">
        <v>6.5750000000000002</v>
      </c>
      <c r="LP105" s="319">
        <v>0</v>
      </c>
      <c r="LQ105" s="130"/>
      <c r="LR105" s="271"/>
      <c r="LS105" s="271"/>
      <c r="LT105" s="271"/>
      <c r="LU105" s="70">
        <f t="shared" si="163"/>
        <v>54.795000000000002</v>
      </c>
      <c r="LV105" s="70">
        <f t="shared" si="164"/>
        <v>0</v>
      </c>
      <c r="LW105" s="130"/>
      <c r="LX105" s="70"/>
      <c r="LY105" s="70"/>
      <c r="LZ105" s="70"/>
      <c r="MA105" s="70">
        <f t="shared" si="165"/>
        <v>0</v>
      </c>
      <c r="MB105" s="70">
        <f t="shared" si="166"/>
        <v>0</v>
      </c>
      <c r="MC105" s="106"/>
      <c r="MD105" s="70"/>
      <c r="ME105" s="316"/>
      <c r="MF105" s="287"/>
      <c r="MG105" s="71"/>
      <c r="MH105" s="70"/>
      <c r="MI105" s="71"/>
      <c r="MJ105" s="70"/>
      <c r="MK105" s="70">
        <f t="shared" si="167"/>
        <v>0</v>
      </c>
      <c r="ML105" s="70">
        <f t="shared" si="168"/>
        <v>0</v>
      </c>
      <c r="MM105" s="365">
        <v>0</v>
      </c>
      <c r="MN105" s="321"/>
      <c r="MO105" s="366">
        <v>0</v>
      </c>
      <c r="MP105" s="321"/>
      <c r="MQ105" s="70">
        <f t="shared" si="169"/>
        <v>0</v>
      </c>
      <c r="MR105" s="70">
        <f t="shared" si="170"/>
        <v>0</v>
      </c>
      <c r="MS105" s="70"/>
      <c r="MT105" s="70"/>
      <c r="MU105" s="70">
        <f t="shared" si="171"/>
        <v>0</v>
      </c>
      <c r="MV105" s="70">
        <f t="shared" si="172"/>
        <v>0</v>
      </c>
      <c r="MW105" s="70"/>
      <c r="MX105" s="70"/>
      <c r="MY105" s="70">
        <f t="shared" si="173"/>
        <v>0</v>
      </c>
      <c r="MZ105" s="70">
        <f t="shared" si="174"/>
        <v>0</v>
      </c>
      <c r="NA105" s="317">
        <v>3.33</v>
      </c>
      <c r="NB105" s="349">
        <v>0.9</v>
      </c>
      <c r="NC105" s="70">
        <f t="shared" si="175"/>
        <v>3.33</v>
      </c>
      <c r="ND105" s="70">
        <f t="shared" si="176"/>
        <v>0.9</v>
      </c>
      <c r="NE105" s="172"/>
      <c r="NF105" s="172"/>
      <c r="NG105" s="172">
        <f t="shared" si="177"/>
        <v>0</v>
      </c>
      <c r="NH105" s="172">
        <f t="shared" si="178"/>
        <v>0</v>
      </c>
      <c r="NI105" s="172"/>
      <c r="NJ105" s="172"/>
      <c r="NK105" s="172">
        <f t="shared" si="179"/>
        <v>0</v>
      </c>
      <c r="NL105" s="172">
        <f t="shared" si="180"/>
        <v>0</v>
      </c>
      <c r="NM105" s="264"/>
      <c r="NN105" s="172"/>
      <c r="NO105" s="172">
        <f t="shared" si="181"/>
        <v>0</v>
      </c>
      <c r="NP105" s="172">
        <f t="shared" si="182"/>
        <v>0</v>
      </c>
      <c r="NQ105" s="314">
        <v>0</v>
      </c>
      <c r="NR105" s="314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3"/>
        <v>0</v>
      </c>
      <c r="OD105" s="70">
        <f t="shared" si="184"/>
        <v>0</v>
      </c>
      <c r="OE105" s="70">
        <v>0</v>
      </c>
      <c r="OF105" s="70"/>
      <c r="OG105" s="114">
        <v>0</v>
      </c>
      <c r="OH105" s="70"/>
      <c r="OI105" s="114">
        <v>0</v>
      </c>
      <c r="OJ105" s="70"/>
      <c r="OK105" s="70">
        <v>0</v>
      </c>
      <c r="OL105" s="70"/>
      <c r="OM105" s="70">
        <f t="shared" si="185"/>
        <v>0</v>
      </c>
      <c r="ON105" s="70">
        <f t="shared" si="186"/>
        <v>0</v>
      </c>
      <c r="OO105" s="320">
        <v>0</v>
      </c>
      <c r="OP105" s="172"/>
      <c r="OQ105" s="321">
        <v>0</v>
      </c>
      <c r="OR105" s="172"/>
      <c r="OS105" s="321">
        <v>0</v>
      </c>
      <c r="OT105" s="172"/>
      <c r="OU105" s="172">
        <f t="shared" si="187"/>
        <v>0</v>
      </c>
      <c r="OV105" s="172">
        <f t="shared" si="188"/>
        <v>0</v>
      </c>
      <c r="OW105" s="172"/>
      <c r="OX105" s="172"/>
      <c r="OY105" s="172">
        <f t="shared" si="117"/>
        <v>0</v>
      </c>
      <c r="OZ105" s="172">
        <f t="shared" si="118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4"/>
        <v>0</v>
      </c>
      <c r="J106" s="74">
        <f t="shared" si="105"/>
        <v>0</v>
      </c>
      <c r="K106" s="263"/>
      <c r="L106" s="263"/>
      <c r="M106" s="67">
        <v>20.62</v>
      </c>
      <c r="N106" s="67">
        <v>4.1240000000000006</v>
      </c>
      <c r="O106" s="71">
        <v>24.74</v>
      </c>
      <c r="P106" s="67">
        <v>4.9480000000000004</v>
      </c>
      <c r="Q106" s="114">
        <v>5.15</v>
      </c>
      <c r="R106" s="74">
        <v>1.03</v>
      </c>
      <c r="S106" s="263"/>
      <c r="T106" s="263"/>
      <c r="U106" s="74"/>
      <c r="V106" s="74"/>
      <c r="W106" s="74">
        <f t="shared" si="119"/>
        <v>50.510000000000005</v>
      </c>
      <c r="X106" s="74">
        <f t="shared" si="120"/>
        <v>10.102</v>
      </c>
      <c r="Y106" s="74"/>
      <c r="Z106" s="74"/>
      <c r="AA106" s="71"/>
      <c r="AB106" s="67"/>
      <c r="AC106" s="74">
        <f t="shared" si="121"/>
        <v>0</v>
      </c>
      <c r="AD106" s="74">
        <f t="shared" si="122"/>
        <v>0</v>
      </c>
      <c r="AE106" s="67"/>
      <c r="AF106" s="67"/>
      <c r="AG106" s="67"/>
      <c r="AH106" s="67"/>
      <c r="AI106" s="114"/>
      <c r="AJ106" s="114"/>
      <c r="AK106" s="307"/>
      <c r="AL106" s="275"/>
      <c r="AM106" s="276"/>
      <c r="AN106" s="276"/>
      <c r="AO106" s="277"/>
      <c r="AP106" s="277"/>
      <c r="AQ106" s="277"/>
      <c r="AR106" s="277"/>
      <c r="AS106" s="277"/>
      <c r="AT106" s="277"/>
      <c r="AU106" s="70">
        <f t="shared" si="106"/>
        <v>0</v>
      </c>
      <c r="AV106" s="70">
        <f t="shared" si="107"/>
        <v>0</v>
      </c>
      <c r="AW106" s="74"/>
      <c r="AX106" s="74"/>
      <c r="AY106" s="278"/>
      <c r="AZ106" s="74"/>
      <c r="BA106" s="74"/>
      <c r="BB106" s="74"/>
      <c r="BC106" s="74">
        <f t="shared" si="108"/>
        <v>0</v>
      </c>
      <c r="BD106" s="74">
        <f t="shared" si="109"/>
        <v>0</v>
      </c>
      <c r="BE106" s="74">
        <v>10</v>
      </c>
      <c r="BF106" s="74">
        <v>1.4239999999999999</v>
      </c>
      <c r="BG106" s="279">
        <v>8</v>
      </c>
      <c r="BH106" s="280">
        <v>1.1392</v>
      </c>
      <c r="BI106" s="279">
        <v>0</v>
      </c>
      <c r="BJ106" s="280">
        <v>0</v>
      </c>
      <c r="BK106" s="264">
        <v>2</v>
      </c>
      <c r="BL106" s="74">
        <v>0.2848</v>
      </c>
      <c r="BM106" s="74"/>
      <c r="BN106" s="74"/>
      <c r="BO106" s="74"/>
      <c r="BP106" s="74"/>
      <c r="BQ106" s="74">
        <v>10</v>
      </c>
      <c r="BR106" s="74">
        <v>1.4239999999999999</v>
      </c>
      <c r="BS106" s="263">
        <f t="shared" si="123"/>
        <v>30</v>
      </c>
      <c r="BT106" s="74">
        <f t="shared" si="124"/>
        <v>4.2720000000000002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0"/>
        <v>0</v>
      </c>
      <c r="CD106" s="70">
        <f t="shared" si="110"/>
        <v>0</v>
      </c>
      <c r="CE106" s="70"/>
      <c r="CF106" s="70"/>
      <c r="CG106" s="106"/>
      <c r="CH106" s="262"/>
      <c r="CI106" s="305">
        <v>30.9</v>
      </c>
      <c r="CJ106" s="262">
        <v>10</v>
      </c>
      <c r="CK106" s="269"/>
      <c r="CL106" s="269"/>
      <c r="CM106" s="305">
        <v>10.3</v>
      </c>
      <c r="CN106" s="269">
        <v>3</v>
      </c>
      <c r="CO106" s="74">
        <f t="shared" si="125"/>
        <v>41.2</v>
      </c>
      <c r="CP106" s="74">
        <f t="shared" si="126"/>
        <v>13</v>
      </c>
      <c r="CQ106" s="308">
        <v>247.40625</v>
      </c>
      <c r="CR106" s="308"/>
      <c r="CS106" s="308"/>
      <c r="CT106" s="274"/>
      <c r="CU106" s="309">
        <v>18.556701030927837</v>
      </c>
      <c r="CV106" s="172"/>
      <c r="CW106" s="310">
        <v>63.814432989690722</v>
      </c>
      <c r="CX106" s="274"/>
      <c r="CY106" s="274"/>
      <c r="CZ106" s="274"/>
      <c r="DA106" s="281">
        <f t="shared" si="127"/>
        <v>329.77738402061857</v>
      </c>
      <c r="DB106" s="70">
        <f t="shared" si="128"/>
        <v>0</v>
      </c>
      <c r="DC106" s="74"/>
      <c r="DD106" s="74"/>
      <c r="DE106" s="70"/>
      <c r="DF106" s="74"/>
      <c r="DG106" s="74"/>
      <c r="DH106" s="74"/>
      <c r="DI106" s="74">
        <f t="shared" si="129"/>
        <v>0</v>
      </c>
      <c r="DJ106" s="74">
        <f t="shared" si="130"/>
        <v>0</v>
      </c>
      <c r="DK106" s="311">
        <v>41.1</v>
      </c>
      <c r="DL106" s="311">
        <v>13.7</v>
      </c>
      <c r="DM106" s="263">
        <f t="shared" si="131"/>
        <v>41.1</v>
      </c>
      <c r="DN106" s="263">
        <f t="shared" si="132"/>
        <v>13.7</v>
      </c>
      <c r="DO106" s="311">
        <v>39.869999999999997</v>
      </c>
      <c r="DP106" s="311">
        <v>13.29</v>
      </c>
      <c r="DQ106" s="265"/>
      <c r="DR106" s="265"/>
      <c r="DS106" s="74"/>
      <c r="DT106" s="74"/>
      <c r="DU106" s="266"/>
      <c r="DV106" s="282"/>
      <c r="DW106" s="282"/>
      <c r="DX106" s="282"/>
      <c r="DY106" s="74"/>
      <c r="DZ106" s="74"/>
      <c r="EA106" s="70"/>
      <c r="EB106" s="74"/>
      <c r="EC106" s="74">
        <f t="shared" si="133"/>
        <v>0</v>
      </c>
      <c r="ED106" s="74">
        <f t="shared" si="133"/>
        <v>0</v>
      </c>
      <c r="EE106" s="70"/>
      <c r="EF106" s="70"/>
      <c r="EG106" s="346">
        <v>41.23</v>
      </c>
      <c r="EH106" s="347"/>
      <c r="EI106" s="87">
        <v>265.70103092783506</v>
      </c>
      <c r="EJ106" s="87"/>
      <c r="EK106" s="263">
        <v>116.90721649484537</v>
      </c>
      <c r="EL106" s="266"/>
      <c r="EM106" s="267"/>
      <c r="EN106" s="267"/>
      <c r="EO106" s="267"/>
      <c r="EP106" s="267"/>
      <c r="EQ106" s="74">
        <f t="shared" si="134"/>
        <v>423.83824742268047</v>
      </c>
      <c r="ER106" s="74">
        <f t="shared" si="135"/>
        <v>0</v>
      </c>
      <c r="ES106" s="172"/>
      <c r="ET106" s="172"/>
      <c r="EU106" s="283"/>
      <c r="EV106" s="283"/>
      <c r="EW106" s="70">
        <f t="shared" si="136"/>
        <v>0</v>
      </c>
      <c r="EX106" s="70">
        <f t="shared" si="137"/>
        <v>0</v>
      </c>
      <c r="EY106" s="74"/>
      <c r="EZ106" s="74"/>
      <c r="FA106" s="312">
        <v>29</v>
      </c>
      <c r="FB106" s="268"/>
      <c r="FC106" s="106">
        <v>30</v>
      </c>
      <c r="FD106" s="264"/>
      <c r="FE106" s="74"/>
      <c r="FF106" s="74"/>
      <c r="FG106" s="284"/>
      <c r="FH106" s="285"/>
      <c r="FI106" s="74"/>
      <c r="FJ106" s="74"/>
      <c r="FK106" s="74"/>
      <c r="FL106" s="74"/>
      <c r="FM106" s="264"/>
      <c r="FN106" s="264"/>
      <c r="FO106" s="70"/>
      <c r="FP106" s="74"/>
      <c r="FQ106" s="286">
        <f t="shared" si="138"/>
        <v>0</v>
      </c>
      <c r="FR106" s="74">
        <f t="shared" si="139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0"/>
        <v>0</v>
      </c>
      <c r="GH106" s="74">
        <f t="shared" si="141"/>
        <v>0</v>
      </c>
      <c r="GI106" s="67"/>
      <c r="GJ106" s="67"/>
      <c r="GK106" s="269"/>
      <c r="GL106" s="269"/>
      <c r="GM106" s="86"/>
      <c r="GN106" s="86"/>
      <c r="GO106" s="269"/>
      <c r="GP106" s="313"/>
      <c r="GQ106" s="313"/>
      <c r="GR106" s="313"/>
      <c r="GS106" s="86"/>
      <c r="GT106" s="86"/>
      <c r="GU106" s="86"/>
      <c r="GV106" s="86"/>
      <c r="GW106" s="86"/>
      <c r="GX106" s="86"/>
      <c r="GY106" s="86"/>
      <c r="GZ106" s="86"/>
      <c r="HA106" s="67"/>
      <c r="HB106" s="67"/>
      <c r="HC106" s="70"/>
      <c r="HD106" s="70"/>
      <c r="HE106" s="70"/>
      <c r="HF106" s="70"/>
      <c r="HG106" s="70"/>
      <c r="HH106" s="70"/>
      <c r="HI106" s="70">
        <f t="shared" si="111"/>
        <v>0</v>
      </c>
      <c r="HJ106" s="70">
        <f t="shared" si="112"/>
        <v>0</v>
      </c>
      <c r="HK106" s="74"/>
      <c r="HL106" s="74"/>
      <c r="HM106" s="74"/>
      <c r="HN106" s="282"/>
      <c r="HO106" s="74">
        <f t="shared" si="142"/>
        <v>0</v>
      </c>
      <c r="HP106" s="74">
        <f t="shared" si="143"/>
        <v>0</v>
      </c>
      <c r="HQ106" s="305">
        <v>565</v>
      </c>
      <c r="HR106" s="67"/>
      <c r="HS106" s="305">
        <v>565</v>
      </c>
      <c r="HT106" s="74"/>
      <c r="HU106" s="74">
        <f t="shared" si="144"/>
        <v>565</v>
      </c>
      <c r="HV106" s="74">
        <f t="shared" si="145"/>
        <v>0</v>
      </c>
      <c r="HW106" s="74"/>
      <c r="HX106" s="74"/>
      <c r="HY106" s="314"/>
      <c r="HZ106" s="314"/>
      <c r="IA106" s="89"/>
      <c r="IB106" s="87"/>
      <c r="IC106" s="172">
        <v>12.5</v>
      </c>
      <c r="ID106" s="269">
        <v>3.125</v>
      </c>
      <c r="IE106" s="184"/>
      <c r="IF106" s="184"/>
      <c r="IG106" s="74">
        <f t="shared" si="146"/>
        <v>12.5</v>
      </c>
      <c r="IH106" s="74">
        <f t="shared" si="147"/>
        <v>3.125</v>
      </c>
      <c r="II106" s="74"/>
      <c r="IJ106" s="74"/>
      <c r="IK106" s="74"/>
      <c r="IL106" s="74"/>
      <c r="IM106" s="70"/>
      <c r="IN106" s="282"/>
      <c r="IO106" s="74"/>
      <c r="IP106" s="74"/>
      <c r="IQ106" s="74"/>
      <c r="IR106" s="74"/>
      <c r="IS106" s="74"/>
      <c r="IT106" s="74"/>
      <c r="IU106" s="74">
        <f t="shared" si="113"/>
        <v>0</v>
      </c>
      <c r="IV106" s="74">
        <f t="shared" si="114"/>
        <v>0</v>
      </c>
      <c r="IW106" s="74"/>
      <c r="IX106" s="74"/>
      <c r="IY106" s="67"/>
      <c r="IZ106" s="67"/>
      <c r="JA106" s="67">
        <v>10.31</v>
      </c>
      <c r="JB106" s="67"/>
      <c r="JC106" s="67">
        <v>10.31</v>
      </c>
      <c r="JD106" s="67"/>
      <c r="JE106" s="293">
        <v>5.15</v>
      </c>
      <c r="JF106" s="293"/>
      <c r="JG106" s="74">
        <f t="shared" si="148"/>
        <v>25.770000000000003</v>
      </c>
      <c r="JH106" s="74">
        <f t="shared" si="149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24"/>
      <c r="JN106" s="269"/>
      <c r="JO106" s="305">
        <v>0</v>
      </c>
      <c r="JP106" s="269">
        <v>0</v>
      </c>
      <c r="JQ106" s="305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50"/>
        <v>50.796300000000002</v>
      </c>
      <c r="JX106" s="74">
        <f t="shared" si="151"/>
        <v>10</v>
      </c>
      <c r="JY106" s="74"/>
      <c r="JZ106" s="74"/>
      <c r="KA106" s="67"/>
      <c r="KB106" s="67"/>
      <c r="KC106" s="74">
        <f t="shared" si="152"/>
        <v>0</v>
      </c>
      <c r="KD106" s="74">
        <f t="shared" si="153"/>
        <v>0</v>
      </c>
      <c r="KE106" s="70"/>
      <c r="KF106" s="70"/>
      <c r="KG106" s="70"/>
      <c r="KH106" s="70"/>
      <c r="KI106" s="70">
        <f t="shared" si="115"/>
        <v>0</v>
      </c>
      <c r="KJ106" s="70">
        <f t="shared" si="116"/>
        <v>0</v>
      </c>
      <c r="KK106" s="70"/>
      <c r="KL106" s="70"/>
      <c r="KM106" s="70"/>
      <c r="KN106" s="70"/>
      <c r="KO106" s="70">
        <f t="shared" si="154"/>
        <v>0</v>
      </c>
      <c r="KP106" s="70">
        <f t="shared" si="154"/>
        <v>0</v>
      </c>
      <c r="KQ106" s="263"/>
      <c r="KR106" s="70"/>
      <c r="KS106" s="70"/>
      <c r="KT106" s="70"/>
      <c r="KU106" s="114">
        <f t="shared" si="155"/>
        <v>0</v>
      </c>
      <c r="KV106" s="114">
        <f t="shared" si="156"/>
        <v>0</v>
      </c>
      <c r="KW106" s="70"/>
      <c r="KX106" s="70"/>
      <c r="KY106" s="70">
        <f t="shared" si="157"/>
        <v>0</v>
      </c>
      <c r="KZ106" s="70">
        <f t="shared" si="158"/>
        <v>0</v>
      </c>
      <c r="LA106" s="70"/>
      <c r="LB106" s="70"/>
      <c r="LC106" s="70"/>
      <c r="LD106" s="70"/>
      <c r="LE106" s="70">
        <f t="shared" si="159"/>
        <v>0</v>
      </c>
      <c r="LF106" s="70">
        <f t="shared" si="160"/>
        <v>0</v>
      </c>
      <c r="LG106" s="70"/>
      <c r="LH106" s="70"/>
      <c r="LI106" s="70">
        <f t="shared" si="161"/>
        <v>0</v>
      </c>
      <c r="LJ106" s="70">
        <f t="shared" si="162"/>
        <v>0</v>
      </c>
      <c r="LK106" s="67">
        <v>24.2</v>
      </c>
      <c r="LL106" s="269">
        <v>0</v>
      </c>
      <c r="LM106" s="75">
        <v>24.02</v>
      </c>
      <c r="LN106" s="315">
        <v>0</v>
      </c>
      <c r="LO106" s="75">
        <v>6.5750000000000002</v>
      </c>
      <c r="LP106" s="319">
        <v>0</v>
      </c>
      <c r="LQ106" s="130"/>
      <c r="LR106" s="271"/>
      <c r="LS106" s="271"/>
      <c r="LT106" s="271"/>
      <c r="LU106" s="70">
        <f t="shared" si="163"/>
        <v>54.795000000000002</v>
      </c>
      <c r="LV106" s="70">
        <f t="shared" si="164"/>
        <v>0</v>
      </c>
      <c r="LW106" s="130"/>
      <c r="LX106" s="70"/>
      <c r="LY106" s="70"/>
      <c r="LZ106" s="70"/>
      <c r="MA106" s="70">
        <f t="shared" si="165"/>
        <v>0</v>
      </c>
      <c r="MB106" s="70">
        <f t="shared" si="166"/>
        <v>0</v>
      </c>
      <c r="MC106" s="106"/>
      <c r="MD106" s="70"/>
      <c r="ME106" s="316"/>
      <c r="MF106" s="287"/>
      <c r="MG106" s="71"/>
      <c r="MH106" s="70"/>
      <c r="MI106" s="71"/>
      <c r="MJ106" s="70"/>
      <c r="MK106" s="70">
        <f t="shared" si="167"/>
        <v>0</v>
      </c>
      <c r="ML106" s="70">
        <f t="shared" si="168"/>
        <v>0</v>
      </c>
      <c r="MM106" s="365">
        <v>0</v>
      </c>
      <c r="MN106" s="321"/>
      <c r="MO106" s="366">
        <v>0</v>
      </c>
      <c r="MP106" s="321"/>
      <c r="MQ106" s="70">
        <f t="shared" si="169"/>
        <v>0</v>
      </c>
      <c r="MR106" s="70">
        <f t="shared" si="170"/>
        <v>0</v>
      </c>
      <c r="MS106" s="70"/>
      <c r="MT106" s="70"/>
      <c r="MU106" s="70">
        <f t="shared" si="171"/>
        <v>0</v>
      </c>
      <c r="MV106" s="70">
        <f t="shared" si="172"/>
        <v>0</v>
      </c>
      <c r="MW106" s="70"/>
      <c r="MX106" s="70"/>
      <c r="MY106" s="70">
        <f t="shared" si="173"/>
        <v>0</v>
      </c>
      <c r="MZ106" s="70">
        <f t="shared" si="174"/>
        <v>0</v>
      </c>
      <c r="NA106" s="317">
        <v>3.33</v>
      </c>
      <c r="NB106" s="349">
        <v>0.9</v>
      </c>
      <c r="NC106" s="70">
        <f t="shared" si="175"/>
        <v>3.33</v>
      </c>
      <c r="ND106" s="70">
        <f t="shared" si="176"/>
        <v>0.9</v>
      </c>
      <c r="NE106" s="172"/>
      <c r="NF106" s="172"/>
      <c r="NG106" s="172">
        <f t="shared" si="177"/>
        <v>0</v>
      </c>
      <c r="NH106" s="172">
        <f t="shared" si="178"/>
        <v>0</v>
      </c>
      <c r="NI106" s="172"/>
      <c r="NJ106" s="172"/>
      <c r="NK106" s="172">
        <f t="shared" si="179"/>
        <v>0</v>
      </c>
      <c r="NL106" s="172">
        <f t="shared" si="180"/>
        <v>0</v>
      </c>
      <c r="NM106" s="264"/>
      <c r="NN106" s="172"/>
      <c r="NO106" s="172">
        <f t="shared" si="181"/>
        <v>0</v>
      </c>
      <c r="NP106" s="172">
        <f t="shared" si="182"/>
        <v>0</v>
      </c>
      <c r="NQ106" s="314">
        <v>0</v>
      </c>
      <c r="NR106" s="314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3"/>
        <v>0</v>
      </c>
      <c r="OD106" s="70">
        <f t="shared" si="184"/>
        <v>0</v>
      </c>
      <c r="OE106" s="70">
        <v>0</v>
      </c>
      <c r="OF106" s="70"/>
      <c r="OG106" s="114">
        <v>0</v>
      </c>
      <c r="OH106" s="70"/>
      <c r="OI106" s="114">
        <v>0</v>
      </c>
      <c r="OJ106" s="70"/>
      <c r="OK106" s="70">
        <v>0</v>
      </c>
      <c r="OL106" s="70"/>
      <c r="OM106" s="70">
        <f t="shared" si="185"/>
        <v>0</v>
      </c>
      <c r="ON106" s="70">
        <f t="shared" si="186"/>
        <v>0</v>
      </c>
      <c r="OO106" s="320">
        <v>0</v>
      </c>
      <c r="OP106" s="172"/>
      <c r="OQ106" s="321">
        <v>0</v>
      </c>
      <c r="OR106" s="172"/>
      <c r="OS106" s="321">
        <v>0</v>
      </c>
      <c r="OT106" s="172"/>
      <c r="OU106" s="172">
        <f t="shared" si="187"/>
        <v>0</v>
      </c>
      <c r="OV106" s="172">
        <f t="shared" si="188"/>
        <v>0</v>
      </c>
      <c r="OW106" s="172"/>
      <c r="OX106" s="172"/>
      <c r="OY106" s="172">
        <f t="shared" si="117"/>
        <v>0</v>
      </c>
      <c r="OZ106" s="172">
        <f t="shared" si="118"/>
        <v>0</v>
      </c>
    </row>
    <row r="107" spans="1:416" ht="12.75" customHeight="1">
      <c r="A107" s="84" t="s">
        <v>129</v>
      </c>
      <c r="B107" s="46"/>
      <c r="C107" s="6">
        <f t="shared" ref="C107:BR107" si="189">MAX(C11:C106)</f>
        <v>0</v>
      </c>
      <c r="D107" s="6">
        <f t="shared" si="189"/>
        <v>0</v>
      </c>
      <c r="E107" s="6">
        <f t="shared" si="189"/>
        <v>0</v>
      </c>
      <c r="F107" s="6">
        <f t="shared" si="189"/>
        <v>0</v>
      </c>
      <c r="G107" s="6">
        <f t="shared" si="189"/>
        <v>0</v>
      </c>
      <c r="H107" s="6">
        <f t="shared" si="189"/>
        <v>0</v>
      </c>
      <c r="I107" s="6">
        <f t="shared" si="189"/>
        <v>0</v>
      </c>
      <c r="J107" s="6">
        <f t="shared" si="189"/>
        <v>0</v>
      </c>
      <c r="K107" s="6">
        <f t="shared" si="189"/>
        <v>0</v>
      </c>
      <c r="L107" s="6">
        <f t="shared" si="189"/>
        <v>0</v>
      </c>
      <c r="M107" s="6">
        <f t="shared" si="189"/>
        <v>20.62</v>
      </c>
      <c r="N107" s="6">
        <f t="shared" si="189"/>
        <v>4.1240000000000006</v>
      </c>
      <c r="O107" s="6">
        <f t="shared" si="189"/>
        <v>24.74</v>
      </c>
      <c r="P107" s="6">
        <f t="shared" si="189"/>
        <v>4.9480000000000004</v>
      </c>
      <c r="Q107" s="6">
        <f t="shared" si="189"/>
        <v>5.15</v>
      </c>
      <c r="R107" s="6">
        <f t="shared" si="189"/>
        <v>1.03</v>
      </c>
      <c r="S107" s="6">
        <f t="shared" si="189"/>
        <v>0</v>
      </c>
      <c r="T107" s="6">
        <f t="shared" si="189"/>
        <v>0</v>
      </c>
      <c r="U107" s="6">
        <f t="shared" si="189"/>
        <v>0</v>
      </c>
      <c r="V107" s="6">
        <f t="shared" si="189"/>
        <v>0</v>
      </c>
      <c r="W107" s="6">
        <f t="shared" si="189"/>
        <v>50.510000000000005</v>
      </c>
      <c r="X107" s="6">
        <f t="shared" si="189"/>
        <v>10.102</v>
      </c>
      <c r="Y107" s="143">
        <f t="shared" si="189"/>
        <v>0</v>
      </c>
      <c r="Z107" s="143">
        <f t="shared" si="189"/>
        <v>0</v>
      </c>
      <c r="AA107" s="6">
        <f t="shared" si="189"/>
        <v>0</v>
      </c>
      <c r="AB107" s="6">
        <f t="shared" si="189"/>
        <v>0</v>
      </c>
      <c r="AC107" s="6">
        <f t="shared" si="189"/>
        <v>0</v>
      </c>
      <c r="AD107" s="6">
        <f t="shared" si="189"/>
        <v>0</v>
      </c>
      <c r="AE107" s="6">
        <f t="shared" si="189"/>
        <v>0</v>
      </c>
      <c r="AF107" s="6">
        <f t="shared" si="189"/>
        <v>0</v>
      </c>
      <c r="AG107" s="6">
        <f t="shared" si="189"/>
        <v>0</v>
      </c>
      <c r="AH107" s="6">
        <f t="shared" si="189"/>
        <v>0</v>
      </c>
      <c r="AI107" s="6">
        <f t="shared" si="189"/>
        <v>0</v>
      </c>
      <c r="AJ107" s="6">
        <f t="shared" si="189"/>
        <v>0</v>
      </c>
      <c r="AK107" s="6">
        <f t="shared" si="189"/>
        <v>0</v>
      </c>
      <c r="AL107" s="6">
        <f t="shared" si="189"/>
        <v>0</v>
      </c>
      <c r="AM107" s="6">
        <f t="shared" si="189"/>
        <v>0</v>
      </c>
      <c r="AN107" s="6">
        <f t="shared" si="189"/>
        <v>0</v>
      </c>
      <c r="AO107" s="6">
        <f t="shared" si="189"/>
        <v>0</v>
      </c>
      <c r="AP107" s="6">
        <f t="shared" si="189"/>
        <v>0</v>
      </c>
      <c r="AQ107" s="6">
        <f t="shared" si="189"/>
        <v>0</v>
      </c>
      <c r="AR107" s="6">
        <f t="shared" si="189"/>
        <v>0</v>
      </c>
      <c r="AS107" s="6">
        <f t="shared" si="189"/>
        <v>0</v>
      </c>
      <c r="AT107" s="6">
        <f t="shared" si="189"/>
        <v>0</v>
      </c>
      <c r="AU107" s="6">
        <f t="shared" si="189"/>
        <v>0</v>
      </c>
      <c r="AV107" s="6">
        <f t="shared" si="189"/>
        <v>0</v>
      </c>
      <c r="AW107" s="6">
        <f t="shared" si="189"/>
        <v>0</v>
      </c>
      <c r="AX107" s="6">
        <f t="shared" si="189"/>
        <v>0</v>
      </c>
      <c r="AY107" s="6">
        <f t="shared" si="189"/>
        <v>0</v>
      </c>
      <c r="AZ107" s="6">
        <f t="shared" si="189"/>
        <v>0</v>
      </c>
      <c r="BA107" s="6">
        <f t="shared" si="189"/>
        <v>0</v>
      </c>
      <c r="BB107" s="6">
        <f t="shared" si="189"/>
        <v>0</v>
      </c>
      <c r="BC107" s="6">
        <f t="shared" si="189"/>
        <v>0</v>
      </c>
      <c r="BD107" s="6">
        <f t="shared" si="189"/>
        <v>0</v>
      </c>
      <c r="BE107" s="6">
        <f t="shared" si="189"/>
        <v>10</v>
      </c>
      <c r="BF107" s="6">
        <f t="shared" si="189"/>
        <v>1.4239999999999999</v>
      </c>
      <c r="BG107" s="6">
        <f t="shared" si="189"/>
        <v>15</v>
      </c>
      <c r="BH107" s="6">
        <f t="shared" si="189"/>
        <v>2.1360000000000001</v>
      </c>
      <c r="BI107" s="6">
        <f t="shared" si="189"/>
        <v>0</v>
      </c>
      <c r="BJ107" s="6">
        <f t="shared" si="189"/>
        <v>0</v>
      </c>
      <c r="BK107" s="6">
        <f t="shared" si="189"/>
        <v>2</v>
      </c>
      <c r="BL107" s="6">
        <f t="shared" si="189"/>
        <v>0.2848</v>
      </c>
      <c r="BM107" s="6">
        <f t="shared" si="189"/>
        <v>0</v>
      </c>
      <c r="BN107" s="6">
        <f t="shared" ref="BN107:BQ107" si="190">MAX(BN11:BN106)</f>
        <v>0</v>
      </c>
      <c r="BO107" s="6">
        <f t="shared" si="190"/>
        <v>0</v>
      </c>
      <c r="BP107" s="6">
        <f t="shared" si="190"/>
        <v>0</v>
      </c>
      <c r="BQ107" s="6">
        <f t="shared" si="190"/>
        <v>10</v>
      </c>
      <c r="BR107" s="6">
        <f t="shared" si="189"/>
        <v>1.4239999999999999</v>
      </c>
      <c r="BS107" s="6">
        <f t="shared" ref="BS107:ED107" si="191">MAX(BS11:BS106)</f>
        <v>30</v>
      </c>
      <c r="BT107" s="6">
        <f t="shared" si="191"/>
        <v>4.2720000000000002</v>
      </c>
      <c r="BU107" s="6">
        <f t="shared" si="191"/>
        <v>0</v>
      </c>
      <c r="BV107" s="6">
        <f t="shared" si="191"/>
        <v>0</v>
      </c>
      <c r="BW107" s="6">
        <f t="shared" si="191"/>
        <v>0</v>
      </c>
      <c r="BX107" s="6">
        <f t="shared" si="191"/>
        <v>0</v>
      </c>
      <c r="BY107" s="6">
        <f t="shared" si="191"/>
        <v>0</v>
      </c>
      <c r="BZ107" s="6">
        <f t="shared" si="191"/>
        <v>0</v>
      </c>
      <c r="CA107" s="6">
        <f t="shared" si="191"/>
        <v>0</v>
      </c>
      <c r="CB107" s="6">
        <f t="shared" si="191"/>
        <v>0</v>
      </c>
      <c r="CC107" s="6">
        <f t="shared" si="191"/>
        <v>0</v>
      </c>
      <c r="CD107" s="6">
        <f t="shared" si="191"/>
        <v>0</v>
      </c>
      <c r="CE107" s="6">
        <f t="shared" si="191"/>
        <v>0</v>
      </c>
      <c r="CF107" s="6">
        <f t="shared" si="191"/>
        <v>0</v>
      </c>
      <c r="CG107" s="6">
        <f t="shared" si="191"/>
        <v>0</v>
      </c>
      <c r="CH107" s="6">
        <f t="shared" si="191"/>
        <v>0</v>
      </c>
      <c r="CI107" s="6">
        <f t="shared" si="191"/>
        <v>30.9</v>
      </c>
      <c r="CJ107" s="6">
        <f t="shared" si="191"/>
        <v>10</v>
      </c>
      <c r="CK107" s="6">
        <f t="shared" si="191"/>
        <v>0</v>
      </c>
      <c r="CL107" s="6">
        <f t="shared" si="191"/>
        <v>0</v>
      </c>
      <c r="CM107" s="6">
        <f t="shared" si="191"/>
        <v>10.3</v>
      </c>
      <c r="CN107" s="6">
        <f t="shared" si="191"/>
        <v>3</v>
      </c>
      <c r="CO107" s="6">
        <f t="shared" si="191"/>
        <v>41.2</v>
      </c>
      <c r="CP107" s="6">
        <f t="shared" si="191"/>
        <v>13</v>
      </c>
      <c r="CQ107" s="6">
        <f t="shared" si="191"/>
        <v>247.40625</v>
      </c>
      <c r="CR107" s="6">
        <f t="shared" si="191"/>
        <v>0</v>
      </c>
      <c r="CS107" s="6">
        <f t="shared" si="191"/>
        <v>0</v>
      </c>
      <c r="CT107" s="6">
        <f t="shared" si="191"/>
        <v>0</v>
      </c>
      <c r="CU107" s="6">
        <f t="shared" si="191"/>
        <v>18.556701030927837</v>
      </c>
      <c r="CV107" s="6">
        <f t="shared" si="191"/>
        <v>0</v>
      </c>
      <c r="CW107" s="6">
        <f t="shared" si="191"/>
        <v>63.814432989690722</v>
      </c>
      <c r="CX107" s="6">
        <f t="shared" si="191"/>
        <v>0</v>
      </c>
      <c r="CY107" s="6">
        <f t="shared" si="191"/>
        <v>0</v>
      </c>
      <c r="CZ107" s="6">
        <f t="shared" si="191"/>
        <v>0</v>
      </c>
      <c r="DA107" s="6">
        <f t="shared" si="191"/>
        <v>329.77738402061857</v>
      </c>
      <c r="DB107" s="6">
        <f t="shared" si="191"/>
        <v>0</v>
      </c>
      <c r="DC107" s="6">
        <f t="shared" si="191"/>
        <v>0</v>
      </c>
      <c r="DD107" s="6">
        <f t="shared" si="191"/>
        <v>0</v>
      </c>
      <c r="DE107" s="6">
        <f t="shared" si="191"/>
        <v>0</v>
      </c>
      <c r="DF107" s="6">
        <f t="shared" si="191"/>
        <v>0</v>
      </c>
      <c r="DG107" s="6">
        <f t="shared" si="191"/>
        <v>0</v>
      </c>
      <c r="DH107" s="6">
        <f t="shared" si="191"/>
        <v>0</v>
      </c>
      <c r="DI107" s="6">
        <f t="shared" si="191"/>
        <v>0</v>
      </c>
      <c r="DJ107" s="6">
        <f t="shared" si="191"/>
        <v>0</v>
      </c>
      <c r="DK107" s="143">
        <f t="shared" si="191"/>
        <v>41.1</v>
      </c>
      <c r="DL107" s="143">
        <f t="shared" si="191"/>
        <v>13.7</v>
      </c>
      <c r="DM107" s="143">
        <f t="shared" si="191"/>
        <v>41.1</v>
      </c>
      <c r="DN107" s="143">
        <f t="shared" si="191"/>
        <v>13.7</v>
      </c>
      <c r="DO107" s="143">
        <f t="shared" si="191"/>
        <v>39.869999999999997</v>
      </c>
      <c r="DP107" s="143">
        <f t="shared" si="191"/>
        <v>13.29</v>
      </c>
      <c r="DQ107" s="143">
        <f t="shared" si="191"/>
        <v>0</v>
      </c>
      <c r="DR107" s="143">
        <f t="shared" si="191"/>
        <v>0</v>
      </c>
      <c r="DS107" s="6">
        <f t="shared" si="191"/>
        <v>0</v>
      </c>
      <c r="DT107" s="6">
        <f t="shared" si="191"/>
        <v>0</v>
      </c>
      <c r="DU107" s="6">
        <f t="shared" si="191"/>
        <v>0</v>
      </c>
      <c r="DV107" s="6">
        <f t="shared" si="191"/>
        <v>0</v>
      </c>
      <c r="DW107" s="6">
        <f t="shared" si="191"/>
        <v>0</v>
      </c>
      <c r="DX107" s="6">
        <f t="shared" si="191"/>
        <v>0</v>
      </c>
      <c r="DY107" s="6">
        <f t="shared" si="191"/>
        <v>0</v>
      </c>
      <c r="DZ107" s="6">
        <f t="shared" si="191"/>
        <v>0</v>
      </c>
      <c r="EA107" s="6">
        <f t="shared" si="191"/>
        <v>0</v>
      </c>
      <c r="EB107" s="6">
        <f t="shared" si="191"/>
        <v>0</v>
      </c>
      <c r="EC107" s="6">
        <f t="shared" si="191"/>
        <v>0</v>
      </c>
      <c r="ED107" s="6">
        <f t="shared" si="191"/>
        <v>0</v>
      </c>
      <c r="EE107" s="6">
        <f t="shared" ref="EE107:GT107" si="192">MAX(EE11:EE106)</f>
        <v>0</v>
      </c>
      <c r="EF107" s="6">
        <f t="shared" si="192"/>
        <v>0</v>
      </c>
      <c r="EG107" s="143">
        <f t="shared" si="192"/>
        <v>41.23</v>
      </c>
      <c r="EH107" s="143">
        <f t="shared" si="192"/>
        <v>0</v>
      </c>
      <c r="EI107" s="143">
        <f>MAX(EI11:EI106)</f>
        <v>265.70103092783506</v>
      </c>
      <c r="EJ107" s="143">
        <f>MAX(EJ11:EJ106)</f>
        <v>0</v>
      </c>
      <c r="EK107" s="143">
        <f>MAX(EK11:EK106)</f>
        <v>116.90721649484537</v>
      </c>
      <c r="EL107" s="143">
        <f>MAX(EL11:EL106)</f>
        <v>0</v>
      </c>
      <c r="EM107" s="143">
        <f t="shared" ref="EM107:EP107" si="193">MAX(EM11:EM106)</f>
        <v>0</v>
      </c>
      <c r="EN107" s="143">
        <f t="shared" si="193"/>
        <v>0</v>
      </c>
      <c r="EO107" s="6">
        <f t="shared" si="193"/>
        <v>0</v>
      </c>
      <c r="EP107" s="6">
        <f t="shared" si="193"/>
        <v>0</v>
      </c>
      <c r="EQ107" s="6">
        <f t="shared" si="192"/>
        <v>423.83824742268047</v>
      </c>
      <c r="ER107" s="6">
        <f t="shared" si="192"/>
        <v>0</v>
      </c>
      <c r="ES107" s="6">
        <f t="shared" si="192"/>
        <v>0</v>
      </c>
      <c r="ET107" s="6">
        <f t="shared" si="192"/>
        <v>0</v>
      </c>
      <c r="EU107" s="6">
        <f t="shared" si="192"/>
        <v>0</v>
      </c>
      <c r="EV107" s="6">
        <f t="shared" si="192"/>
        <v>0</v>
      </c>
      <c r="EW107" s="6">
        <f t="shared" si="192"/>
        <v>0</v>
      </c>
      <c r="EX107" s="6">
        <f t="shared" si="192"/>
        <v>0</v>
      </c>
      <c r="EY107" s="6">
        <f t="shared" si="192"/>
        <v>0</v>
      </c>
      <c r="EZ107" s="6">
        <f t="shared" si="192"/>
        <v>0</v>
      </c>
      <c r="FA107" s="6">
        <f t="shared" si="192"/>
        <v>31</v>
      </c>
      <c r="FB107" s="6">
        <f t="shared" si="192"/>
        <v>0</v>
      </c>
      <c r="FC107" s="6">
        <f t="shared" si="192"/>
        <v>30</v>
      </c>
      <c r="FD107" s="6">
        <f t="shared" si="192"/>
        <v>0</v>
      </c>
      <c r="FE107" s="6">
        <f t="shared" si="192"/>
        <v>0</v>
      </c>
      <c r="FF107" s="6">
        <f t="shared" si="192"/>
        <v>0</v>
      </c>
      <c r="FG107" s="6">
        <f t="shared" si="192"/>
        <v>0</v>
      </c>
      <c r="FH107" s="6">
        <f t="shared" si="192"/>
        <v>0</v>
      </c>
      <c r="FI107" s="6">
        <f t="shared" si="192"/>
        <v>0</v>
      </c>
      <c r="FJ107" s="6">
        <f t="shared" si="192"/>
        <v>0</v>
      </c>
      <c r="FK107" s="6">
        <f t="shared" si="192"/>
        <v>0</v>
      </c>
      <c r="FL107" s="6">
        <f t="shared" si="192"/>
        <v>0</v>
      </c>
      <c r="FM107" s="6">
        <f t="shared" si="192"/>
        <v>0</v>
      </c>
      <c r="FN107" s="6">
        <f t="shared" si="192"/>
        <v>0</v>
      </c>
      <c r="FO107" s="6">
        <f t="shared" si="192"/>
        <v>0</v>
      </c>
      <c r="FP107" s="6">
        <f t="shared" si="192"/>
        <v>0</v>
      </c>
      <c r="FQ107" s="6">
        <f t="shared" si="192"/>
        <v>0</v>
      </c>
      <c r="FR107" s="6">
        <f t="shared" si="192"/>
        <v>0</v>
      </c>
      <c r="FS107" s="6">
        <f t="shared" si="192"/>
        <v>0</v>
      </c>
      <c r="FT107" s="6">
        <f t="shared" si="192"/>
        <v>0</v>
      </c>
      <c r="FU107" s="6">
        <f t="shared" si="192"/>
        <v>0</v>
      </c>
      <c r="FV107" s="6">
        <f t="shared" si="192"/>
        <v>0</v>
      </c>
      <c r="FW107" s="6">
        <f t="shared" si="192"/>
        <v>0</v>
      </c>
      <c r="FX107" s="6">
        <f t="shared" si="192"/>
        <v>0</v>
      </c>
      <c r="FY107" s="6">
        <f t="shared" si="192"/>
        <v>0</v>
      </c>
      <c r="FZ107" s="6">
        <f t="shared" si="192"/>
        <v>0</v>
      </c>
      <c r="GA107" s="6">
        <f t="shared" si="192"/>
        <v>0</v>
      </c>
      <c r="GB107" s="6">
        <f t="shared" si="192"/>
        <v>0</v>
      </c>
      <c r="GC107" s="6">
        <f t="shared" si="192"/>
        <v>0</v>
      </c>
      <c r="GD107" s="6">
        <f t="shared" si="192"/>
        <v>0</v>
      </c>
      <c r="GE107" s="6">
        <f t="shared" si="192"/>
        <v>0</v>
      </c>
      <c r="GF107" s="6">
        <f t="shared" si="192"/>
        <v>0</v>
      </c>
      <c r="GG107" s="6">
        <f t="shared" si="192"/>
        <v>0</v>
      </c>
      <c r="GH107" s="6">
        <f t="shared" si="192"/>
        <v>0</v>
      </c>
      <c r="GI107" s="61">
        <f t="shared" si="192"/>
        <v>0</v>
      </c>
      <c r="GJ107" s="61">
        <f t="shared" si="192"/>
        <v>0</v>
      </c>
      <c r="GK107" s="61">
        <f t="shared" si="192"/>
        <v>0</v>
      </c>
      <c r="GL107" s="61">
        <f t="shared" si="192"/>
        <v>0</v>
      </c>
      <c r="GM107" s="61">
        <f t="shared" si="192"/>
        <v>0</v>
      </c>
      <c r="GN107" s="61">
        <f t="shared" si="192"/>
        <v>0</v>
      </c>
      <c r="GO107" s="61">
        <f t="shared" si="192"/>
        <v>0</v>
      </c>
      <c r="GP107" s="61">
        <f t="shared" si="192"/>
        <v>0</v>
      </c>
      <c r="GQ107" s="61">
        <f t="shared" si="192"/>
        <v>0</v>
      </c>
      <c r="GR107" s="61">
        <f t="shared" si="192"/>
        <v>0</v>
      </c>
      <c r="GS107" s="61">
        <f t="shared" si="192"/>
        <v>0</v>
      </c>
      <c r="GT107" s="61">
        <f t="shared" si="192"/>
        <v>0</v>
      </c>
      <c r="GU107" s="61">
        <f t="shared" ref="GU107:JH107" si="194">MAX(GU11:GU106)</f>
        <v>0</v>
      </c>
      <c r="GV107" s="61">
        <f t="shared" si="194"/>
        <v>0</v>
      </c>
      <c r="GW107" s="61">
        <f t="shared" si="194"/>
        <v>0</v>
      </c>
      <c r="GX107" s="61">
        <f t="shared" si="194"/>
        <v>0</v>
      </c>
      <c r="GY107" s="61">
        <f t="shared" si="194"/>
        <v>0</v>
      </c>
      <c r="GZ107" s="61">
        <f t="shared" si="194"/>
        <v>0</v>
      </c>
      <c r="HA107" s="61">
        <f t="shared" si="194"/>
        <v>0</v>
      </c>
      <c r="HB107" s="61">
        <f t="shared" si="194"/>
        <v>0</v>
      </c>
      <c r="HC107" s="6">
        <f t="shared" si="194"/>
        <v>0</v>
      </c>
      <c r="HD107" s="6">
        <f t="shared" si="194"/>
        <v>0</v>
      </c>
      <c r="HE107" s="6">
        <f t="shared" si="194"/>
        <v>0</v>
      </c>
      <c r="HF107" s="6">
        <f t="shared" si="194"/>
        <v>0</v>
      </c>
      <c r="HG107" s="6">
        <f t="shared" si="194"/>
        <v>0</v>
      </c>
      <c r="HH107" s="6">
        <f t="shared" si="194"/>
        <v>0</v>
      </c>
      <c r="HI107" s="6">
        <f t="shared" si="194"/>
        <v>0</v>
      </c>
      <c r="HJ107" s="6">
        <f t="shared" si="194"/>
        <v>0</v>
      </c>
      <c r="HK107" s="6">
        <f t="shared" si="194"/>
        <v>0</v>
      </c>
      <c r="HL107" s="6">
        <f t="shared" si="194"/>
        <v>0</v>
      </c>
      <c r="HM107" s="6">
        <f t="shared" si="194"/>
        <v>0</v>
      </c>
      <c r="HN107" s="6">
        <f t="shared" si="194"/>
        <v>0</v>
      </c>
      <c r="HO107" s="6">
        <f t="shared" si="194"/>
        <v>0</v>
      </c>
      <c r="HP107" s="6">
        <f t="shared" si="194"/>
        <v>0</v>
      </c>
      <c r="HQ107" s="6">
        <f t="shared" si="194"/>
        <v>565</v>
      </c>
      <c r="HR107" s="6">
        <f t="shared" si="194"/>
        <v>0</v>
      </c>
      <c r="HS107" s="6">
        <f t="shared" si="194"/>
        <v>565</v>
      </c>
      <c r="HT107" s="6">
        <f t="shared" si="194"/>
        <v>0</v>
      </c>
      <c r="HU107" s="6">
        <f t="shared" si="194"/>
        <v>565</v>
      </c>
      <c r="HV107" s="6">
        <f t="shared" si="194"/>
        <v>0</v>
      </c>
      <c r="HW107" s="6">
        <f t="shared" si="194"/>
        <v>0</v>
      </c>
      <c r="HX107" s="6">
        <f t="shared" si="194"/>
        <v>0</v>
      </c>
      <c r="HY107" s="6">
        <f t="shared" si="194"/>
        <v>0</v>
      </c>
      <c r="HZ107" s="6">
        <f t="shared" si="194"/>
        <v>0</v>
      </c>
      <c r="IA107" s="6">
        <f t="shared" si="194"/>
        <v>0</v>
      </c>
      <c r="IB107" s="6">
        <f t="shared" si="194"/>
        <v>0</v>
      </c>
      <c r="IC107" s="6">
        <f t="shared" si="194"/>
        <v>12.5</v>
      </c>
      <c r="ID107" s="6">
        <f t="shared" si="194"/>
        <v>3.125</v>
      </c>
      <c r="IE107" s="6">
        <f t="shared" si="194"/>
        <v>0</v>
      </c>
      <c r="IF107" s="6">
        <f>MAX(IF11:IF106)</f>
        <v>0</v>
      </c>
      <c r="IG107" s="6">
        <f t="shared" si="194"/>
        <v>12.5</v>
      </c>
      <c r="IH107" s="6">
        <f t="shared" si="194"/>
        <v>3.125</v>
      </c>
      <c r="II107" s="6">
        <f t="shared" si="194"/>
        <v>0</v>
      </c>
      <c r="IJ107" s="6">
        <f t="shared" si="194"/>
        <v>0</v>
      </c>
      <c r="IK107" s="6">
        <f t="shared" si="194"/>
        <v>0</v>
      </c>
      <c r="IL107" s="6">
        <f t="shared" si="194"/>
        <v>0</v>
      </c>
      <c r="IM107" s="6">
        <f t="shared" si="194"/>
        <v>0</v>
      </c>
      <c r="IN107" s="6">
        <f t="shared" si="194"/>
        <v>0</v>
      </c>
      <c r="IO107" s="6">
        <f t="shared" si="194"/>
        <v>0</v>
      </c>
      <c r="IP107" s="6">
        <f t="shared" si="194"/>
        <v>0</v>
      </c>
      <c r="IQ107" s="6">
        <f t="shared" si="194"/>
        <v>0</v>
      </c>
      <c r="IR107" s="6">
        <f t="shared" si="194"/>
        <v>0</v>
      </c>
      <c r="IS107" s="6">
        <f t="shared" si="194"/>
        <v>0</v>
      </c>
      <c r="IT107" s="6">
        <f t="shared" si="194"/>
        <v>0</v>
      </c>
      <c r="IU107" s="6">
        <f t="shared" si="194"/>
        <v>0</v>
      </c>
      <c r="IV107" s="6">
        <f t="shared" si="194"/>
        <v>0</v>
      </c>
      <c r="IW107" s="6">
        <f t="shared" si="194"/>
        <v>0</v>
      </c>
      <c r="IX107" s="6">
        <f t="shared" si="194"/>
        <v>0</v>
      </c>
      <c r="IY107" s="143">
        <f t="shared" si="194"/>
        <v>0</v>
      </c>
      <c r="IZ107" s="6">
        <f t="shared" si="194"/>
        <v>0</v>
      </c>
      <c r="JA107" s="143">
        <f t="shared" si="194"/>
        <v>10.31</v>
      </c>
      <c r="JB107" s="143">
        <f t="shared" si="194"/>
        <v>0</v>
      </c>
      <c r="JC107" s="6">
        <f t="shared" si="194"/>
        <v>10.31</v>
      </c>
      <c r="JD107" s="6">
        <f t="shared" si="194"/>
        <v>0</v>
      </c>
      <c r="JE107" s="6">
        <f t="shared" ref="JE107:JF107" si="195">MAX(JE11:JE106)</f>
        <v>5.15</v>
      </c>
      <c r="JF107" s="6">
        <f t="shared" si="195"/>
        <v>0</v>
      </c>
      <c r="JG107" s="6">
        <f t="shared" si="194"/>
        <v>25.770000000000003</v>
      </c>
      <c r="JH107" s="6">
        <f t="shared" si="194"/>
        <v>0</v>
      </c>
      <c r="JI107" s="143">
        <f t="shared" ref="JI107:LT107" si="196">MAX(JI11:JI106)</f>
        <v>0</v>
      </c>
      <c r="JJ107" s="143">
        <f t="shared" si="196"/>
        <v>0</v>
      </c>
      <c r="JK107" s="143">
        <f t="shared" si="196"/>
        <v>6.4663000000000004</v>
      </c>
      <c r="JL107" s="143">
        <f t="shared" si="196"/>
        <v>1</v>
      </c>
      <c r="JM107" s="143">
        <f t="shared" si="196"/>
        <v>0</v>
      </c>
      <c r="JN107" s="143">
        <f t="shared" si="196"/>
        <v>0</v>
      </c>
      <c r="JO107" s="143">
        <f t="shared" si="196"/>
        <v>0</v>
      </c>
      <c r="JP107" s="143">
        <f t="shared" si="196"/>
        <v>0</v>
      </c>
      <c r="JQ107" s="143">
        <f t="shared" si="196"/>
        <v>44.33</v>
      </c>
      <c r="JR107" s="143">
        <f t="shared" si="196"/>
        <v>9</v>
      </c>
      <c r="JS107" s="143">
        <f t="shared" si="196"/>
        <v>44.33</v>
      </c>
      <c r="JT107" s="143">
        <f t="shared" si="196"/>
        <v>9</v>
      </c>
      <c r="JU107" s="6">
        <f t="shared" si="196"/>
        <v>0</v>
      </c>
      <c r="JV107" s="6">
        <f t="shared" si="196"/>
        <v>0</v>
      </c>
      <c r="JW107" s="6">
        <f t="shared" si="196"/>
        <v>50.796300000000002</v>
      </c>
      <c r="JX107" s="6">
        <f t="shared" si="196"/>
        <v>10</v>
      </c>
      <c r="JY107" s="6">
        <f t="shared" si="196"/>
        <v>0</v>
      </c>
      <c r="JZ107" s="6">
        <f t="shared" si="196"/>
        <v>0</v>
      </c>
      <c r="KA107" s="6">
        <f t="shared" si="196"/>
        <v>0</v>
      </c>
      <c r="KB107" s="6">
        <f t="shared" si="196"/>
        <v>0</v>
      </c>
      <c r="KC107" s="6">
        <f t="shared" si="196"/>
        <v>0</v>
      </c>
      <c r="KD107" s="6">
        <f t="shared" si="196"/>
        <v>0</v>
      </c>
      <c r="KE107" s="6">
        <f t="shared" si="196"/>
        <v>0</v>
      </c>
      <c r="KF107" s="6">
        <f t="shared" si="196"/>
        <v>0</v>
      </c>
      <c r="KG107" s="6">
        <f t="shared" si="196"/>
        <v>0</v>
      </c>
      <c r="KH107" s="6">
        <f t="shared" si="196"/>
        <v>0</v>
      </c>
      <c r="KI107" s="6">
        <f t="shared" si="196"/>
        <v>0</v>
      </c>
      <c r="KJ107" s="6">
        <f t="shared" si="196"/>
        <v>0</v>
      </c>
      <c r="KK107" s="6">
        <f t="shared" si="196"/>
        <v>0</v>
      </c>
      <c r="KL107" s="6">
        <f t="shared" si="196"/>
        <v>0</v>
      </c>
      <c r="KM107" s="6">
        <f t="shared" si="196"/>
        <v>0</v>
      </c>
      <c r="KN107" s="6">
        <f t="shared" si="196"/>
        <v>0</v>
      </c>
      <c r="KO107" s="6">
        <f t="shared" si="196"/>
        <v>0</v>
      </c>
      <c r="KP107" s="6">
        <f t="shared" si="196"/>
        <v>0</v>
      </c>
      <c r="KQ107" s="143">
        <f t="shared" si="196"/>
        <v>0</v>
      </c>
      <c r="KR107" s="6">
        <f t="shared" si="196"/>
        <v>0</v>
      </c>
      <c r="KS107" s="6">
        <f t="shared" si="196"/>
        <v>0</v>
      </c>
      <c r="KT107" s="6">
        <f t="shared" si="196"/>
        <v>0</v>
      </c>
      <c r="KU107" s="6">
        <f t="shared" si="196"/>
        <v>0</v>
      </c>
      <c r="KV107" s="6">
        <f t="shared" si="196"/>
        <v>0</v>
      </c>
      <c r="KW107" s="6">
        <f t="shared" si="196"/>
        <v>0</v>
      </c>
      <c r="KX107" s="6">
        <f t="shared" si="196"/>
        <v>0</v>
      </c>
      <c r="KY107" s="6">
        <f t="shared" si="196"/>
        <v>0</v>
      </c>
      <c r="KZ107" s="6">
        <f t="shared" si="196"/>
        <v>0</v>
      </c>
      <c r="LA107" s="6">
        <f t="shared" si="196"/>
        <v>0</v>
      </c>
      <c r="LB107" s="6">
        <f t="shared" si="196"/>
        <v>0</v>
      </c>
      <c r="LC107" s="6">
        <f t="shared" si="196"/>
        <v>0</v>
      </c>
      <c r="LD107" s="6">
        <f t="shared" si="196"/>
        <v>0</v>
      </c>
      <c r="LE107" s="6">
        <f t="shared" si="196"/>
        <v>0</v>
      </c>
      <c r="LF107" s="6">
        <f t="shared" si="196"/>
        <v>0</v>
      </c>
      <c r="LG107" s="6">
        <f t="shared" si="196"/>
        <v>0</v>
      </c>
      <c r="LH107" s="6">
        <f t="shared" si="196"/>
        <v>0</v>
      </c>
      <c r="LI107" s="6">
        <f t="shared" si="196"/>
        <v>0</v>
      </c>
      <c r="LJ107" s="6">
        <f t="shared" si="196"/>
        <v>0</v>
      </c>
      <c r="LK107" s="143">
        <f t="shared" si="196"/>
        <v>25</v>
      </c>
      <c r="LL107" s="143">
        <f t="shared" si="196"/>
        <v>0</v>
      </c>
      <c r="LM107" s="143">
        <f t="shared" si="196"/>
        <v>24.02</v>
      </c>
      <c r="LN107" s="143">
        <f t="shared" si="196"/>
        <v>0</v>
      </c>
      <c r="LO107" s="143">
        <f t="shared" si="196"/>
        <v>6.5750000000000002</v>
      </c>
      <c r="LP107" s="6">
        <f t="shared" si="196"/>
        <v>0</v>
      </c>
      <c r="LQ107" s="143">
        <f t="shared" si="196"/>
        <v>0</v>
      </c>
      <c r="LR107" s="143">
        <f t="shared" si="196"/>
        <v>0</v>
      </c>
      <c r="LS107" s="6">
        <f t="shared" si="196"/>
        <v>0</v>
      </c>
      <c r="LT107" s="6">
        <f t="shared" si="196"/>
        <v>0</v>
      </c>
      <c r="LU107" s="6">
        <f t="shared" ref="LU107:ON107" si="197">MAX(LU11:LU106)</f>
        <v>54.795000000000002</v>
      </c>
      <c r="LV107" s="6">
        <f t="shared" si="197"/>
        <v>0</v>
      </c>
      <c r="LW107" s="6">
        <f t="shared" si="197"/>
        <v>0</v>
      </c>
      <c r="LX107" s="6">
        <f t="shared" si="197"/>
        <v>0</v>
      </c>
      <c r="LY107" s="6">
        <f t="shared" si="197"/>
        <v>0</v>
      </c>
      <c r="LZ107" s="6">
        <f t="shared" si="197"/>
        <v>0</v>
      </c>
      <c r="MA107" s="6">
        <f t="shared" si="197"/>
        <v>0</v>
      </c>
      <c r="MB107" s="6">
        <f t="shared" si="197"/>
        <v>0</v>
      </c>
      <c r="MC107" s="143">
        <f t="shared" si="197"/>
        <v>0</v>
      </c>
      <c r="MD107" s="6">
        <f t="shared" si="197"/>
        <v>0</v>
      </c>
      <c r="ME107" s="143">
        <f t="shared" si="197"/>
        <v>0</v>
      </c>
      <c r="MF107" s="143">
        <f t="shared" si="197"/>
        <v>0</v>
      </c>
      <c r="MG107" s="143">
        <f t="shared" si="197"/>
        <v>0</v>
      </c>
      <c r="MH107" s="6">
        <f t="shared" si="197"/>
        <v>0</v>
      </c>
      <c r="MI107" s="6">
        <f t="shared" si="197"/>
        <v>0</v>
      </c>
      <c r="MJ107" s="6">
        <f t="shared" si="197"/>
        <v>0</v>
      </c>
      <c r="MK107" s="6">
        <f t="shared" si="197"/>
        <v>0</v>
      </c>
      <c r="ML107" s="6">
        <f t="shared" si="197"/>
        <v>0</v>
      </c>
      <c r="MM107" s="6">
        <f t="shared" si="197"/>
        <v>7.4039999999999999</v>
      </c>
      <c r="MN107" s="143">
        <f t="shared" si="197"/>
        <v>0</v>
      </c>
      <c r="MO107" s="143">
        <f t="shared" si="197"/>
        <v>4.9359999999999999</v>
      </c>
      <c r="MP107" s="143">
        <f t="shared" si="197"/>
        <v>0</v>
      </c>
      <c r="MQ107" s="6">
        <f t="shared" si="197"/>
        <v>12.34</v>
      </c>
      <c r="MR107" s="6">
        <f t="shared" si="197"/>
        <v>0</v>
      </c>
      <c r="MS107" s="6">
        <f t="shared" si="197"/>
        <v>0</v>
      </c>
      <c r="MT107" s="6">
        <f t="shared" si="197"/>
        <v>0</v>
      </c>
      <c r="MU107" s="6">
        <f t="shared" si="197"/>
        <v>0</v>
      </c>
      <c r="MV107" s="6">
        <f t="shared" si="197"/>
        <v>0</v>
      </c>
      <c r="MW107" s="6">
        <f t="shared" si="197"/>
        <v>0</v>
      </c>
      <c r="MX107" s="6">
        <f t="shared" si="197"/>
        <v>0</v>
      </c>
      <c r="MY107" s="6">
        <f t="shared" si="197"/>
        <v>0</v>
      </c>
      <c r="MZ107" s="6">
        <f t="shared" si="197"/>
        <v>0</v>
      </c>
      <c r="NA107" s="143">
        <f t="shared" si="197"/>
        <v>3.33</v>
      </c>
      <c r="NB107" s="143">
        <f t="shared" si="197"/>
        <v>0.9</v>
      </c>
      <c r="NC107" s="6">
        <f t="shared" si="197"/>
        <v>3.33</v>
      </c>
      <c r="ND107" s="6">
        <f t="shared" si="197"/>
        <v>0.9</v>
      </c>
      <c r="NE107" s="6">
        <f t="shared" si="197"/>
        <v>0</v>
      </c>
      <c r="NF107" s="6">
        <f t="shared" si="197"/>
        <v>0</v>
      </c>
      <c r="NG107" s="6">
        <f t="shared" si="197"/>
        <v>0</v>
      </c>
      <c r="NH107" s="6">
        <f t="shared" si="197"/>
        <v>0</v>
      </c>
      <c r="NI107" s="6">
        <f t="shared" si="197"/>
        <v>0</v>
      </c>
      <c r="NJ107" s="6">
        <f t="shared" si="197"/>
        <v>0</v>
      </c>
      <c r="NK107" s="6">
        <f t="shared" si="197"/>
        <v>0</v>
      </c>
      <c r="NL107" s="6">
        <f t="shared" si="197"/>
        <v>0</v>
      </c>
      <c r="NM107" s="6">
        <f t="shared" si="197"/>
        <v>0</v>
      </c>
      <c r="NN107" s="6">
        <f t="shared" si="197"/>
        <v>0</v>
      </c>
      <c r="NO107" s="6">
        <f t="shared" si="197"/>
        <v>0</v>
      </c>
      <c r="NP107" s="6">
        <f t="shared" si="197"/>
        <v>0</v>
      </c>
      <c r="NQ107" s="6">
        <f t="shared" ref="NQ107:NR107" si="198">MAX(NQ11:NQ106)</f>
        <v>8</v>
      </c>
      <c r="NR107" s="6">
        <f t="shared" si="198"/>
        <v>0</v>
      </c>
      <c r="NS107" s="6">
        <f t="shared" ref="NS107:OB107" si="199">MAX(NS11:NS106)</f>
        <v>1.33</v>
      </c>
      <c r="NT107" s="6">
        <f t="shared" si="199"/>
        <v>0</v>
      </c>
      <c r="NU107" s="143">
        <f t="shared" si="199"/>
        <v>1</v>
      </c>
      <c r="NV107" s="143">
        <f t="shared" si="199"/>
        <v>0</v>
      </c>
      <c r="NW107" s="143">
        <f t="shared" si="199"/>
        <v>7.3</v>
      </c>
      <c r="NX107" s="6">
        <f t="shared" si="199"/>
        <v>0</v>
      </c>
      <c r="NY107" s="6">
        <f t="shared" si="199"/>
        <v>3.66</v>
      </c>
      <c r="NZ107" s="6">
        <f t="shared" si="199"/>
        <v>0</v>
      </c>
      <c r="OA107" s="6">
        <f t="shared" si="199"/>
        <v>0</v>
      </c>
      <c r="OB107" s="6">
        <f t="shared" si="199"/>
        <v>0</v>
      </c>
      <c r="OC107" s="6">
        <f t="shared" si="197"/>
        <v>21.29</v>
      </c>
      <c r="OD107" s="6">
        <f t="shared" si="197"/>
        <v>0</v>
      </c>
      <c r="OE107" s="6">
        <f t="shared" si="197"/>
        <v>10</v>
      </c>
      <c r="OF107" s="6">
        <f t="shared" si="197"/>
        <v>0</v>
      </c>
      <c r="OG107" s="6">
        <f t="shared" si="197"/>
        <v>4.66</v>
      </c>
      <c r="OH107" s="6">
        <f t="shared" si="197"/>
        <v>0</v>
      </c>
      <c r="OI107" s="6">
        <f t="shared" si="197"/>
        <v>2</v>
      </c>
      <c r="OJ107" s="6">
        <f t="shared" si="197"/>
        <v>0</v>
      </c>
      <c r="OK107" s="6">
        <f t="shared" ref="OK107:OL107" si="200">MAX(OK11:OK106)</f>
        <v>1</v>
      </c>
      <c r="OL107" s="6">
        <f t="shared" si="200"/>
        <v>0</v>
      </c>
      <c r="OM107" s="6">
        <f t="shared" si="197"/>
        <v>17.66</v>
      </c>
      <c r="ON107" s="6">
        <f t="shared" si="197"/>
        <v>0</v>
      </c>
      <c r="OO107" s="6">
        <f t="shared" ref="OO107:OV107" si="201">MAX(OO11:OO106)</f>
        <v>6.96</v>
      </c>
      <c r="OP107" s="6">
        <f t="shared" si="201"/>
        <v>0</v>
      </c>
      <c r="OQ107" s="6">
        <f>MAX(OQ11:OQ106)</f>
        <v>1.96</v>
      </c>
      <c r="OR107" s="6">
        <f t="shared" si="201"/>
        <v>0</v>
      </c>
      <c r="OS107" s="6">
        <f>MAX(OS11:OS106)</f>
        <v>2.14</v>
      </c>
      <c r="OT107" s="6">
        <f t="shared" si="201"/>
        <v>0</v>
      </c>
      <c r="OU107" s="6">
        <f t="shared" si="201"/>
        <v>8.92</v>
      </c>
      <c r="OV107" s="6">
        <f t="shared" si="201"/>
        <v>0</v>
      </c>
      <c r="OW107" s="6">
        <f t="shared" ref="OW107:OZ107" si="202">MAX(OW11:OW106)</f>
        <v>0</v>
      </c>
      <c r="OX107" s="6">
        <f t="shared" si="202"/>
        <v>0</v>
      </c>
      <c r="OY107" s="6">
        <f t="shared" si="202"/>
        <v>0</v>
      </c>
      <c r="OZ107" s="6">
        <f t="shared" si="202"/>
        <v>0</v>
      </c>
    </row>
    <row r="108" spans="1:416" ht="12.75" customHeight="1">
      <c r="A108" s="84" t="s">
        <v>130</v>
      </c>
      <c r="B108" s="46"/>
      <c r="C108" s="6">
        <f t="shared" ref="C108:BR108" si="203">MIN(C11:C106)</f>
        <v>0</v>
      </c>
      <c r="D108" s="6">
        <f t="shared" si="203"/>
        <v>0</v>
      </c>
      <c r="E108" s="6">
        <f t="shared" si="203"/>
        <v>0</v>
      </c>
      <c r="F108" s="6">
        <f t="shared" si="203"/>
        <v>0</v>
      </c>
      <c r="G108" s="6">
        <f t="shared" si="203"/>
        <v>0</v>
      </c>
      <c r="H108" s="6">
        <f t="shared" si="203"/>
        <v>0</v>
      </c>
      <c r="I108" s="6">
        <f t="shared" si="203"/>
        <v>0</v>
      </c>
      <c r="J108" s="6">
        <f t="shared" si="203"/>
        <v>0</v>
      </c>
      <c r="K108" s="6">
        <f t="shared" si="203"/>
        <v>0</v>
      </c>
      <c r="L108" s="6">
        <f t="shared" si="203"/>
        <v>0</v>
      </c>
      <c r="M108" s="6">
        <f t="shared" si="203"/>
        <v>20.62</v>
      </c>
      <c r="N108" s="6">
        <f t="shared" si="203"/>
        <v>4.1240000000000006</v>
      </c>
      <c r="O108" s="6">
        <f t="shared" si="203"/>
        <v>0</v>
      </c>
      <c r="P108" s="6">
        <f t="shared" si="203"/>
        <v>0</v>
      </c>
      <c r="Q108" s="6">
        <f t="shared" si="203"/>
        <v>5.15</v>
      </c>
      <c r="R108" s="6">
        <f t="shared" si="203"/>
        <v>1.03</v>
      </c>
      <c r="S108" s="6">
        <f t="shared" si="203"/>
        <v>0</v>
      </c>
      <c r="T108" s="6">
        <f t="shared" si="203"/>
        <v>0</v>
      </c>
      <c r="U108" s="6">
        <f t="shared" si="203"/>
        <v>0</v>
      </c>
      <c r="V108" s="6">
        <f t="shared" si="203"/>
        <v>0</v>
      </c>
      <c r="W108" s="6">
        <f t="shared" si="203"/>
        <v>25.770000000000003</v>
      </c>
      <c r="X108" s="6">
        <f t="shared" si="203"/>
        <v>5.1540000000000008</v>
      </c>
      <c r="Y108" s="143">
        <f t="shared" si="203"/>
        <v>0</v>
      </c>
      <c r="Z108" s="143">
        <f t="shared" si="203"/>
        <v>0</v>
      </c>
      <c r="AA108" s="6">
        <f t="shared" si="203"/>
        <v>0</v>
      </c>
      <c r="AB108" s="6">
        <f t="shared" si="203"/>
        <v>0</v>
      </c>
      <c r="AC108" s="6">
        <f t="shared" si="203"/>
        <v>0</v>
      </c>
      <c r="AD108" s="6">
        <f t="shared" si="203"/>
        <v>0</v>
      </c>
      <c r="AE108" s="6">
        <f t="shared" si="203"/>
        <v>0</v>
      </c>
      <c r="AF108" s="6">
        <f t="shared" si="203"/>
        <v>0</v>
      </c>
      <c r="AG108" s="6">
        <f t="shared" si="203"/>
        <v>0</v>
      </c>
      <c r="AH108" s="6">
        <f t="shared" si="203"/>
        <v>0</v>
      </c>
      <c r="AI108" s="6">
        <f t="shared" si="203"/>
        <v>0</v>
      </c>
      <c r="AJ108" s="6">
        <f t="shared" si="203"/>
        <v>0</v>
      </c>
      <c r="AK108" s="6">
        <f t="shared" si="203"/>
        <v>0</v>
      </c>
      <c r="AL108" s="6">
        <f t="shared" si="203"/>
        <v>0</v>
      </c>
      <c r="AM108" s="6">
        <f t="shared" si="203"/>
        <v>0</v>
      </c>
      <c r="AN108" s="6">
        <f t="shared" si="203"/>
        <v>0</v>
      </c>
      <c r="AO108" s="6">
        <f t="shared" si="203"/>
        <v>0</v>
      </c>
      <c r="AP108" s="6">
        <f t="shared" si="203"/>
        <v>0</v>
      </c>
      <c r="AQ108" s="6">
        <f t="shared" si="203"/>
        <v>0</v>
      </c>
      <c r="AR108" s="6">
        <f t="shared" si="203"/>
        <v>0</v>
      </c>
      <c r="AS108" s="6">
        <f t="shared" si="203"/>
        <v>0</v>
      </c>
      <c r="AT108" s="6">
        <f t="shared" si="203"/>
        <v>0</v>
      </c>
      <c r="AU108" s="6">
        <f t="shared" si="203"/>
        <v>0</v>
      </c>
      <c r="AV108" s="6">
        <f t="shared" si="203"/>
        <v>0</v>
      </c>
      <c r="AW108" s="6">
        <f t="shared" si="203"/>
        <v>0</v>
      </c>
      <c r="AX108" s="6">
        <f t="shared" si="203"/>
        <v>0</v>
      </c>
      <c r="AY108" s="6">
        <f t="shared" si="203"/>
        <v>0</v>
      </c>
      <c r="AZ108" s="6">
        <f t="shared" si="203"/>
        <v>0</v>
      </c>
      <c r="BA108" s="6">
        <f t="shared" si="203"/>
        <v>0</v>
      </c>
      <c r="BB108" s="6">
        <f t="shared" si="203"/>
        <v>0</v>
      </c>
      <c r="BC108" s="6">
        <f t="shared" si="203"/>
        <v>0</v>
      </c>
      <c r="BD108" s="6">
        <f t="shared" si="203"/>
        <v>0</v>
      </c>
      <c r="BE108" s="6">
        <f t="shared" si="203"/>
        <v>3</v>
      </c>
      <c r="BF108" s="6">
        <f t="shared" si="203"/>
        <v>0.42720000000000002</v>
      </c>
      <c r="BG108" s="6">
        <f t="shared" si="203"/>
        <v>8</v>
      </c>
      <c r="BH108" s="6">
        <f t="shared" si="203"/>
        <v>1.1392</v>
      </c>
      <c r="BI108" s="6">
        <f t="shared" si="203"/>
        <v>0</v>
      </c>
      <c r="BJ108" s="6">
        <f t="shared" si="203"/>
        <v>0</v>
      </c>
      <c r="BK108" s="6">
        <f t="shared" si="203"/>
        <v>2</v>
      </c>
      <c r="BL108" s="6">
        <f t="shared" si="203"/>
        <v>0.2848</v>
      </c>
      <c r="BM108" s="6">
        <f t="shared" si="203"/>
        <v>0</v>
      </c>
      <c r="BN108" s="6">
        <f t="shared" ref="BN108:BQ108" si="204">MIN(BN11:BN106)</f>
        <v>0</v>
      </c>
      <c r="BO108" s="6">
        <f t="shared" si="204"/>
        <v>0</v>
      </c>
      <c r="BP108" s="6">
        <f t="shared" si="204"/>
        <v>0</v>
      </c>
      <c r="BQ108" s="6">
        <f t="shared" si="204"/>
        <v>10</v>
      </c>
      <c r="BR108" s="6">
        <f t="shared" si="203"/>
        <v>1.4239999999999999</v>
      </c>
      <c r="BS108" s="6">
        <f t="shared" ref="BS108:ED108" si="205">MIN(BS11:BS106)</f>
        <v>30</v>
      </c>
      <c r="BT108" s="6">
        <f t="shared" si="205"/>
        <v>4.2720000000000002</v>
      </c>
      <c r="BU108" s="6">
        <f t="shared" si="205"/>
        <v>0</v>
      </c>
      <c r="BV108" s="6">
        <f t="shared" si="205"/>
        <v>0</v>
      </c>
      <c r="BW108" s="6">
        <f t="shared" si="205"/>
        <v>0</v>
      </c>
      <c r="BX108" s="6">
        <f t="shared" si="205"/>
        <v>0</v>
      </c>
      <c r="BY108" s="6">
        <f t="shared" si="205"/>
        <v>0</v>
      </c>
      <c r="BZ108" s="6">
        <f t="shared" si="205"/>
        <v>0</v>
      </c>
      <c r="CA108" s="6">
        <f t="shared" si="205"/>
        <v>0</v>
      </c>
      <c r="CB108" s="6">
        <f t="shared" si="205"/>
        <v>0</v>
      </c>
      <c r="CC108" s="6">
        <f t="shared" si="205"/>
        <v>0</v>
      </c>
      <c r="CD108" s="6">
        <f t="shared" si="205"/>
        <v>0</v>
      </c>
      <c r="CE108" s="6">
        <f t="shared" si="205"/>
        <v>0</v>
      </c>
      <c r="CF108" s="6">
        <f t="shared" si="205"/>
        <v>0</v>
      </c>
      <c r="CG108" s="6">
        <f t="shared" si="205"/>
        <v>0</v>
      </c>
      <c r="CH108" s="6">
        <f t="shared" si="205"/>
        <v>0</v>
      </c>
      <c r="CI108" s="6">
        <f t="shared" si="205"/>
        <v>30.9</v>
      </c>
      <c r="CJ108" s="6">
        <f t="shared" si="205"/>
        <v>10</v>
      </c>
      <c r="CK108" s="6">
        <f t="shared" si="205"/>
        <v>0</v>
      </c>
      <c r="CL108" s="6">
        <f t="shared" si="205"/>
        <v>0</v>
      </c>
      <c r="CM108" s="6">
        <f t="shared" si="205"/>
        <v>10.3</v>
      </c>
      <c r="CN108" s="6">
        <f t="shared" si="205"/>
        <v>3</v>
      </c>
      <c r="CO108" s="6">
        <f t="shared" si="205"/>
        <v>41.2</v>
      </c>
      <c r="CP108" s="6">
        <f t="shared" si="205"/>
        <v>13</v>
      </c>
      <c r="CQ108" s="6">
        <f t="shared" si="205"/>
        <v>247.40625</v>
      </c>
      <c r="CR108" s="6">
        <f t="shared" si="205"/>
        <v>0</v>
      </c>
      <c r="CS108" s="6">
        <f t="shared" si="205"/>
        <v>0</v>
      </c>
      <c r="CT108" s="6">
        <f t="shared" si="205"/>
        <v>0</v>
      </c>
      <c r="CU108" s="6">
        <f t="shared" si="205"/>
        <v>18.556701030927837</v>
      </c>
      <c r="CV108" s="6">
        <f t="shared" si="205"/>
        <v>0</v>
      </c>
      <c r="CW108" s="6">
        <f t="shared" si="205"/>
        <v>63.814432989690722</v>
      </c>
      <c r="CX108" s="6">
        <f t="shared" si="205"/>
        <v>0</v>
      </c>
      <c r="CY108" s="6">
        <f t="shared" si="205"/>
        <v>0</v>
      </c>
      <c r="CZ108" s="6">
        <f t="shared" si="205"/>
        <v>0</v>
      </c>
      <c r="DA108" s="6">
        <f t="shared" si="205"/>
        <v>329.77738402061857</v>
      </c>
      <c r="DB108" s="6">
        <f t="shared" si="205"/>
        <v>0</v>
      </c>
      <c r="DC108" s="6">
        <f t="shared" si="205"/>
        <v>0</v>
      </c>
      <c r="DD108" s="6">
        <f t="shared" si="205"/>
        <v>0</v>
      </c>
      <c r="DE108" s="6">
        <f t="shared" si="205"/>
        <v>0</v>
      </c>
      <c r="DF108" s="6">
        <f t="shared" si="205"/>
        <v>0</v>
      </c>
      <c r="DG108" s="6">
        <f t="shared" si="205"/>
        <v>0</v>
      </c>
      <c r="DH108" s="6">
        <f t="shared" si="205"/>
        <v>0</v>
      </c>
      <c r="DI108" s="6">
        <f t="shared" si="205"/>
        <v>0</v>
      </c>
      <c r="DJ108" s="6">
        <f t="shared" si="205"/>
        <v>0</v>
      </c>
      <c r="DK108" s="143">
        <f t="shared" si="205"/>
        <v>41.1</v>
      </c>
      <c r="DL108" s="143">
        <f t="shared" si="205"/>
        <v>13.7</v>
      </c>
      <c r="DM108" s="143">
        <f t="shared" si="205"/>
        <v>41.1</v>
      </c>
      <c r="DN108" s="143">
        <f t="shared" si="205"/>
        <v>13.7</v>
      </c>
      <c r="DO108" s="143">
        <f t="shared" si="205"/>
        <v>39.869999999999997</v>
      </c>
      <c r="DP108" s="143">
        <f t="shared" si="205"/>
        <v>13.29</v>
      </c>
      <c r="DQ108" s="143">
        <f t="shared" si="205"/>
        <v>0</v>
      </c>
      <c r="DR108" s="143">
        <f t="shared" si="205"/>
        <v>0</v>
      </c>
      <c r="DS108" s="6">
        <f t="shared" si="205"/>
        <v>0</v>
      </c>
      <c r="DT108" s="6">
        <f t="shared" si="205"/>
        <v>0</v>
      </c>
      <c r="DU108" s="6">
        <f t="shared" si="205"/>
        <v>0</v>
      </c>
      <c r="DV108" s="6">
        <f t="shared" si="205"/>
        <v>0</v>
      </c>
      <c r="DW108" s="6">
        <f t="shared" si="205"/>
        <v>0</v>
      </c>
      <c r="DX108" s="6">
        <f t="shared" si="205"/>
        <v>0</v>
      </c>
      <c r="DY108" s="6">
        <f t="shared" si="205"/>
        <v>0</v>
      </c>
      <c r="DZ108" s="6">
        <f t="shared" si="205"/>
        <v>0</v>
      </c>
      <c r="EA108" s="6">
        <f t="shared" si="205"/>
        <v>0</v>
      </c>
      <c r="EB108" s="6">
        <f t="shared" si="205"/>
        <v>0</v>
      </c>
      <c r="EC108" s="6">
        <f t="shared" si="205"/>
        <v>0</v>
      </c>
      <c r="ED108" s="6">
        <f t="shared" si="205"/>
        <v>0</v>
      </c>
      <c r="EE108" s="6">
        <f t="shared" ref="EE108:GT108" si="206">MIN(EE11:EE106)</f>
        <v>0</v>
      </c>
      <c r="EF108" s="6">
        <f t="shared" si="206"/>
        <v>0</v>
      </c>
      <c r="EG108" s="143">
        <f t="shared" si="206"/>
        <v>41.23</v>
      </c>
      <c r="EH108" s="143">
        <f t="shared" si="206"/>
        <v>0</v>
      </c>
      <c r="EI108" s="143">
        <f>MIN(EI11:EI106)</f>
        <v>265.70103092783506</v>
      </c>
      <c r="EJ108" s="143">
        <f>MIN(EJ11:EJ106)</f>
        <v>0</v>
      </c>
      <c r="EK108" s="143">
        <f>MIN(EK11:EK106)</f>
        <v>116.90721649484537</v>
      </c>
      <c r="EL108" s="143">
        <f>MIN(EL11:EL106)</f>
        <v>0</v>
      </c>
      <c r="EM108" s="143">
        <f t="shared" ref="EM108:EP108" si="207">MIN(EM11:EM106)</f>
        <v>0</v>
      </c>
      <c r="EN108" s="143">
        <f t="shared" si="207"/>
        <v>0</v>
      </c>
      <c r="EO108" s="6">
        <f t="shared" si="207"/>
        <v>0</v>
      </c>
      <c r="EP108" s="6">
        <f t="shared" si="207"/>
        <v>0</v>
      </c>
      <c r="EQ108" s="6">
        <f t="shared" si="206"/>
        <v>423.83824742268047</v>
      </c>
      <c r="ER108" s="6">
        <f t="shared" si="206"/>
        <v>0</v>
      </c>
      <c r="ES108" s="6">
        <f t="shared" si="206"/>
        <v>0</v>
      </c>
      <c r="ET108" s="6">
        <f t="shared" si="206"/>
        <v>0</v>
      </c>
      <c r="EU108" s="6">
        <f t="shared" si="206"/>
        <v>0</v>
      </c>
      <c r="EV108" s="6">
        <f t="shared" si="206"/>
        <v>0</v>
      </c>
      <c r="EW108" s="6">
        <f t="shared" si="206"/>
        <v>0</v>
      </c>
      <c r="EX108" s="6">
        <f t="shared" si="206"/>
        <v>0</v>
      </c>
      <c r="EY108" s="6">
        <f t="shared" si="206"/>
        <v>0</v>
      </c>
      <c r="EZ108" s="6">
        <f t="shared" si="206"/>
        <v>0</v>
      </c>
      <c r="FA108" s="6">
        <f t="shared" si="206"/>
        <v>29</v>
      </c>
      <c r="FB108" s="6">
        <f t="shared" si="206"/>
        <v>0</v>
      </c>
      <c r="FC108" s="6">
        <f t="shared" si="206"/>
        <v>0</v>
      </c>
      <c r="FD108" s="6">
        <f t="shared" si="206"/>
        <v>0</v>
      </c>
      <c r="FE108" s="6">
        <f t="shared" si="206"/>
        <v>0</v>
      </c>
      <c r="FF108" s="6">
        <f t="shared" si="206"/>
        <v>0</v>
      </c>
      <c r="FG108" s="6">
        <f t="shared" si="206"/>
        <v>0</v>
      </c>
      <c r="FH108" s="6">
        <f t="shared" si="206"/>
        <v>0</v>
      </c>
      <c r="FI108" s="6">
        <f t="shared" si="206"/>
        <v>0</v>
      </c>
      <c r="FJ108" s="6">
        <f t="shared" si="206"/>
        <v>0</v>
      </c>
      <c r="FK108" s="6">
        <f t="shared" si="206"/>
        <v>0</v>
      </c>
      <c r="FL108" s="6">
        <f t="shared" si="206"/>
        <v>0</v>
      </c>
      <c r="FM108" s="6">
        <f t="shared" si="206"/>
        <v>0</v>
      </c>
      <c r="FN108" s="6">
        <f t="shared" si="206"/>
        <v>0</v>
      </c>
      <c r="FO108" s="6">
        <f t="shared" si="206"/>
        <v>0</v>
      </c>
      <c r="FP108" s="6">
        <f t="shared" si="206"/>
        <v>0</v>
      </c>
      <c r="FQ108" s="6">
        <f t="shared" si="206"/>
        <v>0</v>
      </c>
      <c r="FR108" s="6">
        <f t="shared" si="206"/>
        <v>0</v>
      </c>
      <c r="FS108" s="6">
        <f t="shared" si="206"/>
        <v>0</v>
      </c>
      <c r="FT108" s="6">
        <f t="shared" si="206"/>
        <v>0</v>
      </c>
      <c r="FU108" s="6">
        <f t="shared" si="206"/>
        <v>0</v>
      </c>
      <c r="FV108" s="6">
        <f t="shared" si="206"/>
        <v>0</v>
      </c>
      <c r="FW108" s="6">
        <f t="shared" si="206"/>
        <v>0</v>
      </c>
      <c r="FX108" s="6">
        <f t="shared" si="206"/>
        <v>0</v>
      </c>
      <c r="FY108" s="6">
        <f t="shared" si="206"/>
        <v>0</v>
      </c>
      <c r="FZ108" s="6">
        <f t="shared" si="206"/>
        <v>0</v>
      </c>
      <c r="GA108" s="6">
        <f t="shared" si="206"/>
        <v>0</v>
      </c>
      <c r="GB108" s="6">
        <f t="shared" si="206"/>
        <v>0</v>
      </c>
      <c r="GC108" s="6">
        <f t="shared" si="206"/>
        <v>0</v>
      </c>
      <c r="GD108" s="6">
        <f t="shared" si="206"/>
        <v>0</v>
      </c>
      <c r="GE108" s="6">
        <f t="shared" si="206"/>
        <v>0</v>
      </c>
      <c r="GF108" s="6">
        <f t="shared" si="206"/>
        <v>0</v>
      </c>
      <c r="GG108" s="6">
        <f t="shared" si="206"/>
        <v>0</v>
      </c>
      <c r="GH108" s="6">
        <f t="shared" si="206"/>
        <v>0</v>
      </c>
      <c r="GI108" s="61">
        <f t="shared" si="206"/>
        <v>0</v>
      </c>
      <c r="GJ108" s="61">
        <f t="shared" si="206"/>
        <v>0</v>
      </c>
      <c r="GK108" s="61">
        <f t="shared" si="206"/>
        <v>0</v>
      </c>
      <c r="GL108" s="61">
        <f t="shared" si="206"/>
        <v>0</v>
      </c>
      <c r="GM108" s="61">
        <f t="shared" si="206"/>
        <v>0</v>
      </c>
      <c r="GN108" s="61">
        <f t="shared" si="206"/>
        <v>0</v>
      </c>
      <c r="GO108" s="61">
        <f t="shared" si="206"/>
        <v>0</v>
      </c>
      <c r="GP108" s="61">
        <f t="shared" si="206"/>
        <v>0</v>
      </c>
      <c r="GQ108" s="61">
        <f t="shared" si="206"/>
        <v>0</v>
      </c>
      <c r="GR108" s="61">
        <f t="shared" si="206"/>
        <v>0</v>
      </c>
      <c r="GS108" s="61">
        <f t="shared" si="206"/>
        <v>0</v>
      </c>
      <c r="GT108" s="61">
        <f t="shared" si="206"/>
        <v>0</v>
      </c>
      <c r="GU108" s="61">
        <f t="shared" ref="GU108:JH108" si="208">MIN(GU11:GU106)</f>
        <v>0</v>
      </c>
      <c r="GV108" s="61">
        <f t="shared" si="208"/>
        <v>0</v>
      </c>
      <c r="GW108" s="61">
        <f t="shared" si="208"/>
        <v>0</v>
      </c>
      <c r="GX108" s="61">
        <f t="shared" si="208"/>
        <v>0</v>
      </c>
      <c r="GY108" s="61">
        <f t="shared" si="208"/>
        <v>0</v>
      </c>
      <c r="GZ108" s="61">
        <f t="shared" si="208"/>
        <v>0</v>
      </c>
      <c r="HA108" s="61">
        <f t="shared" si="208"/>
        <v>0</v>
      </c>
      <c r="HB108" s="61">
        <f t="shared" si="208"/>
        <v>0</v>
      </c>
      <c r="HC108" s="6">
        <f t="shared" si="208"/>
        <v>0</v>
      </c>
      <c r="HD108" s="6">
        <f t="shared" si="208"/>
        <v>0</v>
      </c>
      <c r="HE108" s="6">
        <f t="shared" si="208"/>
        <v>0</v>
      </c>
      <c r="HF108" s="6">
        <f t="shared" si="208"/>
        <v>0</v>
      </c>
      <c r="HG108" s="6">
        <f t="shared" si="208"/>
        <v>0</v>
      </c>
      <c r="HH108" s="6">
        <f t="shared" si="208"/>
        <v>0</v>
      </c>
      <c r="HI108" s="6">
        <f t="shared" si="208"/>
        <v>0</v>
      </c>
      <c r="HJ108" s="6">
        <f t="shared" si="208"/>
        <v>0</v>
      </c>
      <c r="HK108" s="6">
        <f t="shared" si="208"/>
        <v>0</v>
      </c>
      <c r="HL108" s="6">
        <f t="shared" si="208"/>
        <v>0</v>
      </c>
      <c r="HM108" s="6">
        <f t="shared" si="208"/>
        <v>0</v>
      </c>
      <c r="HN108" s="6">
        <f t="shared" si="208"/>
        <v>0</v>
      </c>
      <c r="HO108" s="6">
        <f t="shared" si="208"/>
        <v>0</v>
      </c>
      <c r="HP108" s="6">
        <f t="shared" si="208"/>
        <v>0</v>
      </c>
      <c r="HQ108" s="6">
        <f t="shared" si="208"/>
        <v>400</v>
      </c>
      <c r="HR108" s="6">
        <f t="shared" si="208"/>
        <v>0</v>
      </c>
      <c r="HS108" s="6">
        <f t="shared" si="208"/>
        <v>400</v>
      </c>
      <c r="HT108" s="6">
        <f t="shared" si="208"/>
        <v>0</v>
      </c>
      <c r="HU108" s="6">
        <f t="shared" si="208"/>
        <v>400</v>
      </c>
      <c r="HV108" s="6">
        <f t="shared" si="208"/>
        <v>0</v>
      </c>
      <c r="HW108" s="6">
        <f t="shared" si="208"/>
        <v>0</v>
      </c>
      <c r="HX108" s="6">
        <f t="shared" si="208"/>
        <v>0</v>
      </c>
      <c r="HY108" s="6">
        <f t="shared" si="208"/>
        <v>0</v>
      </c>
      <c r="HZ108" s="6">
        <f t="shared" si="208"/>
        <v>0</v>
      </c>
      <c r="IA108" s="6">
        <f t="shared" si="208"/>
        <v>0</v>
      </c>
      <c r="IB108" s="6">
        <f t="shared" si="208"/>
        <v>0</v>
      </c>
      <c r="IC108" s="6">
        <f t="shared" si="208"/>
        <v>12.5</v>
      </c>
      <c r="ID108" s="6">
        <f t="shared" si="208"/>
        <v>3.125</v>
      </c>
      <c r="IE108" s="6">
        <f t="shared" si="208"/>
        <v>0</v>
      </c>
      <c r="IF108" s="6">
        <f>MIN(IF11:IF106)</f>
        <v>0</v>
      </c>
      <c r="IG108" s="6">
        <f t="shared" si="208"/>
        <v>12.5</v>
      </c>
      <c r="IH108" s="6">
        <f t="shared" si="208"/>
        <v>3.125</v>
      </c>
      <c r="II108" s="6">
        <f t="shared" si="208"/>
        <v>0</v>
      </c>
      <c r="IJ108" s="6">
        <f t="shared" si="208"/>
        <v>0</v>
      </c>
      <c r="IK108" s="6">
        <f t="shared" si="208"/>
        <v>0</v>
      </c>
      <c r="IL108" s="6">
        <f t="shared" si="208"/>
        <v>0</v>
      </c>
      <c r="IM108" s="6">
        <f t="shared" si="208"/>
        <v>0</v>
      </c>
      <c r="IN108" s="6">
        <f t="shared" si="208"/>
        <v>0</v>
      </c>
      <c r="IO108" s="6">
        <f t="shared" si="208"/>
        <v>0</v>
      </c>
      <c r="IP108" s="6">
        <f t="shared" si="208"/>
        <v>0</v>
      </c>
      <c r="IQ108" s="6">
        <f t="shared" si="208"/>
        <v>0</v>
      </c>
      <c r="IR108" s="6">
        <f t="shared" si="208"/>
        <v>0</v>
      </c>
      <c r="IS108" s="6">
        <f t="shared" si="208"/>
        <v>0</v>
      </c>
      <c r="IT108" s="6">
        <f t="shared" si="208"/>
        <v>0</v>
      </c>
      <c r="IU108" s="6">
        <f t="shared" si="208"/>
        <v>0</v>
      </c>
      <c r="IV108" s="6">
        <f t="shared" si="208"/>
        <v>0</v>
      </c>
      <c r="IW108" s="6">
        <f t="shared" si="208"/>
        <v>0</v>
      </c>
      <c r="IX108" s="6">
        <f t="shared" si="208"/>
        <v>0</v>
      </c>
      <c r="IY108" s="143">
        <f t="shared" si="208"/>
        <v>0</v>
      </c>
      <c r="IZ108" s="6">
        <f t="shared" si="208"/>
        <v>0</v>
      </c>
      <c r="JA108" s="143">
        <f t="shared" si="208"/>
        <v>10.31</v>
      </c>
      <c r="JB108" s="143">
        <f t="shared" si="208"/>
        <v>0</v>
      </c>
      <c r="JC108" s="6">
        <f t="shared" si="208"/>
        <v>0</v>
      </c>
      <c r="JD108" s="6">
        <f t="shared" si="208"/>
        <v>0</v>
      </c>
      <c r="JE108" s="6">
        <f t="shared" ref="JE108:JF108" si="209">MIN(JE11:JE106)</f>
        <v>5.15</v>
      </c>
      <c r="JF108" s="6">
        <f t="shared" si="209"/>
        <v>0</v>
      </c>
      <c r="JG108" s="6">
        <f t="shared" si="208"/>
        <v>15.46</v>
      </c>
      <c r="JH108" s="6">
        <f t="shared" si="208"/>
        <v>0</v>
      </c>
      <c r="JI108" s="143">
        <f t="shared" ref="JI108:LT108" si="210">MIN(JI11:JI106)</f>
        <v>0</v>
      </c>
      <c r="JJ108" s="143">
        <f t="shared" si="210"/>
        <v>0</v>
      </c>
      <c r="JK108" s="143">
        <f t="shared" si="210"/>
        <v>6.3967999999999998</v>
      </c>
      <c r="JL108" s="143">
        <f t="shared" si="210"/>
        <v>1</v>
      </c>
      <c r="JM108" s="143">
        <f t="shared" si="210"/>
        <v>0</v>
      </c>
      <c r="JN108" s="143">
        <f t="shared" si="210"/>
        <v>0</v>
      </c>
      <c r="JO108" s="143">
        <f t="shared" si="210"/>
        <v>0</v>
      </c>
      <c r="JP108" s="143">
        <f t="shared" si="210"/>
        <v>0</v>
      </c>
      <c r="JQ108" s="143">
        <f t="shared" si="210"/>
        <v>0</v>
      </c>
      <c r="JR108" s="143">
        <f t="shared" si="210"/>
        <v>0</v>
      </c>
      <c r="JS108" s="143">
        <f t="shared" si="210"/>
        <v>0</v>
      </c>
      <c r="JT108" s="143">
        <f t="shared" si="210"/>
        <v>0</v>
      </c>
      <c r="JU108" s="6">
        <f t="shared" si="210"/>
        <v>0</v>
      </c>
      <c r="JV108" s="6">
        <f t="shared" si="210"/>
        <v>0</v>
      </c>
      <c r="JW108" s="6">
        <f t="shared" si="210"/>
        <v>6.3967999999999998</v>
      </c>
      <c r="JX108" s="6">
        <f t="shared" si="210"/>
        <v>1</v>
      </c>
      <c r="JY108" s="6">
        <f t="shared" si="210"/>
        <v>0</v>
      </c>
      <c r="JZ108" s="6">
        <f t="shared" si="210"/>
        <v>0</v>
      </c>
      <c r="KA108" s="6">
        <f t="shared" si="210"/>
        <v>0</v>
      </c>
      <c r="KB108" s="6">
        <f t="shared" si="210"/>
        <v>0</v>
      </c>
      <c r="KC108" s="6">
        <f t="shared" si="210"/>
        <v>0</v>
      </c>
      <c r="KD108" s="6">
        <f t="shared" si="210"/>
        <v>0</v>
      </c>
      <c r="KE108" s="6">
        <f t="shared" si="210"/>
        <v>0</v>
      </c>
      <c r="KF108" s="6">
        <f t="shared" si="210"/>
        <v>0</v>
      </c>
      <c r="KG108" s="6">
        <f t="shared" si="210"/>
        <v>0</v>
      </c>
      <c r="KH108" s="6">
        <f t="shared" si="210"/>
        <v>0</v>
      </c>
      <c r="KI108" s="6">
        <f t="shared" si="210"/>
        <v>0</v>
      </c>
      <c r="KJ108" s="6">
        <f t="shared" si="210"/>
        <v>0</v>
      </c>
      <c r="KK108" s="6">
        <f t="shared" si="210"/>
        <v>0</v>
      </c>
      <c r="KL108" s="6">
        <f t="shared" si="210"/>
        <v>0</v>
      </c>
      <c r="KM108" s="6">
        <f t="shared" si="210"/>
        <v>0</v>
      </c>
      <c r="KN108" s="6">
        <f t="shared" si="210"/>
        <v>0</v>
      </c>
      <c r="KO108" s="6">
        <f t="shared" si="210"/>
        <v>0</v>
      </c>
      <c r="KP108" s="6">
        <f t="shared" si="210"/>
        <v>0</v>
      </c>
      <c r="KQ108" s="143">
        <f t="shared" si="210"/>
        <v>0</v>
      </c>
      <c r="KR108" s="6">
        <f t="shared" si="210"/>
        <v>0</v>
      </c>
      <c r="KS108" s="6">
        <f t="shared" si="210"/>
        <v>0</v>
      </c>
      <c r="KT108" s="6">
        <f t="shared" si="210"/>
        <v>0</v>
      </c>
      <c r="KU108" s="6">
        <f t="shared" si="210"/>
        <v>0</v>
      </c>
      <c r="KV108" s="6">
        <f t="shared" si="210"/>
        <v>0</v>
      </c>
      <c r="KW108" s="6">
        <f t="shared" si="210"/>
        <v>0</v>
      </c>
      <c r="KX108" s="6">
        <f t="shared" si="210"/>
        <v>0</v>
      </c>
      <c r="KY108" s="6">
        <f t="shared" si="210"/>
        <v>0</v>
      </c>
      <c r="KZ108" s="6">
        <f t="shared" si="210"/>
        <v>0</v>
      </c>
      <c r="LA108" s="6">
        <f t="shared" si="210"/>
        <v>0</v>
      </c>
      <c r="LB108" s="6">
        <f t="shared" si="210"/>
        <v>0</v>
      </c>
      <c r="LC108" s="6">
        <f t="shared" si="210"/>
        <v>0</v>
      </c>
      <c r="LD108" s="6">
        <f t="shared" si="210"/>
        <v>0</v>
      </c>
      <c r="LE108" s="6">
        <f t="shared" si="210"/>
        <v>0</v>
      </c>
      <c r="LF108" s="6">
        <f t="shared" si="210"/>
        <v>0</v>
      </c>
      <c r="LG108" s="6">
        <f t="shared" si="210"/>
        <v>0</v>
      </c>
      <c r="LH108" s="6">
        <f t="shared" si="210"/>
        <v>0</v>
      </c>
      <c r="LI108" s="6">
        <f t="shared" si="210"/>
        <v>0</v>
      </c>
      <c r="LJ108" s="6">
        <f t="shared" si="210"/>
        <v>0</v>
      </c>
      <c r="LK108" s="143">
        <f t="shared" si="210"/>
        <v>24.2</v>
      </c>
      <c r="LL108" s="143">
        <f t="shared" si="210"/>
        <v>0</v>
      </c>
      <c r="LM108" s="143">
        <f t="shared" si="210"/>
        <v>13.71</v>
      </c>
      <c r="LN108" s="143">
        <f t="shared" si="210"/>
        <v>0</v>
      </c>
      <c r="LO108" s="143">
        <f t="shared" si="210"/>
        <v>5.2789999999999999</v>
      </c>
      <c r="LP108" s="6">
        <f t="shared" si="210"/>
        <v>0</v>
      </c>
      <c r="LQ108" s="143">
        <f t="shared" si="210"/>
        <v>0</v>
      </c>
      <c r="LR108" s="143">
        <f t="shared" si="210"/>
        <v>0</v>
      </c>
      <c r="LS108" s="6">
        <f t="shared" si="210"/>
        <v>0</v>
      </c>
      <c r="LT108" s="6">
        <f t="shared" si="210"/>
        <v>0</v>
      </c>
      <c r="LU108" s="6">
        <f t="shared" ref="LU108:ON108" si="211">MIN(LU11:LU106)</f>
        <v>43.989000000000004</v>
      </c>
      <c r="LV108" s="6">
        <f t="shared" si="211"/>
        <v>0</v>
      </c>
      <c r="LW108" s="6">
        <f t="shared" si="211"/>
        <v>0</v>
      </c>
      <c r="LX108" s="6">
        <f t="shared" si="211"/>
        <v>0</v>
      </c>
      <c r="LY108" s="6">
        <f t="shared" si="211"/>
        <v>0</v>
      </c>
      <c r="LZ108" s="6">
        <f t="shared" si="211"/>
        <v>0</v>
      </c>
      <c r="MA108" s="6">
        <f t="shared" si="211"/>
        <v>0</v>
      </c>
      <c r="MB108" s="6">
        <f t="shared" si="211"/>
        <v>0</v>
      </c>
      <c r="MC108" s="143">
        <f t="shared" si="211"/>
        <v>0</v>
      </c>
      <c r="MD108" s="6">
        <f t="shared" si="211"/>
        <v>0</v>
      </c>
      <c r="ME108" s="143">
        <f t="shared" si="211"/>
        <v>0</v>
      </c>
      <c r="MF108" s="143">
        <f t="shared" si="211"/>
        <v>0</v>
      </c>
      <c r="MG108" s="143">
        <f t="shared" si="211"/>
        <v>0</v>
      </c>
      <c r="MH108" s="6">
        <f t="shared" si="211"/>
        <v>0</v>
      </c>
      <c r="MI108" s="6">
        <f t="shared" si="211"/>
        <v>0</v>
      </c>
      <c r="MJ108" s="6">
        <f t="shared" si="211"/>
        <v>0</v>
      </c>
      <c r="MK108" s="6">
        <f t="shared" si="211"/>
        <v>0</v>
      </c>
      <c r="ML108" s="6">
        <f t="shared" si="211"/>
        <v>0</v>
      </c>
      <c r="MM108" s="6">
        <f t="shared" si="211"/>
        <v>0</v>
      </c>
      <c r="MN108" s="143">
        <f t="shared" si="211"/>
        <v>0</v>
      </c>
      <c r="MO108" s="143">
        <f t="shared" si="211"/>
        <v>0</v>
      </c>
      <c r="MP108" s="143">
        <f t="shared" si="211"/>
        <v>0</v>
      </c>
      <c r="MQ108" s="6">
        <f t="shared" si="211"/>
        <v>0</v>
      </c>
      <c r="MR108" s="6">
        <f t="shared" si="211"/>
        <v>0</v>
      </c>
      <c r="MS108" s="6">
        <f t="shared" si="211"/>
        <v>0</v>
      </c>
      <c r="MT108" s="6">
        <f t="shared" si="211"/>
        <v>0</v>
      </c>
      <c r="MU108" s="6">
        <f t="shared" si="211"/>
        <v>0</v>
      </c>
      <c r="MV108" s="6">
        <f t="shared" si="211"/>
        <v>0</v>
      </c>
      <c r="MW108" s="6">
        <f t="shared" si="211"/>
        <v>0</v>
      </c>
      <c r="MX108" s="6">
        <f t="shared" si="211"/>
        <v>0</v>
      </c>
      <c r="MY108" s="6">
        <f t="shared" si="211"/>
        <v>0</v>
      </c>
      <c r="MZ108" s="6">
        <f t="shared" si="211"/>
        <v>0</v>
      </c>
      <c r="NA108" s="143">
        <f t="shared" si="211"/>
        <v>0</v>
      </c>
      <c r="NB108" s="143">
        <f t="shared" si="211"/>
        <v>0</v>
      </c>
      <c r="NC108" s="6">
        <f t="shared" si="211"/>
        <v>0</v>
      </c>
      <c r="ND108" s="6">
        <f t="shared" si="211"/>
        <v>0</v>
      </c>
      <c r="NE108" s="6">
        <f t="shared" si="211"/>
        <v>0</v>
      </c>
      <c r="NF108" s="6">
        <f t="shared" si="211"/>
        <v>0</v>
      </c>
      <c r="NG108" s="6">
        <f t="shared" si="211"/>
        <v>0</v>
      </c>
      <c r="NH108" s="6">
        <f t="shared" si="211"/>
        <v>0</v>
      </c>
      <c r="NI108" s="6">
        <f t="shared" si="211"/>
        <v>0</v>
      </c>
      <c r="NJ108" s="6">
        <f t="shared" si="211"/>
        <v>0</v>
      </c>
      <c r="NK108" s="6">
        <f t="shared" si="211"/>
        <v>0</v>
      </c>
      <c r="NL108" s="6">
        <f t="shared" si="211"/>
        <v>0</v>
      </c>
      <c r="NM108" s="6">
        <f t="shared" si="211"/>
        <v>0</v>
      </c>
      <c r="NN108" s="6">
        <f t="shared" si="211"/>
        <v>0</v>
      </c>
      <c r="NO108" s="6">
        <f t="shared" si="211"/>
        <v>0</v>
      </c>
      <c r="NP108" s="6">
        <f t="shared" si="211"/>
        <v>0</v>
      </c>
      <c r="NQ108" s="6">
        <f t="shared" ref="NQ108:NR108" si="212">MIN(NQ11:NQ106)</f>
        <v>0</v>
      </c>
      <c r="NR108" s="6">
        <f t="shared" si="212"/>
        <v>0</v>
      </c>
      <c r="NS108" s="6">
        <f t="shared" ref="NS108:OB108" si="213">MIN(NS11:NS106)</f>
        <v>0</v>
      </c>
      <c r="NT108" s="6">
        <f t="shared" si="213"/>
        <v>0</v>
      </c>
      <c r="NU108" s="143">
        <f t="shared" si="213"/>
        <v>0</v>
      </c>
      <c r="NV108" s="143">
        <f t="shared" si="213"/>
        <v>0</v>
      </c>
      <c r="NW108" s="143">
        <f t="shared" si="213"/>
        <v>0</v>
      </c>
      <c r="NX108" s="6">
        <f t="shared" si="213"/>
        <v>0</v>
      </c>
      <c r="NY108" s="6">
        <f t="shared" si="213"/>
        <v>0</v>
      </c>
      <c r="NZ108" s="6">
        <f t="shared" si="213"/>
        <v>0</v>
      </c>
      <c r="OA108" s="6">
        <f t="shared" si="213"/>
        <v>0</v>
      </c>
      <c r="OB108" s="6">
        <f t="shared" si="213"/>
        <v>0</v>
      </c>
      <c r="OC108" s="6">
        <f t="shared" si="211"/>
        <v>0</v>
      </c>
      <c r="OD108" s="6">
        <f t="shared" si="211"/>
        <v>0</v>
      </c>
      <c r="OE108" s="6">
        <f t="shared" si="211"/>
        <v>0</v>
      </c>
      <c r="OF108" s="6">
        <f t="shared" si="211"/>
        <v>0</v>
      </c>
      <c r="OG108" s="6">
        <f t="shared" si="211"/>
        <v>0</v>
      </c>
      <c r="OH108" s="6">
        <f t="shared" si="211"/>
        <v>0</v>
      </c>
      <c r="OI108" s="6">
        <f t="shared" si="211"/>
        <v>0</v>
      </c>
      <c r="OJ108" s="6">
        <f t="shared" si="211"/>
        <v>0</v>
      </c>
      <c r="OK108" s="6">
        <f t="shared" ref="OK108:OL108" si="214">MIN(OK11:OK106)</f>
        <v>0</v>
      </c>
      <c r="OL108" s="6">
        <f t="shared" si="214"/>
        <v>0</v>
      </c>
      <c r="OM108" s="6">
        <f t="shared" si="211"/>
        <v>0</v>
      </c>
      <c r="ON108" s="6">
        <f t="shared" si="211"/>
        <v>0</v>
      </c>
      <c r="OO108" s="6">
        <f t="shared" ref="OO108:OV108" si="215">MIN(OO11:OO106)</f>
        <v>0</v>
      </c>
      <c r="OP108" s="6">
        <f t="shared" si="215"/>
        <v>0</v>
      </c>
      <c r="OQ108" s="6">
        <f>MIN(OQ11:OQ106)</f>
        <v>0</v>
      </c>
      <c r="OR108" s="6">
        <f t="shared" si="215"/>
        <v>0</v>
      </c>
      <c r="OS108" s="6">
        <f>MIN(OS11:OS106)</f>
        <v>0</v>
      </c>
      <c r="OT108" s="6">
        <f t="shared" si="215"/>
        <v>0</v>
      </c>
      <c r="OU108" s="6">
        <f t="shared" si="215"/>
        <v>0</v>
      </c>
      <c r="OV108" s="6">
        <f t="shared" si="215"/>
        <v>0</v>
      </c>
      <c r="OW108" s="6">
        <f t="shared" ref="OW108:OZ108" si="216">MIN(OW11:OW106)</f>
        <v>0</v>
      </c>
      <c r="OX108" s="6">
        <f t="shared" si="216"/>
        <v>0</v>
      </c>
      <c r="OY108" s="6">
        <f t="shared" si="216"/>
        <v>0</v>
      </c>
      <c r="OZ108" s="6">
        <f t="shared" si="216"/>
        <v>0</v>
      </c>
    </row>
    <row r="109" spans="1:416" ht="12.75" customHeight="1">
      <c r="A109" s="84" t="s">
        <v>160</v>
      </c>
      <c r="B109" s="46"/>
      <c r="C109" s="6" t="e">
        <f t="shared" ref="C109:BR109" si="217">AVERAGE(C11:C106)</f>
        <v>#DIV/0!</v>
      </c>
      <c r="D109" s="6" t="e">
        <f t="shared" si="217"/>
        <v>#DIV/0!</v>
      </c>
      <c r="E109" s="6" t="e">
        <f t="shared" si="217"/>
        <v>#DIV/0!</v>
      </c>
      <c r="F109" s="6" t="e">
        <f t="shared" si="217"/>
        <v>#DIV/0!</v>
      </c>
      <c r="G109" s="6" t="e">
        <f t="shared" si="217"/>
        <v>#DIV/0!</v>
      </c>
      <c r="H109" s="6" t="e">
        <f t="shared" si="217"/>
        <v>#DIV/0!</v>
      </c>
      <c r="I109" s="6">
        <f t="shared" si="217"/>
        <v>0</v>
      </c>
      <c r="J109" s="6">
        <f t="shared" si="217"/>
        <v>0</v>
      </c>
      <c r="K109" s="6" t="e">
        <f t="shared" si="217"/>
        <v>#DIV/0!</v>
      </c>
      <c r="L109" s="6" t="e">
        <f t="shared" si="217"/>
        <v>#DIV/0!</v>
      </c>
      <c r="M109" s="6">
        <f t="shared" si="217"/>
        <v>20.619999999999948</v>
      </c>
      <c r="N109" s="6">
        <f t="shared" si="217"/>
        <v>4.1240000000000068</v>
      </c>
      <c r="O109" s="6">
        <f t="shared" si="217"/>
        <v>6.1850000000000014</v>
      </c>
      <c r="P109" s="6">
        <f t="shared" si="217"/>
        <v>1.237000000000001</v>
      </c>
      <c r="Q109" s="6">
        <f t="shared" si="217"/>
        <v>5.1499999999999906</v>
      </c>
      <c r="R109" s="6">
        <f t="shared" si="217"/>
        <v>1.0300000000000009</v>
      </c>
      <c r="S109" s="6" t="e">
        <f t="shared" si="217"/>
        <v>#DIV/0!</v>
      </c>
      <c r="T109" s="6" t="e">
        <f t="shared" si="217"/>
        <v>#DIV/0!</v>
      </c>
      <c r="U109" s="6" t="e">
        <f t="shared" si="217"/>
        <v>#DIV/0!</v>
      </c>
      <c r="V109" s="6" t="e">
        <f t="shared" si="217"/>
        <v>#DIV/0!</v>
      </c>
      <c r="W109" s="6">
        <f t="shared" si="217"/>
        <v>31.955000000000037</v>
      </c>
      <c r="X109" s="6">
        <f t="shared" si="217"/>
        <v>6.390999999999992</v>
      </c>
      <c r="Y109" s="143" t="e">
        <f t="shared" si="217"/>
        <v>#DIV/0!</v>
      </c>
      <c r="Z109" s="143" t="e">
        <f t="shared" si="217"/>
        <v>#DIV/0!</v>
      </c>
      <c r="AA109" s="6" t="e">
        <f t="shared" si="217"/>
        <v>#DIV/0!</v>
      </c>
      <c r="AB109" s="6" t="e">
        <f t="shared" si="217"/>
        <v>#DIV/0!</v>
      </c>
      <c r="AC109" s="6">
        <f t="shared" si="217"/>
        <v>0</v>
      </c>
      <c r="AD109" s="6">
        <f t="shared" si="217"/>
        <v>0</v>
      </c>
      <c r="AE109" s="6" t="e">
        <f t="shared" si="217"/>
        <v>#DIV/0!</v>
      </c>
      <c r="AF109" s="6" t="e">
        <f t="shared" si="217"/>
        <v>#DIV/0!</v>
      </c>
      <c r="AG109" s="6" t="e">
        <f t="shared" si="217"/>
        <v>#DIV/0!</v>
      </c>
      <c r="AH109" s="6" t="e">
        <f t="shared" si="217"/>
        <v>#DIV/0!</v>
      </c>
      <c r="AI109" s="6" t="e">
        <f t="shared" si="217"/>
        <v>#DIV/0!</v>
      </c>
      <c r="AJ109" s="6" t="e">
        <f t="shared" si="217"/>
        <v>#DIV/0!</v>
      </c>
      <c r="AK109" s="6" t="e">
        <f t="shared" si="217"/>
        <v>#DIV/0!</v>
      </c>
      <c r="AL109" s="6" t="e">
        <f t="shared" si="217"/>
        <v>#DIV/0!</v>
      </c>
      <c r="AM109" s="6" t="e">
        <f t="shared" si="217"/>
        <v>#DIV/0!</v>
      </c>
      <c r="AN109" s="6" t="e">
        <f t="shared" si="217"/>
        <v>#DIV/0!</v>
      </c>
      <c r="AO109" s="6" t="e">
        <f t="shared" si="217"/>
        <v>#DIV/0!</v>
      </c>
      <c r="AP109" s="6" t="e">
        <f t="shared" si="217"/>
        <v>#DIV/0!</v>
      </c>
      <c r="AQ109" s="6" t="e">
        <f t="shared" si="217"/>
        <v>#DIV/0!</v>
      </c>
      <c r="AR109" s="6" t="e">
        <f t="shared" si="217"/>
        <v>#DIV/0!</v>
      </c>
      <c r="AS109" s="6" t="e">
        <f t="shared" si="217"/>
        <v>#DIV/0!</v>
      </c>
      <c r="AT109" s="6" t="e">
        <f t="shared" si="217"/>
        <v>#DIV/0!</v>
      </c>
      <c r="AU109" s="6">
        <f t="shared" si="217"/>
        <v>0</v>
      </c>
      <c r="AV109" s="6">
        <f t="shared" si="217"/>
        <v>0</v>
      </c>
      <c r="AW109" s="6" t="e">
        <f t="shared" si="217"/>
        <v>#DIV/0!</v>
      </c>
      <c r="AX109" s="6" t="e">
        <f t="shared" si="217"/>
        <v>#DIV/0!</v>
      </c>
      <c r="AY109" s="6" t="e">
        <f t="shared" si="217"/>
        <v>#DIV/0!</v>
      </c>
      <c r="AZ109" s="6" t="e">
        <f t="shared" si="217"/>
        <v>#DIV/0!</v>
      </c>
      <c r="BA109" s="6" t="e">
        <f t="shared" si="217"/>
        <v>#DIV/0!</v>
      </c>
      <c r="BB109" s="6" t="e">
        <f t="shared" si="217"/>
        <v>#DIV/0!</v>
      </c>
      <c r="BC109" s="6">
        <f t="shared" si="217"/>
        <v>0</v>
      </c>
      <c r="BD109" s="6">
        <f t="shared" si="217"/>
        <v>0</v>
      </c>
      <c r="BE109" s="6">
        <f t="shared" si="217"/>
        <v>8.25</v>
      </c>
      <c r="BF109" s="6">
        <f t="shared" si="217"/>
        <v>1.1748000000000018</v>
      </c>
      <c r="BG109" s="6">
        <f t="shared" si="217"/>
        <v>9.75</v>
      </c>
      <c r="BH109" s="6">
        <f t="shared" si="217"/>
        <v>1.3883999999999999</v>
      </c>
      <c r="BI109" s="6">
        <f t="shared" si="217"/>
        <v>0</v>
      </c>
      <c r="BJ109" s="6">
        <f t="shared" si="217"/>
        <v>0</v>
      </c>
      <c r="BK109" s="6">
        <f t="shared" si="217"/>
        <v>2</v>
      </c>
      <c r="BL109" s="6">
        <f t="shared" si="217"/>
        <v>0.28480000000000039</v>
      </c>
      <c r="BM109" s="6" t="e">
        <f t="shared" si="217"/>
        <v>#DIV/0!</v>
      </c>
      <c r="BN109" s="6" t="e">
        <f t="shared" ref="BN109:BQ109" si="218">AVERAGE(BN11:BN106)</f>
        <v>#DIV/0!</v>
      </c>
      <c r="BO109" s="6" t="e">
        <f t="shared" si="218"/>
        <v>#DIV/0!</v>
      </c>
      <c r="BP109" s="6" t="e">
        <f t="shared" si="218"/>
        <v>#DIV/0!</v>
      </c>
      <c r="BQ109" s="6">
        <f t="shared" si="218"/>
        <v>10</v>
      </c>
      <c r="BR109" s="6">
        <f t="shared" si="217"/>
        <v>1.4240000000000033</v>
      </c>
      <c r="BS109" s="6">
        <f t="shared" ref="BS109:ED109" si="219">AVERAGE(BS11:BS106)</f>
        <v>30</v>
      </c>
      <c r="BT109" s="6">
        <f t="shared" si="219"/>
        <v>4.2719999999999949</v>
      </c>
      <c r="BU109" s="6" t="e">
        <f t="shared" si="219"/>
        <v>#DIV/0!</v>
      </c>
      <c r="BV109" s="6" t="e">
        <f t="shared" si="219"/>
        <v>#DIV/0!</v>
      </c>
      <c r="BW109" s="6" t="e">
        <f t="shared" si="219"/>
        <v>#DIV/0!</v>
      </c>
      <c r="BX109" s="6" t="e">
        <f t="shared" si="219"/>
        <v>#DIV/0!</v>
      </c>
      <c r="BY109" s="6" t="e">
        <f t="shared" si="219"/>
        <v>#DIV/0!</v>
      </c>
      <c r="BZ109" s="6" t="e">
        <f t="shared" si="219"/>
        <v>#DIV/0!</v>
      </c>
      <c r="CA109" s="6" t="e">
        <f t="shared" si="219"/>
        <v>#DIV/0!</v>
      </c>
      <c r="CB109" s="6" t="e">
        <f t="shared" si="219"/>
        <v>#DIV/0!</v>
      </c>
      <c r="CC109" s="6">
        <f t="shared" si="219"/>
        <v>0</v>
      </c>
      <c r="CD109" s="6">
        <f t="shared" si="219"/>
        <v>0</v>
      </c>
      <c r="CE109" s="6" t="e">
        <f t="shared" si="219"/>
        <v>#DIV/0!</v>
      </c>
      <c r="CF109" s="6" t="e">
        <f t="shared" si="219"/>
        <v>#DIV/0!</v>
      </c>
      <c r="CG109" s="6" t="e">
        <f t="shared" si="219"/>
        <v>#DIV/0!</v>
      </c>
      <c r="CH109" s="6" t="e">
        <f t="shared" si="219"/>
        <v>#DIV/0!</v>
      </c>
      <c r="CI109" s="6">
        <f t="shared" si="219"/>
        <v>30.900000000000052</v>
      </c>
      <c r="CJ109" s="6">
        <f t="shared" si="219"/>
        <v>10</v>
      </c>
      <c r="CK109" s="6" t="e">
        <f t="shared" si="219"/>
        <v>#DIV/0!</v>
      </c>
      <c r="CL109" s="6" t="e">
        <f t="shared" si="219"/>
        <v>#DIV/0!</v>
      </c>
      <c r="CM109" s="6">
        <f t="shared" si="219"/>
        <v>10.299999999999981</v>
      </c>
      <c r="CN109" s="6">
        <f t="shared" si="219"/>
        <v>3</v>
      </c>
      <c r="CO109" s="6">
        <f t="shared" si="219"/>
        <v>41.199999999999925</v>
      </c>
      <c r="CP109" s="6">
        <f t="shared" si="219"/>
        <v>13</v>
      </c>
      <c r="CQ109" s="6">
        <f t="shared" si="219"/>
        <v>247.40625</v>
      </c>
      <c r="CR109" s="6" t="e">
        <f t="shared" si="219"/>
        <v>#DIV/0!</v>
      </c>
      <c r="CS109" s="6" t="e">
        <f t="shared" si="219"/>
        <v>#DIV/0!</v>
      </c>
      <c r="CT109" s="6" t="e">
        <f t="shared" si="219"/>
        <v>#DIV/0!</v>
      </c>
      <c r="CU109" s="6">
        <f t="shared" si="219"/>
        <v>18.556701030927812</v>
      </c>
      <c r="CV109" s="6" t="e">
        <f t="shared" si="219"/>
        <v>#DIV/0!</v>
      </c>
      <c r="CW109" s="6">
        <f t="shared" si="219"/>
        <v>63.81443298969068</v>
      </c>
      <c r="CX109" s="6" t="e">
        <f t="shared" si="219"/>
        <v>#DIV/0!</v>
      </c>
      <c r="CY109" s="6" t="e">
        <f t="shared" si="219"/>
        <v>#DIV/0!</v>
      </c>
      <c r="CZ109" s="6" t="e">
        <f t="shared" si="219"/>
        <v>#DIV/0!</v>
      </c>
      <c r="DA109" s="6">
        <f t="shared" si="219"/>
        <v>329.77738402061806</v>
      </c>
      <c r="DB109" s="6">
        <f t="shared" si="219"/>
        <v>0</v>
      </c>
      <c r="DC109" s="6" t="e">
        <f t="shared" si="219"/>
        <v>#DIV/0!</v>
      </c>
      <c r="DD109" s="6" t="e">
        <f t="shared" si="219"/>
        <v>#DIV/0!</v>
      </c>
      <c r="DE109" s="6" t="e">
        <f t="shared" si="219"/>
        <v>#DIV/0!</v>
      </c>
      <c r="DF109" s="6" t="e">
        <f t="shared" si="219"/>
        <v>#DIV/0!</v>
      </c>
      <c r="DG109" s="6" t="e">
        <f t="shared" si="219"/>
        <v>#DIV/0!</v>
      </c>
      <c r="DH109" s="6" t="e">
        <f t="shared" si="219"/>
        <v>#DIV/0!</v>
      </c>
      <c r="DI109" s="6">
        <f t="shared" si="219"/>
        <v>0</v>
      </c>
      <c r="DJ109" s="6">
        <f t="shared" si="219"/>
        <v>0</v>
      </c>
      <c r="DK109" s="143">
        <f t="shared" si="219"/>
        <v>41.099999999999937</v>
      </c>
      <c r="DL109" s="143">
        <f t="shared" si="219"/>
        <v>13.700000000000024</v>
      </c>
      <c r="DM109" s="143">
        <f t="shared" si="219"/>
        <v>41.099999999999937</v>
      </c>
      <c r="DN109" s="143">
        <f t="shared" si="219"/>
        <v>13.700000000000024</v>
      </c>
      <c r="DO109" s="143">
        <f t="shared" si="219"/>
        <v>39.869999999999919</v>
      </c>
      <c r="DP109" s="143">
        <f t="shared" si="219"/>
        <v>13.289999999999983</v>
      </c>
      <c r="DQ109" s="143" t="e">
        <f t="shared" si="219"/>
        <v>#DIV/0!</v>
      </c>
      <c r="DR109" s="143" t="e">
        <f t="shared" si="219"/>
        <v>#DIV/0!</v>
      </c>
      <c r="DS109" s="6" t="e">
        <f t="shared" si="219"/>
        <v>#DIV/0!</v>
      </c>
      <c r="DT109" s="6" t="e">
        <f t="shared" si="219"/>
        <v>#DIV/0!</v>
      </c>
      <c r="DU109" s="6" t="e">
        <f t="shared" si="219"/>
        <v>#DIV/0!</v>
      </c>
      <c r="DV109" s="6" t="e">
        <f t="shared" si="219"/>
        <v>#DIV/0!</v>
      </c>
      <c r="DW109" s="6" t="e">
        <f t="shared" si="219"/>
        <v>#DIV/0!</v>
      </c>
      <c r="DX109" s="6" t="e">
        <f t="shared" si="219"/>
        <v>#DIV/0!</v>
      </c>
      <c r="DY109" s="6" t="e">
        <f t="shared" si="219"/>
        <v>#DIV/0!</v>
      </c>
      <c r="DZ109" s="6" t="e">
        <f t="shared" si="219"/>
        <v>#DIV/0!</v>
      </c>
      <c r="EA109" s="6" t="e">
        <f t="shared" si="219"/>
        <v>#DIV/0!</v>
      </c>
      <c r="EB109" s="6" t="e">
        <f t="shared" si="219"/>
        <v>#DIV/0!</v>
      </c>
      <c r="EC109" s="6">
        <f t="shared" si="219"/>
        <v>0</v>
      </c>
      <c r="ED109" s="6">
        <f t="shared" si="219"/>
        <v>0</v>
      </c>
      <c r="EE109" s="6" t="e">
        <f t="shared" ref="EE109:GT109" si="220">AVERAGE(EE11:EE106)</f>
        <v>#DIV/0!</v>
      </c>
      <c r="EF109" s="6" t="e">
        <f t="shared" si="220"/>
        <v>#DIV/0!</v>
      </c>
      <c r="EG109" s="143">
        <f t="shared" si="220"/>
        <v>41.230000000000011</v>
      </c>
      <c r="EH109" s="143" t="e">
        <f t="shared" si="220"/>
        <v>#DIV/0!</v>
      </c>
      <c r="EI109" s="143">
        <f>AVERAGE(EI11:EI106)</f>
        <v>265.70103092783484</v>
      </c>
      <c r="EJ109" s="143" t="e">
        <f>AVERAGE(EJ11:EJ106)</f>
        <v>#DIV/0!</v>
      </c>
      <c r="EK109" s="143">
        <f>AVERAGE(EK11:EK106)</f>
        <v>116.90721649484529</v>
      </c>
      <c r="EL109" s="143" t="e">
        <f>AVERAGE(EL11:EL106)</f>
        <v>#DIV/0!</v>
      </c>
      <c r="EM109" s="143" t="e">
        <f t="shared" ref="EM109:EP109" si="221">AVERAGE(EM11:EM106)</f>
        <v>#DIV/0!</v>
      </c>
      <c r="EN109" s="143" t="e">
        <f t="shared" si="221"/>
        <v>#DIV/0!</v>
      </c>
      <c r="EO109" s="6" t="e">
        <f t="shared" si="221"/>
        <v>#DIV/0!</v>
      </c>
      <c r="EP109" s="6" t="e">
        <f t="shared" si="221"/>
        <v>#DIV/0!</v>
      </c>
      <c r="EQ109" s="6">
        <f t="shared" si="220"/>
        <v>423.83824742268121</v>
      </c>
      <c r="ER109" s="6">
        <f t="shared" si="220"/>
        <v>0</v>
      </c>
      <c r="ES109" s="6" t="e">
        <f t="shared" si="220"/>
        <v>#DIV/0!</v>
      </c>
      <c r="ET109" s="6" t="e">
        <f t="shared" si="220"/>
        <v>#DIV/0!</v>
      </c>
      <c r="EU109" s="6" t="e">
        <f t="shared" si="220"/>
        <v>#DIV/0!</v>
      </c>
      <c r="EV109" s="6" t="e">
        <f t="shared" si="220"/>
        <v>#DIV/0!</v>
      </c>
      <c r="EW109" s="6">
        <f t="shared" si="220"/>
        <v>0</v>
      </c>
      <c r="EX109" s="6">
        <f t="shared" si="220"/>
        <v>0</v>
      </c>
      <c r="EY109" s="6" t="e">
        <f t="shared" si="220"/>
        <v>#DIV/0!</v>
      </c>
      <c r="EZ109" s="6" t="e">
        <f t="shared" si="220"/>
        <v>#DIV/0!</v>
      </c>
      <c r="FA109" s="6">
        <f t="shared" si="220"/>
        <v>29.333333333333332</v>
      </c>
      <c r="FB109" s="6" t="e">
        <f t="shared" si="220"/>
        <v>#DIV/0!</v>
      </c>
      <c r="FC109" s="6">
        <f t="shared" si="220"/>
        <v>11.25</v>
      </c>
      <c r="FD109" s="6" t="e">
        <f t="shared" si="220"/>
        <v>#DIV/0!</v>
      </c>
      <c r="FE109" s="6" t="e">
        <f t="shared" si="220"/>
        <v>#DIV/0!</v>
      </c>
      <c r="FF109" s="6" t="e">
        <f t="shared" si="220"/>
        <v>#DIV/0!</v>
      </c>
      <c r="FG109" s="6" t="e">
        <f t="shared" si="220"/>
        <v>#DIV/0!</v>
      </c>
      <c r="FH109" s="6" t="e">
        <f t="shared" si="220"/>
        <v>#DIV/0!</v>
      </c>
      <c r="FI109" s="6" t="e">
        <f t="shared" si="220"/>
        <v>#DIV/0!</v>
      </c>
      <c r="FJ109" s="6" t="e">
        <f t="shared" si="220"/>
        <v>#DIV/0!</v>
      </c>
      <c r="FK109" s="6" t="e">
        <f t="shared" si="220"/>
        <v>#DIV/0!</v>
      </c>
      <c r="FL109" s="6" t="e">
        <f t="shared" si="220"/>
        <v>#DIV/0!</v>
      </c>
      <c r="FM109" s="6" t="e">
        <f t="shared" si="220"/>
        <v>#DIV/0!</v>
      </c>
      <c r="FN109" s="6" t="e">
        <f t="shared" si="220"/>
        <v>#DIV/0!</v>
      </c>
      <c r="FO109" s="6" t="e">
        <f t="shared" si="220"/>
        <v>#DIV/0!</v>
      </c>
      <c r="FP109" s="6" t="e">
        <f t="shared" si="220"/>
        <v>#DIV/0!</v>
      </c>
      <c r="FQ109" s="6">
        <f t="shared" si="220"/>
        <v>0</v>
      </c>
      <c r="FR109" s="6">
        <f t="shared" si="220"/>
        <v>0</v>
      </c>
      <c r="FS109" s="6" t="e">
        <f t="shared" si="220"/>
        <v>#DIV/0!</v>
      </c>
      <c r="FT109" s="6" t="e">
        <f t="shared" si="220"/>
        <v>#DIV/0!</v>
      </c>
      <c r="FU109" s="6" t="e">
        <f t="shared" si="220"/>
        <v>#DIV/0!</v>
      </c>
      <c r="FV109" s="6" t="e">
        <f t="shared" si="220"/>
        <v>#DIV/0!</v>
      </c>
      <c r="FW109" s="6" t="e">
        <f t="shared" si="220"/>
        <v>#DIV/0!</v>
      </c>
      <c r="FX109" s="6" t="e">
        <f t="shared" si="220"/>
        <v>#DIV/0!</v>
      </c>
      <c r="FY109" s="6" t="e">
        <f t="shared" si="220"/>
        <v>#DIV/0!</v>
      </c>
      <c r="FZ109" s="6" t="e">
        <f t="shared" si="220"/>
        <v>#DIV/0!</v>
      </c>
      <c r="GA109" s="6" t="e">
        <f t="shared" si="220"/>
        <v>#DIV/0!</v>
      </c>
      <c r="GB109" s="6" t="e">
        <f t="shared" si="220"/>
        <v>#DIV/0!</v>
      </c>
      <c r="GC109" s="6" t="e">
        <f t="shared" si="220"/>
        <v>#DIV/0!</v>
      </c>
      <c r="GD109" s="6" t="e">
        <f t="shared" si="220"/>
        <v>#DIV/0!</v>
      </c>
      <c r="GE109" s="6" t="e">
        <f t="shared" si="220"/>
        <v>#DIV/0!</v>
      </c>
      <c r="GF109" s="6" t="e">
        <f t="shared" si="220"/>
        <v>#DIV/0!</v>
      </c>
      <c r="GG109" s="6">
        <f t="shared" si="220"/>
        <v>0</v>
      </c>
      <c r="GH109" s="6">
        <f t="shared" si="220"/>
        <v>0</v>
      </c>
      <c r="GI109" s="6" t="e">
        <f t="shared" si="220"/>
        <v>#DIV/0!</v>
      </c>
      <c r="GJ109" s="6" t="e">
        <f t="shared" si="220"/>
        <v>#DIV/0!</v>
      </c>
      <c r="GK109" s="6" t="e">
        <f t="shared" si="220"/>
        <v>#DIV/0!</v>
      </c>
      <c r="GL109" s="6" t="e">
        <f t="shared" si="220"/>
        <v>#DIV/0!</v>
      </c>
      <c r="GM109" s="6" t="e">
        <f t="shared" si="220"/>
        <v>#DIV/0!</v>
      </c>
      <c r="GN109" s="6" t="e">
        <f t="shared" si="220"/>
        <v>#DIV/0!</v>
      </c>
      <c r="GO109" s="6" t="e">
        <f t="shared" si="220"/>
        <v>#DIV/0!</v>
      </c>
      <c r="GP109" s="6" t="e">
        <f t="shared" si="220"/>
        <v>#DIV/0!</v>
      </c>
      <c r="GQ109" s="6" t="e">
        <f t="shared" si="220"/>
        <v>#DIV/0!</v>
      </c>
      <c r="GR109" s="6" t="e">
        <f t="shared" si="220"/>
        <v>#DIV/0!</v>
      </c>
      <c r="GS109" s="6" t="e">
        <f t="shared" si="220"/>
        <v>#DIV/0!</v>
      </c>
      <c r="GT109" s="6" t="e">
        <f t="shared" si="220"/>
        <v>#DIV/0!</v>
      </c>
      <c r="GU109" s="6" t="e">
        <f t="shared" ref="GU109:JH109" si="222">AVERAGE(GU11:GU106)</f>
        <v>#DIV/0!</v>
      </c>
      <c r="GV109" s="6" t="e">
        <f t="shared" si="222"/>
        <v>#DIV/0!</v>
      </c>
      <c r="GW109" s="6" t="e">
        <f t="shared" si="222"/>
        <v>#DIV/0!</v>
      </c>
      <c r="GX109" s="6" t="e">
        <f t="shared" si="222"/>
        <v>#DIV/0!</v>
      </c>
      <c r="GY109" s="6" t="e">
        <f t="shared" si="222"/>
        <v>#DIV/0!</v>
      </c>
      <c r="GZ109" s="6" t="e">
        <f t="shared" si="222"/>
        <v>#DIV/0!</v>
      </c>
      <c r="HA109" s="6" t="e">
        <f t="shared" si="222"/>
        <v>#DIV/0!</v>
      </c>
      <c r="HB109" s="6" t="e">
        <f t="shared" si="222"/>
        <v>#DIV/0!</v>
      </c>
      <c r="HC109" s="6" t="e">
        <f t="shared" si="222"/>
        <v>#DIV/0!</v>
      </c>
      <c r="HD109" s="6" t="e">
        <f t="shared" si="222"/>
        <v>#DIV/0!</v>
      </c>
      <c r="HE109" s="6" t="e">
        <f t="shared" si="222"/>
        <v>#DIV/0!</v>
      </c>
      <c r="HF109" s="6" t="e">
        <f t="shared" si="222"/>
        <v>#DIV/0!</v>
      </c>
      <c r="HG109" s="6" t="e">
        <f t="shared" si="222"/>
        <v>#DIV/0!</v>
      </c>
      <c r="HH109" s="6" t="e">
        <f t="shared" si="222"/>
        <v>#DIV/0!</v>
      </c>
      <c r="HI109" s="6">
        <f t="shared" si="222"/>
        <v>0</v>
      </c>
      <c r="HJ109" s="6">
        <f t="shared" si="222"/>
        <v>0</v>
      </c>
      <c r="HK109" s="6" t="e">
        <f t="shared" si="222"/>
        <v>#DIV/0!</v>
      </c>
      <c r="HL109" s="6" t="e">
        <f t="shared" si="222"/>
        <v>#DIV/0!</v>
      </c>
      <c r="HM109" s="6" t="e">
        <f t="shared" si="222"/>
        <v>#DIV/0!</v>
      </c>
      <c r="HN109" s="6" t="e">
        <f t="shared" si="222"/>
        <v>#DIV/0!</v>
      </c>
      <c r="HO109" s="6">
        <f t="shared" si="222"/>
        <v>0</v>
      </c>
      <c r="HP109" s="6">
        <f t="shared" si="222"/>
        <v>0</v>
      </c>
      <c r="HQ109" s="6">
        <f t="shared" si="222"/>
        <v>442.96875</v>
      </c>
      <c r="HR109" s="6" t="e">
        <f t="shared" si="222"/>
        <v>#DIV/0!</v>
      </c>
      <c r="HS109" s="6">
        <f t="shared" si="222"/>
        <v>442.96875</v>
      </c>
      <c r="HT109" s="6" t="e">
        <f t="shared" si="222"/>
        <v>#DIV/0!</v>
      </c>
      <c r="HU109" s="6">
        <f t="shared" si="222"/>
        <v>442.96875</v>
      </c>
      <c r="HV109" s="6">
        <f t="shared" si="222"/>
        <v>0</v>
      </c>
      <c r="HW109" s="6" t="e">
        <f t="shared" si="222"/>
        <v>#DIV/0!</v>
      </c>
      <c r="HX109" s="6" t="e">
        <f t="shared" si="222"/>
        <v>#DIV/0!</v>
      </c>
      <c r="HY109" s="6" t="e">
        <f t="shared" si="222"/>
        <v>#DIV/0!</v>
      </c>
      <c r="HZ109" s="6" t="e">
        <f t="shared" si="222"/>
        <v>#DIV/0!</v>
      </c>
      <c r="IA109" s="6" t="e">
        <f t="shared" si="222"/>
        <v>#DIV/0!</v>
      </c>
      <c r="IB109" s="6" t="e">
        <f t="shared" si="222"/>
        <v>#DIV/0!</v>
      </c>
      <c r="IC109" s="6">
        <f t="shared" si="222"/>
        <v>12.5</v>
      </c>
      <c r="ID109" s="6">
        <f t="shared" si="222"/>
        <v>3.125</v>
      </c>
      <c r="IE109" s="6" t="e">
        <f t="shared" si="222"/>
        <v>#DIV/0!</v>
      </c>
      <c r="IF109" s="6" t="e">
        <f>AVERAGE(IF11:IF106)</f>
        <v>#DIV/0!</v>
      </c>
      <c r="IG109" s="6">
        <f t="shared" si="222"/>
        <v>12.5</v>
      </c>
      <c r="IH109" s="6">
        <f t="shared" si="222"/>
        <v>3.125</v>
      </c>
      <c r="II109" s="6" t="e">
        <f t="shared" si="222"/>
        <v>#DIV/0!</v>
      </c>
      <c r="IJ109" s="6" t="e">
        <f t="shared" si="222"/>
        <v>#DIV/0!</v>
      </c>
      <c r="IK109" s="6" t="e">
        <f t="shared" si="222"/>
        <v>#DIV/0!</v>
      </c>
      <c r="IL109" s="6" t="e">
        <f t="shared" si="222"/>
        <v>#DIV/0!</v>
      </c>
      <c r="IM109" s="6" t="e">
        <f t="shared" si="222"/>
        <v>#DIV/0!</v>
      </c>
      <c r="IN109" s="6" t="e">
        <f t="shared" si="222"/>
        <v>#DIV/0!</v>
      </c>
      <c r="IO109" s="6" t="e">
        <f t="shared" si="222"/>
        <v>#DIV/0!</v>
      </c>
      <c r="IP109" s="6" t="e">
        <f t="shared" si="222"/>
        <v>#DIV/0!</v>
      </c>
      <c r="IQ109" s="6" t="e">
        <f t="shared" si="222"/>
        <v>#DIV/0!</v>
      </c>
      <c r="IR109" s="6" t="e">
        <f t="shared" si="222"/>
        <v>#DIV/0!</v>
      </c>
      <c r="IS109" s="6" t="e">
        <f t="shared" si="222"/>
        <v>#DIV/0!</v>
      </c>
      <c r="IT109" s="6" t="e">
        <f t="shared" si="222"/>
        <v>#DIV/0!</v>
      </c>
      <c r="IU109" s="6">
        <f t="shared" si="222"/>
        <v>0</v>
      </c>
      <c r="IV109" s="6">
        <f t="shared" si="222"/>
        <v>0</v>
      </c>
      <c r="IW109" s="6" t="e">
        <f t="shared" si="222"/>
        <v>#DIV/0!</v>
      </c>
      <c r="IX109" s="6" t="e">
        <f t="shared" si="222"/>
        <v>#DIV/0!</v>
      </c>
      <c r="IY109" s="143" t="e">
        <f t="shared" si="222"/>
        <v>#DIV/0!</v>
      </c>
      <c r="IZ109" s="6" t="e">
        <f t="shared" si="222"/>
        <v>#DIV/0!</v>
      </c>
      <c r="JA109" s="143">
        <f t="shared" si="222"/>
        <v>10.309999999999974</v>
      </c>
      <c r="JB109" s="143" t="e">
        <f t="shared" si="222"/>
        <v>#DIV/0!</v>
      </c>
      <c r="JC109" s="6">
        <f t="shared" si="222"/>
        <v>5.1550000000000002</v>
      </c>
      <c r="JD109" s="6" t="e">
        <f t="shared" si="222"/>
        <v>#DIV/0!</v>
      </c>
      <c r="JE109" s="6">
        <f t="shared" ref="JE109:JF109" si="223">AVERAGE(JE11:JE106)</f>
        <v>5.1499999999999906</v>
      </c>
      <c r="JF109" s="6" t="e">
        <f t="shared" si="223"/>
        <v>#DIV/0!</v>
      </c>
      <c r="JG109" s="6">
        <f t="shared" si="222"/>
        <v>20.615000000000013</v>
      </c>
      <c r="JH109" s="6">
        <f t="shared" si="222"/>
        <v>0</v>
      </c>
      <c r="JI109" s="143">
        <f t="shared" ref="JI109:LT109" si="224">AVERAGE(JI11:JI106)</f>
        <v>0</v>
      </c>
      <c r="JJ109" s="143">
        <f t="shared" si="224"/>
        <v>0</v>
      </c>
      <c r="JK109" s="143">
        <f t="shared" si="224"/>
        <v>6.4257583333333352</v>
      </c>
      <c r="JL109" s="143">
        <f t="shared" si="224"/>
        <v>1</v>
      </c>
      <c r="JM109" s="143" t="e">
        <f t="shared" si="224"/>
        <v>#DIV/0!</v>
      </c>
      <c r="JN109" s="143" t="e">
        <f t="shared" si="224"/>
        <v>#DIV/0!</v>
      </c>
      <c r="JO109" s="143">
        <f t="shared" si="224"/>
        <v>0</v>
      </c>
      <c r="JP109" s="143">
        <f t="shared" si="224"/>
        <v>0</v>
      </c>
      <c r="JQ109" s="143">
        <f t="shared" si="224"/>
        <v>12.929583333333333</v>
      </c>
      <c r="JR109" s="143">
        <f t="shared" si="224"/>
        <v>2.625</v>
      </c>
      <c r="JS109" s="143">
        <f t="shared" si="224"/>
        <v>5.5412499999999989</v>
      </c>
      <c r="JT109" s="143">
        <f t="shared" si="224"/>
        <v>1.125</v>
      </c>
      <c r="JU109" s="6" t="e">
        <f t="shared" si="224"/>
        <v>#DIV/0!</v>
      </c>
      <c r="JV109" s="6" t="e">
        <f t="shared" si="224"/>
        <v>#DIV/0!</v>
      </c>
      <c r="JW109" s="6">
        <f t="shared" si="224"/>
        <v>24.896591666666652</v>
      </c>
      <c r="JX109" s="6">
        <f t="shared" si="224"/>
        <v>4.75</v>
      </c>
      <c r="JY109" s="6" t="e">
        <f t="shared" si="224"/>
        <v>#DIV/0!</v>
      </c>
      <c r="JZ109" s="6" t="e">
        <f t="shared" si="224"/>
        <v>#DIV/0!</v>
      </c>
      <c r="KA109" s="6" t="e">
        <f t="shared" si="224"/>
        <v>#DIV/0!</v>
      </c>
      <c r="KB109" s="6" t="e">
        <f t="shared" si="224"/>
        <v>#DIV/0!</v>
      </c>
      <c r="KC109" s="6">
        <f t="shared" si="224"/>
        <v>0</v>
      </c>
      <c r="KD109" s="6">
        <f t="shared" si="224"/>
        <v>0</v>
      </c>
      <c r="KE109" s="6" t="e">
        <f t="shared" si="224"/>
        <v>#DIV/0!</v>
      </c>
      <c r="KF109" s="6" t="e">
        <f t="shared" si="224"/>
        <v>#DIV/0!</v>
      </c>
      <c r="KG109" s="6" t="e">
        <f t="shared" si="224"/>
        <v>#DIV/0!</v>
      </c>
      <c r="KH109" s="6" t="e">
        <f t="shared" si="224"/>
        <v>#DIV/0!</v>
      </c>
      <c r="KI109" s="6">
        <f t="shared" si="224"/>
        <v>0</v>
      </c>
      <c r="KJ109" s="6">
        <f t="shared" si="224"/>
        <v>0</v>
      </c>
      <c r="KK109" s="6" t="e">
        <f t="shared" si="224"/>
        <v>#DIV/0!</v>
      </c>
      <c r="KL109" s="6" t="e">
        <f t="shared" si="224"/>
        <v>#DIV/0!</v>
      </c>
      <c r="KM109" s="6" t="e">
        <f t="shared" si="224"/>
        <v>#DIV/0!</v>
      </c>
      <c r="KN109" s="6" t="e">
        <f t="shared" si="224"/>
        <v>#DIV/0!</v>
      </c>
      <c r="KO109" s="6">
        <f t="shared" si="224"/>
        <v>0</v>
      </c>
      <c r="KP109" s="6">
        <f t="shared" si="224"/>
        <v>0</v>
      </c>
      <c r="KQ109" s="143" t="e">
        <f t="shared" si="224"/>
        <v>#DIV/0!</v>
      </c>
      <c r="KR109" s="6" t="e">
        <f t="shared" si="224"/>
        <v>#DIV/0!</v>
      </c>
      <c r="KS109" s="6" t="e">
        <f t="shared" si="224"/>
        <v>#DIV/0!</v>
      </c>
      <c r="KT109" s="6" t="e">
        <f t="shared" si="224"/>
        <v>#DIV/0!</v>
      </c>
      <c r="KU109" s="6">
        <f t="shared" si="224"/>
        <v>0</v>
      </c>
      <c r="KV109" s="6">
        <f t="shared" si="224"/>
        <v>0</v>
      </c>
      <c r="KW109" s="6" t="e">
        <f t="shared" si="224"/>
        <v>#DIV/0!</v>
      </c>
      <c r="KX109" s="6" t="e">
        <f t="shared" si="224"/>
        <v>#DIV/0!</v>
      </c>
      <c r="KY109" s="6">
        <f t="shared" si="224"/>
        <v>0</v>
      </c>
      <c r="KZ109" s="6">
        <f t="shared" si="224"/>
        <v>0</v>
      </c>
      <c r="LA109" s="6" t="e">
        <f t="shared" si="224"/>
        <v>#DIV/0!</v>
      </c>
      <c r="LB109" s="6" t="e">
        <f t="shared" si="224"/>
        <v>#DIV/0!</v>
      </c>
      <c r="LC109" s="6" t="e">
        <f t="shared" si="224"/>
        <v>#DIV/0!</v>
      </c>
      <c r="LD109" s="6" t="e">
        <f t="shared" si="224"/>
        <v>#DIV/0!</v>
      </c>
      <c r="LE109" s="6">
        <f t="shared" si="224"/>
        <v>0</v>
      </c>
      <c r="LF109" s="6">
        <f t="shared" si="224"/>
        <v>0</v>
      </c>
      <c r="LG109" s="6" t="e">
        <f t="shared" si="224"/>
        <v>#DIV/0!</v>
      </c>
      <c r="LH109" s="6" t="e">
        <f t="shared" si="224"/>
        <v>#DIV/0!</v>
      </c>
      <c r="LI109" s="6">
        <f t="shared" si="224"/>
        <v>0</v>
      </c>
      <c r="LJ109" s="6">
        <f t="shared" si="224"/>
        <v>0</v>
      </c>
      <c r="LK109" s="143">
        <f t="shared" si="224"/>
        <v>24.358333333333331</v>
      </c>
      <c r="LL109" s="143">
        <f t="shared" si="224"/>
        <v>0</v>
      </c>
      <c r="LM109" s="143">
        <f t="shared" si="224"/>
        <v>22.086979166666662</v>
      </c>
      <c r="LN109" s="143">
        <f t="shared" si="224"/>
        <v>0</v>
      </c>
      <c r="LO109" s="143">
        <f t="shared" si="224"/>
        <v>6.3331458333333357</v>
      </c>
      <c r="LP109" s="6">
        <f t="shared" si="224"/>
        <v>0</v>
      </c>
      <c r="LQ109" s="143" t="e">
        <f t="shared" si="224"/>
        <v>#DIV/0!</v>
      </c>
      <c r="LR109" s="143" t="e">
        <f t="shared" si="224"/>
        <v>#DIV/0!</v>
      </c>
      <c r="LS109" s="6" t="e">
        <f t="shared" si="224"/>
        <v>#DIV/0!</v>
      </c>
      <c r="LT109" s="6" t="e">
        <f t="shared" si="224"/>
        <v>#DIV/0!</v>
      </c>
      <c r="LU109" s="6">
        <f t="shared" ref="LU109:ON109" si="225">AVERAGE(LU11:LU106)</f>
        <v>52.778458333333369</v>
      </c>
      <c r="LV109" s="6">
        <f t="shared" si="225"/>
        <v>0</v>
      </c>
      <c r="LW109" s="6" t="e">
        <f t="shared" si="225"/>
        <v>#DIV/0!</v>
      </c>
      <c r="LX109" s="6" t="e">
        <f t="shared" si="225"/>
        <v>#DIV/0!</v>
      </c>
      <c r="LY109" s="6" t="e">
        <f t="shared" si="225"/>
        <v>#DIV/0!</v>
      </c>
      <c r="LZ109" s="6" t="e">
        <f t="shared" si="225"/>
        <v>#DIV/0!</v>
      </c>
      <c r="MA109" s="6">
        <f t="shared" si="225"/>
        <v>0</v>
      </c>
      <c r="MB109" s="6">
        <f t="shared" si="225"/>
        <v>0</v>
      </c>
      <c r="MC109" s="143" t="e">
        <f t="shared" si="225"/>
        <v>#DIV/0!</v>
      </c>
      <c r="MD109" s="6" t="e">
        <f t="shared" si="225"/>
        <v>#DIV/0!</v>
      </c>
      <c r="ME109" s="143" t="e">
        <f t="shared" si="225"/>
        <v>#DIV/0!</v>
      </c>
      <c r="MF109" s="143" t="e">
        <f t="shared" si="225"/>
        <v>#DIV/0!</v>
      </c>
      <c r="MG109" s="143" t="e">
        <f t="shared" si="225"/>
        <v>#DIV/0!</v>
      </c>
      <c r="MH109" s="6" t="e">
        <f t="shared" si="225"/>
        <v>#DIV/0!</v>
      </c>
      <c r="MI109" s="6" t="e">
        <f t="shared" si="225"/>
        <v>#DIV/0!</v>
      </c>
      <c r="MJ109" s="6" t="e">
        <f t="shared" si="225"/>
        <v>#DIV/0!</v>
      </c>
      <c r="MK109" s="6">
        <f t="shared" si="225"/>
        <v>0</v>
      </c>
      <c r="ML109" s="6">
        <f t="shared" si="225"/>
        <v>0</v>
      </c>
      <c r="MM109" s="6">
        <f t="shared" si="225"/>
        <v>2.2518749999999996</v>
      </c>
      <c r="MN109" s="143" t="e">
        <f t="shared" si="225"/>
        <v>#DIV/0!</v>
      </c>
      <c r="MO109" s="143">
        <f t="shared" si="225"/>
        <v>1.5012499999999998</v>
      </c>
      <c r="MP109" s="143" t="e">
        <f t="shared" si="225"/>
        <v>#DIV/0!</v>
      </c>
      <c r="MQ109" s="6">
        <f t="shared" si="225"/>
        <v>3.7531250000000003</v>
      </c>
      <c r="MR109" s="6">
        <f t="shared" si="225"/>
        <v>0</v>
      </c>
      <c r="MS109" s="6" t="e">
        <f t="shared" si="225"/>
        <v>#DIV/0!</v>
      </c>
      <c r="MT109" s="6" t="e">
        <f t="shared" si="225"/>
        <v>#DIV/0!</v>
      </c>
      <c r="MU109" s="6">
        <f t="shared" si="225"/>
        <v>0</v>
      </c>
      <c r="MV109" s="6">
        <f t="shared" si="225"/>
        <v>0</v>
      </c>
      <c r="MW109" s="6" t="e">
        <f t="shared" si="225"/>
        <v>#DIV/0!</v>
      </c>
      <c r="MX109" s="6" t="e">
        <f t="shared" si="225"/>
        <v>#DIV/0!</v>
      </c>
      <c r="MY109" s="6">
        <f t="shared" si="225"/>
        <v>0</v>
      </c>
      <c r="MZ109" s="6">
        <f t="shared" si="225"/>
        <v>0</v>
      </c>
      <c r="NA109" s="143">
        <f t="shared" si="225"/>
        <v>1.6650000000000007</v>
      </c>
      <c r="NB109" s="143">
        <f t="shared" si="225"/>
        <v>0.44999999999999957</v>
      </c>
      <c r="NC109" s="6">
        <f t="shared" si="225"/>
        <v>1.6650000000000007</v>
      </c>
      <c r="ND109" s="6">
        <f t="shared" si="225"/>
        <v>0.44999999999999957</v>
      </c>
      <c r="NE109" s="6" t="e">
        <f t="shared" si="225"/>
        <v>#DIV/0!</v>
      </c>
      <c r="NF109" s="6" t="e">
        <f t="shared" si="225"/>
        <v>#DIV/0!</v>
      </c>
      <c r="NG109" s="6">
        <f t="shared" si="225"/>
        <v>0</v>
      </c>
      <c r="NH109" s="6">
        <f t="shared" si="225"/>
        <v>0</v>
      </c>
      <c r="NI109" s="6" t="e">
        <f t="shared" si="225"/>
        <v>#DIV/0!</v>
      </c>
      <c r="NJ109" s="6" t="e">
        <f t="shared" si="225"/>
        <v>#DIV/0!</v>
      </c>
      <c r="NK109" s="6">
        <f t="shared" si="225"/>
        <v>0</v>
      </c>
      <c r="NL109" s="6">
        <f t="shared" si="225"/>
        <v>0</v>
      </c>
      <c r="NM109" s="6" t="e">
        <f t="shared" si="225"/>
        <v>#DIV/0!</v>
      </c>
      <c r="NN109" s="6" t="e">
        <f t="shared" si="225"/>
        <v>#DIV/0!</v>
      </c>
      <c r="NO109" s="6">
        <f t="shared" si="225"/>
        <v>0</v>
      </c>
      <c r="NP109" s="6">
        <f t="shared" si="225"/>
        <v>0</v>
      </c>
      <c r="NQ109" s="6">
        <f t="shared" ref="NQ109:NR109" si="226">AVERAGE(NQ11:NQ106)</f>
        <v>3.3564583333333338</v>
      </c>
      <c r="NR109" s="6" t="e">
        <f t="shared" si="226"/>
        <v>#DIV/0!</v>
      </c>
      <c r="NS109" s="6">
        <f t="shared" ref="NS109:OB109" si="227">AVERAGE(NS11:NS106)</f>
        <v>0.41531249999999975</v>
      </c>
      <c r="NT109" s="6" t="e">
        <f t="shared" si="227"/>
        <v>#DIV/0!</v>
      </c>
      <c r="NU109" s="143">
        <f t="shared" si="227"/>
        <v>0.29166666666666669</v>
      </c>
      <c r="NV109" s="143" t="e">
        <f t="shared" si="227"/>
        <v>#DIV/0!</v>
      </c>
      <c r="NW109" s="143">
        <f t="shared" si="227"/>
        <v>1.4823958333333334</v>
      </c>
      <c r="NX109" s="6" t="e">
        <f t="shared" si="227"/>
        <v>#DIV/0!</v>
      </c>
      <c r="NY109" s="6">
        <f t="shared" si="227"/>
        <v>0.74239583333333325</v>
      </c>
      <c r="NZ109" s="6" t="e">
        <f t="shared" si="227"/>
        <v>#DIV/0!</v>
      </c>
      <c r="OA109" s="6">
        <f t="shared" si="227"/>
        <v>0</v>
      </c>
      <c r="OB109" s="6" t="e">
        <f t="shared" si="227"/>
        <v>#DIV/0!</v>
      </c>
      <c r="OC109" s="6">
        <f t="shared" si="225"/>
        <v>6.2882291666666683</v>
      </c>
      <c r="OD109" s="6">
        <f t="shared" si="225"/>
        <v>0</v>
      </c>
      <c r="OE109" s="6">
        <f t="shared" si="225"/>
        <v>4.1541666666666677</v>
      </c>
      <c r="OF109" s="6" t="e">
        <f t="shared" si="225"/>
        <v>#DIV/0!</v>
      </c>
      <c r="OG109" s="6">
        <f t="shared" si="225"/>
        <v>1.3927083333333323</v>
      </c>
      <c r="OH109" s="6" t="e">
        <f t="shared" si="225"/>
        <v>#DIV/0!</v>
      </c>
      <c r="OI109" s="6">
        <f t="shared" si="225"/>
        <v>0.703125</v>
      </c>
      <c r="OJ109" s="6" t="e">
        <f t="shared" si="225"/>
        <v>#DIV/0!</v>
      </c>
      <c r="OK109" s="6">
        <f t="shared" ref="OK109:OL109" si="228">AVERAGE(OK11:OK106)</f>
        <v>0.27083333333333331</v>
      </c>
      <c r="OL109" s="6" t="e">
        <f t="shared" si="228"/>
        <v>#DIV/0!</v>
      </c>
      <c r="OM109" s="6">
        <f t="shared" si="225"/>
        <v>6.5208333333333366</v>
      </c>
      <c r="ON109" s="6">
        <f t="shared" si="225"/>
        <v>0</v>
      </c>
      <c r="OO109" s="6">
        <f t="shared" ref="OO109:OV109" si="229">AVERAGE(OO11:OO106)</f>
        <v>1.5060416666666658</v>
      </c>
      <c r="OP109" s="6" t="e">
        <f t="shared" si="229"/>
        <v>#DIV/0!</v>
      </c>
      <c r="OQ109" s="6">
        <f>AVERAGE(OQ11:OQ106)</f>
        <v>0.42468750000000005</v>
      </c>
      <c r="OR109" s="6" t="e">
        <f t="shared" si="229"/>
        <v>#DIV/0!</v>
      </c>
      <c r="OS109" s="6">
        <f>AVERAGE(OS11:OS106)</f>
        <v>0.46312500000000001</v>
      </c>
      <c r="OT109" s="6" t="e">
        <f t="shared" si="229"/>
        <v>#DIV/0!</v>
      </c>
      <c r="OU109" s="6">
        <f t="shared" si="229"/>
        <v>1.9307291666666659</v>
      </c>
      <c r="OV109" s="6">
        <f t="shared" si="229"/>
        <v>0</v>
      </c>
      <c r="OW109" s="6" t="e">
        <f t="shared" ref="OW109:OZ109" si="230">AVERAGE(OW11:OW106)</f>
        <v>#DIV/0!</v>
      </c>
      <c r="OX109" s="6" t="e">
        <f t="shared" si="230"/>
        <v>#DIV/0!</v>
      </c>
      <c r="OY109" s="6">
        <f t="shared" si="230"/>
        <v>0</v>
      </c>
      <c r="OZ109" s="6">
        <f t="shared" si="230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459" t="s">
        <v>136</v>
      </c>
      <c r="L112" s="460"/>
      <c r="M112" s="460"/>
      <c r="N112" s="460"/>
      <c r="O112" s="460"/>
      <c r="P112" s="460"/>
      <c r="Q112" s="460"/>
      <c r="R112" s="460"/>
      <c r="S112" s="460"/>
      <c r="T112" s="460"/>
      <c r="U112" s="460"/>
      <c r="V112" s="460"/>
      <c r="W112" s="460"/>
      <c r="X112" s="460"/>
      <c r="Y112" s="460"/>
      <c r="Z112" s="460"/>
      <c r="AA112" s="460"/>
      <c r="AB112" s="460"/>
      <c r="AC112" s="460"/>
      <c r="AD112" s="461"/>
      <c r="AE112" s="261"/>
      <c r="AF112" s="261"/>
      <c r="AG112" s="261"/>
      <c r="AH112" s="261"/>
    </row>
    <row r="113" spans="11:34" ht="21.75" customHeight="1">
      <c r="K113" s="454" t="s">
        <v>179</v>
      </c>
      <c r="L113" s="454"/>
      <c r="M113" s="454"/>
      <c r="N113" s="454"/>
      <c r="O113" s="454"/>
      <c r="P113" s="455"/>
      <c r="Q113" s="455"/>
      <c r="R113" s="455"/>
      <c r="S113" s="455"/>
      <c r="T113" s="455"/>
      <c r="U113" s="455"/>
      <c r="V113" s="4"/>
      <c r="W113" s="456" t="s">
        <v>180</v>
      </c>
      <c r="X113" s="456"/>
      <c r="Y113" s="456"/>
      <c r="Z113" s="456"/>
      <c r="AA113" s="456"/>
      <c r="AB113" s="456"/>
      <c r="AC113" s="456"/>
      <c r="AD113" s="456"/>
      <c r="AE113" s="11"/>
      <c r="AF113" s="11"/>
      <c r="AG113" s="11"/>
      <c r="AH113" s="11"/>
    </row>
  </sheetData>
  <mergeCells count="261"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9" stopIfTrue="1" operator="equal">
      <formula>0</formula>
    </cfRule>
  </conditionalFormatting>
  <conditionalFormatting sqref="BK9">
    <cfRule type="cellIs" priority="3" stopIfTrue="1" operator="equal">
      <formula>0</formula>
    </cfRule>
  </conditionalFormatting>
  <conditionalFormatting sqref="BQ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BP1" colorId="8" zoomScale="98" zoomScaleNormal="98" workbookViewId="0">
      <pane ySplit="11" topLeftCell="A12" activePane="bottomLeft" state="frozen"/>
      <selection pane="bottomLeft" activeCell="BX14" sqref="BX14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10.09.2026</v>
      </c>
      <c r="J4" s="94"/>
      <c r="K4" s="94"/>
      <c r="L4" s="94"/>
      <c r="M4" s="95"/>
      <c r="N4" s="95"/>
      <c r="O4" s="95"/>
      <c r="P4" s="95"/>
      <c r="Q4" s="95" t="s">
        <v>28</v>
      </c>
      <c r="R4" s="559" t="str">
        <f>'CGP SCHEDULE'!$AG$5</f>
        <v>23:22</v>
      </c>
      <c r="S4" s="559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60" t="str">
        <f>'CGP SCHEDULE'!AG7</f>
        <v>Revision-01</v>
      </c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10.09.2026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9" customFormat="1" ht="54.75" customHeight="1">
      <c r="A8" s="291" t="s">
        <v>31</v>
      </c>
      <c r="B8" s="291" t="s">
        <v>32</v>
      </c>
      <c r="C8" s="535" t="s">
        <v>21</v>
      </c>
      <c r="D8" s="537"/>
      <c r="E8" s="537"/>
      <c r="F8" s="537"/>
      <c r="G8" s="537"/>
      <c r="H8" s="537"/>
      <c r="I8" s="535" t="s">
        <v>172</v>
      </c>
      <c r="J8" s="537"/>
      <c r="K8" s="537"/>
      <c r="L8" s="537"/>
      <c r="M8" s="537"/>
      <c r="N8" s="537"/>
      <c r="O8" s="535" t="s">
        <v>238</v>
      </c>
      <c r="P8" s="537"/>
      <c r="Q8" s="537"/>
      <c r="R8" s="537"/>
      <c r="S8" s="537"/>
      <c r="T8" s="537"/>
      <c r="U8" s="535" t="s">
        <v>269</v>
      </c>
      <c r="V8" s="537"/>
      <c r="W8" s="537"/>
      <c r="X8" s="537"/>
      <c r="Y8" s="537"/>
      <c r="Z8" s="537"/>
      <c r="AA8" s="535" t="s">
        <v>1</v>
      </c>
      <c r="AB8" s="537"/>
      <c r="AC8" s="537"/>
      <c r="AD8" s="537"/>
      <c r="AE8" s="537"/>
      <c r="AF8" s="537"/>
      <c r="AG8" s="537" t="s">
        <v>184</v>
      </c>
      <c r="AH8" s="537"/>
      <c r="AI8" s="537"/>
      <c r="AJ8" s="537"/>
      <c r="AK8" s="537"/>
      <c r="AL8" s="537"/>
      <c r="AM8" s="535" t="s">
        <v>191</v>
      </c>
      <c r="AN8" s="535"/>
      <c r="AO8" s="535"/>
      <c r="AP8" s="535"/>
      <c r="AQ8" s="535"/>
      <c r="AR8" s="535"/>
      <c r="AS8" s="564" t="s">
        <v>360</v>
      </c>
      <c r="AT8" s="562"/>
      <c r="AU8" s="562"/>
      <c r="AV8" s="562"/>
      <c r="AW8" s="562"/>
      <c r="AX8" s="565"/>
      <c r="AY8" s="535" t="s">
        <v>18</v>
      </c>
      <c r="AZ8" s="537"/>
      <c r="BA8" s="537"/>
      <c r="BB8" s="537"/>
      <c r="BC8" s="537"/>
      <c r="BD8" s="537"/>
      <c r="BE8" s="535" t="s">
        <v>3</v>
      </c>
      <c r="BF8" s="537"/>
      <c r="BG8" s="537"/>
      <c r="BH8" s="537"/>
      <c r="BI8" s="537"/>
      <c r="BJ8" s="537"/>
      <c r="BK8" s="535" t="s">
        <v>4</v>
      </c>
      <c r="BL8" s="537"/>
      <c r="BM8" s="537"/>
      <c r="BN8" s="537"/>
      <c r="BO8" s="537"/>
      <c r="BP8" s="537"/>
      <c r="BQ8" s="535" t="s">
        <v>6</v>
      </c>
      <c r="BR8" s="537"/>
      <c r="BS8" s="537"/>
      <c r="BT8" s="537"/>
      <c r="BU8" s="537"/>
      <c r="BV8" s="537"/>
      <c r="BW8" s="553" t="s">
        <v>170</v>
      </c>
      <c r="BX8" s="553"/>
      <c r="BY8" s="553"/>
      <c r="BZ8" s="553"/>
      <c r="CA8" s="553"/>
      <c r="CB8" s="553"/>
      <c r="CC8" s="537" t="s">
        <v>176</v>
      </c>
      <c r="CD8" s="537"/>
      <c r="CE8" s="537"/>
      <c r="CF8" s="537"/>
      <c r="CG8" s="537"/>
      <c r="CH8" s="537"/>
      <c r="CI8" s="535" t="s">
        <v>9</v>
      </c>
      <c r="CJ8" s="537"/>
      <c r="CK8" s="537"/>
      <c r="CL8" s="537"/>
      <c r="CM8" s="537"/>
      <c r="CN8" s="537"/>
      <c r="CO8" s="554" t="s">
        <v>12</v>
      </c>
      <c r="CP8" s="555"/>
      <c r="CQ8" s="555"/>
      <c r="CR8" s="555"/>
      <c r="CS8" s="555"/>
      <c r="CT8" s="556"/>
      <c r="CU8" s="535" t="s">
        <v>217</v>
      </c>
      <c r="CV8" s="537"/>
      <c r="CW8" s="537"/>
      <c r="CX8" s="537"/>
      <c r="CY8" s="537"/>
      <c r="CZ8" s="537"/>
      <c r="DA8" s="535" t="s">
        <v>183</v>
      </c>
      <c r="DB8" s="537"/>
      <c r="DC8" s="537"/>
      <c r="DD8" s="537"/>
      <c r="DE8" s="537"/>
      <c r="DF8" s="537"/>
      <c r="DG8" s="535" t="s">
        <v>192</v>
      </c>
      <c r="DH8" s="537"/>
      <c r="DI8" s="537"/>
      <c r="DJ8" s="537"/>
      <c r="DK8" s="537"/>
      <c r="DL8" s="537"/>
      <c r="DM8" s="535" t="s">
        <v>15</v>
      </c>
      <c r="DN8" s="537"/>
      <c r="DO8" s="537"/>
      <c r="DP8" s="537"/>
      <c r="DQ8" s="537"/>
      <c r="DR8" s="537"/>
      <c r="DS8" s="535" t="s">
        <v>143</v>
      </c>
      <c r="DT8" s="535"/>
      <c r="DU8" s="535"/>
      <c r="DV8" s="535"/>
      <c r="DW8" s="535"/>
      <c r="DX8" s="535"/>
      <c r="DY8" s="561" t="s">
        <v>185</v>
      </c>
      <c r="DZ8" s="562"/>
      <c r="EA8" s="562"/>
      <c r="EB8" s="562"/>
      <c r="EC8" s="562"/>
      <c r="ED8" s="563"/>
      <c r="EE8" s="535" t="s">
        <v>189</v>
      </c>
      <c r="EF8" s="537"/>
      <c r="EG8" s="537"/>
      <c r="EH8" s="537"/>
      <c r="EI8" s="537"/>
      <c r="EJ8" s="537"/>
      <c r="EK8" s="549" t="s">
        <v>175</v>
      </c>
      <c r="EL8" s="550"/>
      <c r="EM8" s="550"/>
      <c r="EN8" s="550"/>
      <c r="EO8" s="550"/>
      <c r="EP8" s="550"/>
      <c r="EQ8" s="549" t="s">
        <v>19</v>
      </c>
      <c r="ER8" s="550"/>
      <c r="ES8" s="550"/>
      <c r="ET8" s="550"/>
      <c r="EU8" s="550"/>
      <c r="EV8" s="550"/>
      <c r="EW8" s="539" t="s">
        <v>200</v>
      </c>
      <c r="EX8" s="540"/>
      <c r="EY8" s="540"/>
      <c r="EZ8" s="540"/>
      <c r="FA8" s="540"/>
      <c r="FB8" s="540"/>
      <c r="FC8" s="535" t="s">
        <v>204</v>
      </c>
      <c r="FD8" s="537"/>
      <c r="FE8" s="537"/>
      <c r="FF8" s="537"/>
      <c r="FG8" s="537"/>
      <c r="FH8" s="537"/>
      <c r="FI8" s="535" t="s">
        <v>210</v>
      </c>
      <c r="FJ8" s="537"/>
      <c r="FK8" s="537"/>
      <c r="FL8" s="537"/>
      <c r="FM8" s="537"/>
      <c r="FN8" s="537"/>
      <c r="FO8" s="535" t="s">
        <v>214</v>
      </c>
      <c r="FP8" s="537"/>
      <c r="FQ8" s="537"/>
      <c r="FR8" s="537"/>
      <c r="FS8" s="537"/>
      <c r="FT8" s="537"/>
      <c r="FU8" s="535" t="s">
        <v>208</v>
      </c>
      <c r="FV8" s="537"/>
      <c r="FW8" s="537"/>
      <c r="FX8" s="537"/>
      <c r="FY8" s="537"/>
      <c r="FZ8" s="537"/>
      <c r="GA8" s="535" t="s">
        <v>213</v>
      </c>
      <c r="GB8" s="537"/>
      <c r="GC8" s="537"/>
      <c r="GD8" s="537"/>
      <c r="GE8" s="537"/>
      <c r="GF8" s="537"/>
      <c r="GG8" s="535" t="s">
        <v>226</v>
      </c>
      <c r="GH8" s="537"/>
      <c r="GI8" s="537"/>
      <c r="GJ8" s="537"/>
      <c r="GK8" s="537"/>
      <c r="GL8" s="537"/>
      <c r="GM8" s="535" t="s">
        <v>227</v>
      </c>
      <c r="GN8" s="537"/>
      <c r="GO8" s="537"/>
      <c r="GP8" s="537"/>
      <c r="GQ8" s="537"/>
      <c r="GR8" s="537"/>
      <c r="GS8" s="535" t="s">
        <v>229</v>
      </c>
      <c r="GT8" s="535"/>
      <c r="GU8" s="535"/>
      <c r="GV8" s="535"/>
      <c r="GW8" s="535"/>
      <c r="GX8" s="535"/>
      <c r="GY8" s="535" t="s">
        <v>232</v>
      </c>
      <c r="GZ8" s="535"/>
      <c r="HA8" s="535"/>
      <c r="HB8" s="535"/>
      <c r="HC8" s="535"/>
      <c r="HD8" s="535"/>
      <c r="HE8" s="535" t="s">
        <v>234</v>
      </c>
      <c r="HF8" s="535"/>
      <c r="HG8" s="535"/>
      <c r="HH8" s="535"/>
      <c r="HI8" s="535"/>
      <c r="HJ8" s="535"/>
      <c r="HK8" s="535" t="s">
        <v>250</v>
      </c>
      <c r="HL8" s="535"/>
      <c r="HM8" s="535"/>
      <c r="HN8" s="535"/>
      <c r="HO8" s="535"/>
      <c r="HP8" s="535"/>
      <c r="HQ8" s="535" t="s">
        <v>249</v>
      </c>
      <c r="HR8" s="535"/>
      <c r="HS8" s="535"/>
      <c r="HT8" s="535"/>
      <c r="HU8" s="535"/>
      <c r="HV8" s="535"/>
      <c r="HW8" s="538" t="s">
        <v>276</v>
      </c>
      <c r="HX8" s="538"/>
      <c r="HY8" s="538"/>
      <c r="HZ8" s="538"/>
      <c r="IA8" s="538"/>
      <c r="IB8" s="538"/>
      <c r="IC8" s="535" t="s">
        <v>274</v>
      </c>
      <c r="ID8" s="537"/>
      <c r="IE8" s="537"/>
      <c r="IF8" s="537"/>
      <c r="IG8" s="535" t="s">
        <v>230</v>
      </c>
      <c r="IH8" s="537"/>
      <c r="II8" s="537"/>
      <c r="IJ8" s="537"/>
      <c r="IK8" s="535" t="s">
        <v>284</v>
      </c>
      <c r="IL8" s="537"/>
      <c r="IM8" s="537"/>
      <c r="IN8" s="537"/>
      <c r="IO8" s="535" t="s">
        <v>286</v>
      </c>
      <c r="IP8" s="535"/>
      <c r="IQ8" s="535"/>
      <c r="IR8" s="535"/>
      <c r="IS8" s="535" t="s">
        <v>329</v>
      </c>
      <c r="IT8" s="535"/>
      <c r="IU8" s="535"/>
      <c r="IV8" s="535"/>
      <c r="IW8" s="535" t="s">
        <v>339</v>
      </c>
      <c r="IX8" s="535"/>
      <c r="IY8" s="535"/>
      <c r="IZ8" s="535"/>
      <c r="JA8" s="537" t="s">
        <v>366</v>
      </c>
      <c r="JB8" s="537"/>
      <c r="JC8" s="537"/>
      <c r="JD8" s="537"/>
    </row>
    <row r="9" spans="1:301" s="118" customFormat="1" ht="55.5" customHeight="1">
      <c r="A9" s="84"/>
      <c r="B9" s="84"/>
      <c r="C9" s="536" t="s">
        <v>162</v>
      </c>
      <c r="D9" s="536"/>
      <c r="E9" s="398" t="s">
        <v>195</v>
      </c>
      <c r="F9" s="398"/>
      <c r="G9" s="536" t="s">
        <v>163</v>
      </c>
      <c r="H9" s="536"/>
      <c r="I9" s="536" t="s">
        <v>162</v>
      </c>
      <c r="J9" s="536"/>
      <c r="K9" s="398" t="s">
        <v>195</v>
      </c>
      <c r="L9" s="398"/>
      <c r="M9" s="536" t="s">
        <v>163</v>
      </c>
      <c r="N9" s="536"/>
      <c r="O9" s="536" t="s">
        <v>162</v>
      </c>
      <c r="P9" s="536"/>
      <c r="Q9" s="398" t="s">
        <v>195</v>
      </c>
      <c r="R9" s="398"/>
      <c r="S9" s="536" t="s">
        <v>163</v>
      </c>
      <c r="T9" s="536"/>
      <c r="U9" s="536" t="s">
        <v>162</v>
      </c>
      <c r="V9" s="536"/>
      <c r="W9" s="398" t="s">
        <v>195</v>
      </c>
      <c r="X9" s="398"/>
      <c r="Y9" s="536" t="s">
        <v>163</v>
      </c>
      <c r="Z9" s="536"/>
      <c r="AA9" s="536" t="s">
        <v>162</v>
      </c>
      <c r="AB9" s="536"/>
      <c r="AC9" s="398" t="s">
        <v>195</v>
      </c>
      <c r="AD9" s="398"/>
      <c r="AE9" s="536" t="s">
        <v>163</v>
      </c>
      <c r="AF9" s="536"/>
      <c r="AG9" s="536" t="s">
        <v>162</v>
      </c>
      <c r="AH9" s="536"/>
      <c r="AI9" s="398" t="s">
        <v>195</v>
      </c>
      <c r="AJ9" s="398"/>
      <c r="AK9" s="536" t="s">
        <v>163</v>
      </c>
      <c r="AL9" s="536"/>
      <c r="AM9" s="536" t="s">
        <v>162</v>
      </c>
      <c r="AN9" s="536"/>
      <c r="AO9" s="398" t="s">
        <v>195</v>
      </c>
      <c r="AP9" s="398"/>
      <c r="AQ9" s="536" t="s">
        <v>163</v>
      </c>
      <c r="AR9" s="536"/>
      <c r="AS9" s="545" t="s">
        <v>162</v>
      </c>
      <c r="AT9" s="546"/>
      <c r="AU9" s="405" t="s">
        <v>195</v>
      </c>
      <c r="AV9" s="406"/>
      <c r="AW9" s="545" t="s">
        <v>163</v>
      </c>
      <c r="AX9" s="546"/>
      <c r="AY9" s="536" t="s">
        <v>162</v>
      </c>
      <c r="AZ9" s="536"/>
      <c r="BA9" s="398" t="s">
        <v>195</v>
      </c>
      <c r="BB9" s="398"/>
      <c r="BC9" s="536" t="s">
        <v>163</v>
      </c>
      <c r="BD9" s="536"/>
      <c r="BE9" s="536" t="s">
        <v>162</v>
      </c>
      <c r="BF9" s="536"/>
      <c r="BG9" s="398" t="s">
        <v>195</v>
      </c>
      <c r="BH9" s="398"/>
      <c r="BI9" s="536" t="s">
        <v>163</v>
      </c>
      <c r="BJ9" s="536"/>
      <c r="BK9" s="536" t="s">
        <v>162</v>
      </c>
      <c r="BL9" s="536"/>
      <c r="BM9" s="398" t="s">
        <v>195</v>
      </c>
      <c r="BN9" s="398"/>
      <c r="BO9" s="536" t="s">
        <v>163</v>
      </c>
      <c r="BP9" s="536"/>
      <c r="BQ9" s="536" t="s">
        <v>162</v>
      </c>
      <c r="BR9" s="536"/>
      <c r="BS9" s="398" t="s">
        <v>195</v>
      </c>
      <c r="BT9" s="398"/>
      <c r="BU9" s="536" t="s">
        <v>163</v>
      </c>
      <c r="BV9" s="536"/>
      <c r="BW9" s="536" t="s">
        <v>162</v>
      </c>
      <c r="BX9" s="536"/>
      <c r="BY9" s="398" t="s">
        <v>195</v>
      </c>
      <c r="BZ9" s="398"/>
      <c r="CA9" s="536" t="s">
        <v>163</v>
      </c>
      <c r="CB9" s="536"/>
      <c r="CC9" s="536" t="s">
        <v>162</v>
      </c>
      <c r="CD9" s="536"/>
      <c r="CE9" s="398" t="s">
        <v>195</v>
      </c>
      <c r="CF9" s="398"/>
      <c r="CG9" s="536" t="s">
        <v>163</v>
      </c>
      <c r="CH9" s="536"/>
      <c r="CI9" s="536" t="s">
        <v>162</v>
      </c>
      <c r="CJ9" s="536"/>
      <c r="CK9" s="398" t="s">
        <v>195</v>
      </c>
      <c r="CL9" s="398"/>
      <c r="CM9" s="536" t="s">
        <v>163</v>
      </c>
      <c r="CN9" s="536"/>
      <c r="CO9" s="541" t="s">
        <v>162</v>
      </c>
      <c r="CP9" s="542"/>
      <c r="CQ9" s="547" t="s">
        <v>195</v>
      </c>
      <c r="CR9" s="548"/>
      <c r="CS9" s="541" t="s">
        <v>163</v>
      </c>
      <c r="CT9" s="542"/>
      <c r="CU9" s="536" t="s">
        <v>162</v>
      </c>
      <c r="CV9" s="536"/>
      <c r="CW9" s="398" t="s">
        <v>195</v>
      </c>
      <c r="CX9" s="398"/>
      <c r="CY9" s="536" t="s">
        <v>163</v>
      </c>
      <c r="CZ9" s="536"/>
      <c r="DA9" s="536" t="s">
        <v>162</v>
      </c>
      <c r="DB9" s="536"/>
      <c r="DC9" s="398" t="s">
        <v>195</v>
      </c>
      <c r="DD9" s="398"/>
      <c r="DE9" s="536" t="s">
        <v>163</v>
      </c>
      <c r="DF9" s="536"/>
      <c r="DG9" s="536" t="s">
        <v>162</v>
      </c>
      <c r="DH9" s="536"/>
      <c r="DI9" s="398" t="s">
        <v>195</v>
      </c>
      <c r="DJ9" s="398"/>
      <c r="DK9" s="536" t="s">
        <v>163</v>
      </c>
      <c r="DL9" s="536"/>
      <c r="DM9" s="536" t="s">
        <v>162</v>
      </c>
      <c r="DN9" s="536"/>
      <c r="DO9" s="398" t="s">
        <v>195</v>
      </c>
      <c r="DP9" s="398"/>
      <c r="DQ9" s="536" t="s">
        <v>163</v>
      </c>
      <c r="DR9" s="536"/>
      <c r="DS9" s="536" t="s">
        <v>162</v>
      </c>
      <c r="DT9" s="536"/>
      <c r="DU9" s="398" t="s">
        <v>195</v>
      </c>
      <c r="DV9" s="398"/>
      <c r="DW9" s="536" t="s">
        <v>163</v>
      </c>
      <c r="DX9" s="536"/>
      <c r="DY9" s="551" t="s">
        <v>162</v>
      </c>
      <c r="DZ9" s="552"/>
      <c r="EA9" s="396" t="s">
        <v>195</v>
      </c>
      <c r="EB9" s="397"/>
      <c r="EC9" s="551" t="s">
        <v>163</v>
      </c>
      <c r="ED9" s="552"/>
      <c r="EE9" s="536" t="s">
        <v>162</v>
      </c>
      <c r="EF9" s="536"/>
      <c r="EG9" s="398" t="s">
        <v>195</v>
      </c>
      <c r="EH9" s="398"/>
      <c r="EI9" s="536" t="s">
        <v>163</v>
      </c>
      <c r="EJ9" s="536"/>
      <c r="EK9" s="536" t="s">
        <v>162</v>
      </c>
      <c r="EL9" s="536"/>
      <c r="EM9" s="398" t="s">
        <v>195</v>
      </c>
      <c r="EN9" s="398"/>
      <c r="EO9" s="536" t="s">
        <v>163</v>
      </c>
      <c r="EP9" s="536"/>
      <c r="EQ9" s="536" t="s">
        <v>162</v>
      </c>
      <c r="ER9" s="536"/>
      <c r="ES9" s="398" t="s">
        <v>195</v>
      </c>
      <c r="ET9" s="398"/>
      <c r="EU9" s="536" t="s">
        <v>163</v>
      </c>
      <c r="EV9" s="536"/>
      <c r="EW9" s="536" t="s">
        <v>162</v>
      </c>
      <c r="EX9" s="536"/>
      <c r="EY9" s="398" t="s">
        <v>195</v>
      </c>
      <c r="EZ9" s="398"/>
      <c r="FA9" s="536" t="s">
        <v>163</v>
      </c>
      <c r="FB9" s="536"/>
      <c r="FC9" s="536" t="s">
        <v>162</v>
      </c>
      <c r="FD9" s="536"/>
      <c r="FE9" s="398" t="s">
        <v>195</v>
      </c>
      <c r="FF9" s="398"/>
      <c r="FG9" s="536" t="s">
        <v>163</v>
      </c>
      <c r="FH9" s="536"/>
      <c r="FI9" s="536" t="s">
        <v>162</v>
      </c>
      <c r="FJ9" s="536"/>
      <c r="FK9" s="398" t="s">
        <v>291</v>
      </c>
      <c r="FL9" s="398"/>
      <c r="FM9" s="536" t="s">
        <v>163</v>
      </c>
      <c r="FN9" s="536"/>
      <c r="FO9" s="536" t="s">
        <v>162</v>
      </c>
      <c r="FP9" s="536"/>
      <c r="FQ9" s="398" t="s">
        <v>195</v>
      </c>
      <c r="FR9" s="398"/>
      <c r="FS9" s="536" t="s">
        <v>163</v>
      </c>
      <c r="FT9" s="536"/>
      <c r="FU9" s="536" t="s">
        <v>162</v>
      </c>
      <c r="FV9" s="536"/>
      <c r="FW9" s="398" t="s">
        <v>195</v>
      </c>
      <c r="FX9" s="398"/>
      <c r="FY9" s="536" t="s">
        <v>163</v>
      </c>
      <c r="FZ9" s="536"/>
      <c r="GA9" s="536" t="s">
        <v>162</v>
      </c>
      <c r="GB9" s="536"/>
      <c r="GC9" s="398" t="s">
        <v>195</v>
      </c>
      <c r="GD9" s="398"/>
      <c r="GE9" s="536" t="s">
        <v>163</v>
      </c>
      <c r="GF9" s="536"/>
      <c r="GG9" s="536" t="s">
        <v>162</v>
      </c>
      <c r="GH9" s="536"/>
      <c r="GI9" s="398" t="s">
        <v>195</v>
      </c>
      <c r="GJ9" s="398"/>
      <c r="GK9" s="536" t="s">
        <v>163</v>
      </c>
      <c r="GL9" s="536"/>
      <c r="GM9" s="536" t="s">
        <v>162</v>
      </c>
      <c r="GN9" s="536"/>
      <c r="GO9" s="398" t="s">
        <v>195</v>
      </c>
      <c r="GP9" s="398"/>
      <c r="GQ9" s="536" t="s">
        <v>163</v>
      </c>
      <c r="GR9" s="536"/>
      <c r="GS9" s="536" t="s">
        <v>162</v>
      </c>
      <c r="GT9" s="536"/>
      <c r="GU9" s="398" t="s">
        <v>195</v>
      </c>
      <c r="GV9" s="398"/>
      <c r="GW9" s="536" t="s">
        <v>163</v>
      </c>
      <c r="GX9" s="536"/>
      <c r="GY9" s="536" t="s">
        <v>162</v>
      </c>
      <c r="GZ9" s="536"/>
      <c r="HA9" s="398" t="s">
        <v>195</v>
      </c>
      <c r="HB9" s="398"/>
      <c r="HC9" s="536" t="s">
        <v>163</v>
      </c>
      <c r="HD9" s="536"/>
      <c r="HE9" s="536" t="s">
        <v>162</v>
      </c>
      <c r="HF9" s="536"/>
      <c r="HG9" s="398" t="s">
        <v>195</v>
      </c>
      <c r="HH9" s="398"/>
      <c r="HI9" s="536" t="s">
        <v>163</v>
      </c>
      <c r="HJ9" s="536"/>
      <c r="HK9" s="536" t="s">
        <v>162</v>
      </c>
      <c r="HL9" s="536"/>
      <c r="HM9" s="398" t="s">
        <v>195</v>
      </c>
      <c r="HN9" s="398"/>
      <c r="HO9" s="536" t="s">
        <v>163</v>
      </c>
      <c r="HP9" s="536"/>
      <c r="HQ9" s="536" t="s">
        <v>162</v>
      </c>
      <c r="HR9" s="536"/>
      <c r="HS9" s="398" t="s">
        <v>195</v>
      </c>
      <c r="HT9" s="398"/>
      <c r="HU9" s="536" t="s">
        <v>163</v>
      </c>
      <c r="HV9" s="536"/>
      <c r="HW9" s="536" t="s">
        <v>162</v>
      </c>
      <c r="HX9" s="536"/>
      <c r="HY9" s="398" t="s">
        <v>195</v>
      </c>
      <c r="HZ9" s="398"/>
      <c r="IA9" s="536" t="s">
        <v>163</v>
      </c>
      <c r="IB9" s="536"/>
      <c r="IC9" s="536" t="s">
        <v>162</v>
      </c>
      <c r="ID9" s="536"/>
      <c r="IE9" s="536" t="s">
        <v>163</v>
      </c>
      <c r="IF9" s="536"/>
      <c r="IG9" s="536" t="s">
        <v>162</v>
      </c>
      <c r="IH9" s="536"/>
      <c r="II9" s="536" t="s">
        <v>163</v>
      </c>
      <c r="IJ9" s="536"/>
      <c r="IK9" s="536" t="s">
        <v>162</v>
      </c>
      <c r="IL9" s="536"/>
      <c r="IM9" s="536" t="s">
        <v>163</v>
      </c>
      <c r="IN9" s="536"/>
      <c r="IO9" s="536" t="s">
        <v>162</v>
      </c>
      <c r="IP9" s="536"/>
      <c r="IQ9" s="536" t="s">
        <v>163</v>
      </c>
      <c r="IR9" s="536"/>
      <c r="IS9" s="536" t="s">
        <v>162</v>
      </c>
      <c r="IT9" s="536"/>
      <c r="IU9" s="536" t="s">
        <v>163</v>
      </c>
      <c r="IV9" s="536"/>
      <c r="IW9" s="536" t="s">
        <v>162</v>
      </c>
      <c r="IX9" s="536"/>
      <c r="IY9" s="536" t="s">
        <v>163</v>
      </c>
      <c r="IZ9" s="536"/>
      <c r="JA9" s="557" t="s">
        <v>162</v>
      </c>
      <c r="JB9" s="558"/>
      <c r="JC9" s="557" t="s">
        <v>163</v>
      </c>
      <c r="JD9" s="558"/>
    </row>
    <row r="10" spans="1:301" s="122" customFormat="1" ht="12.75" customHeight="1">
      <c r="A10" s="102"/>
      <c r="B10" s="102"/>
      <c r="C10" s="373" t="s">
        <v>164</v>
      </c>
      <c r="D10" s="373" t="s">
        <v>165</v>
      </c>
      <c r="E10" s="373" t="s">
        <v>164</v>
      </c>
      <c r="F10" s="373" t="s">
        <v>165</v>
      </c>
      <c r="G10" s="373" t="s">
        <v>164</v>
      </c>
      <c r="H10" s="373" t="s">
        <v>165</v>
      </c>
      <c r="I10" s="373" t="s">
        <v>164</v>
      </c>
      <c r="J10" s="373" t="s">
        <v>165</v>
      </c>
      <c r="K10" s="373" t="s">
        <v>164</v>
      </c>
      <c r="L10" s="373" t="s">
        <v>165</v>
      </c>
      <c r="M10" s="373" t="s">
        <v>164</v>
      </c>
      <c r="N10" s="373" t="s">
        <v>165</v>
      </c>
      <c r="O10" s="373" t="s">
        <v>164</v>
      </c>
      <c r="P10" s="373" t="s">
        <v>165</v>
      </c>
      <c r="Q10" s="373" t="s">
        <v>164</v>
      </c>
      <c r="R10" s="373" t="s">
        <v>165</v>
      </c>
      <c r="S10" s="373" t="s">
        <v>164</v>
      </c>
      <c r="T10" s="373" t="s">
        <v>165</v>
      </c>
      <c r="U10" s="373" t="s">
        <v>164</v>
      </c>
      <c r="V10" s="373" t="s">
        <v>165</v>
      </c>
      <c r="W10" s="373" t="s">
        <v>164</v>
      </c>
      <c r="X10" s="373" t="s">
        <v>165</v>
      </c>
      <c r="Y10" s="373" t="s">
        <v>164</v>
      </c>
      <c r="Z10" s="373" t="s">
        <v>165</v>
      </c>
      <c r="AA10" s="373" t="s">
        <v>164</v>
      </c>
      <c r="AB10" s="373" t="s">
        <v>165</v>
      </c>
      <c r="AC10" s="373" t="s">
        <v>164</v>
      </c>
      <c r="AD10" s="373" t="s">
        <v>165</v>
      </c>
      <c r="AE10" s="373" t="s">
        <v>164</v>
      </c>
      <c r="AF10" s="373" t="s">
        <v>165</v>
      </c>
      <c r="AG10" s="373" t="s">
        <v>164</v>
      </c>
      <c r="AH10" s="373" t="s">
        <v>165</v>
      </c>
      <c r="AI10" s="373" t="s">
        <v>164</v>
      </c>
      <c r="AJ10" s="373" t="s">
        <v>165</v>
      </c>
      <c r="AK10" s="373" t="s">
        <v>164</v>
      </c>
      <c r="AL10" s="373" t="s">
        <v>165</v>
      </c>
      <c r="AM10" s="373" t="s">
        <v>164</v>
      </c>
      <c r="AN10" s="373" t="s">
        <v>165</v>
      </c>
      <c r="AO10" s="373" t="s">
        <v>164</v>
      </c>
      <c r="AP10" s="373" t="s">
        <v>165</v>
      </c>
      <c r="AQ10" s="373" t="s">
        <v>164</v>
      </c>
      <c r="AR10" s="373" t="s">
        <v>165</v>
      </c>
      <c r="AS10" s="373" t="s">
        <v>164</v>
      </c>
      <c r="AT10" s="373" t="s">
        <v>165</v>
      </c>
      <c r="AU10" s="373" t="s">
        <v>164</v>
      </c>
      <c r="AV10" s="373" t="s">
        <v>165</v>
      </c>
      <c r="AW10" s="373" t="s">
        <v>164</v>
      </c>
      <c r="AX10" s="373" t="s">
        <v>165</v>
      </c>
      <c r="AY10" s="373" t="s">
        <v>164</v>
      </c>
      <c r="AZ10" s="373" t="s">
        <v>165</v>
      </c>
      <c r="BA10" s="373" t="s">
        <v>164</v>
      </c>
      <c r="BB10" s="373" t="s">
        <v>165</v>
      </c>
      <c r="BC10" s="373" t="s">
        <v>164</v>
      </c>
      <c r="BD10" s="373" t="s">
        <v>165</v>
      </c>
      <c r="BE10" s="373" t="s">
        <v>164</v>
      </c>
      <c r="BF10" s="373" t="s">
        <v>165</v>
      </c>
      <c r="BG10" s="373" t="s">
        <v>164</v>
      </c>
      <c r="BH10" s="373" t="s">
        <v>165</v>
      </c>
      <c r="BI10" s="373" t="s">
        <v>164</v>
      </c>
      <c r="BJ10" s="373" t="s">
        <v>165</v>
      </c>
      <c r="BK10" s="373" t="s">
        <v>164</v>
      </c>
      <c r="BL10" s="373" t="s">
        <v>165</v>
      </c>
      <c r="BM10" s="373" t="s">
        <v>164</v>
      </c>
      <c r="BN10" s="373" t="s">
        <v>165</v>
      </c>
      <c r="BO10" s="373" t="s">
        <v>164</v>
      </c>
      <c r="BP10" s="373" t="s">
        <v>165</v>
      </c>
      <c r="BQ10" s="373" t="s">
        <v>164</v>
      </c>
      <c r="BR10" s="373" t="s">
        <v>165</v>
      </c>
      <c r="BS10" s="373" t="s">
        <v>164</v>
      </c>
      <c r="BT10" s="373" t="s">
        <v>165</v>
      </c>
      <c r="BU10" s="373" t="s">
        <v>164</v>
      </c>
      <c r="BV10" s="373" t="s">
        <v>165</v>
      </c>
      <c r="BW10" s="373" t="s">
        <v>164</v>
      </c>
      <c r="BX10" s="373" t="s">
        <v>165</v>
      </c>
      <c r="BY10" s="373" t="s">
        <v>164</v>
      </c>
      <c r="BZ10" s="373" t="s">
        <v>165</v>
      </c>
      <c r="CA10" s="373" t="s">
        <v>164</v>
      </c>
      <c r="CB10" s="373" t="s">
        <v>165</v>
      </c>
      <c r="CC10" s="373" t="s">
        <v>164</v>
      </c>
      <c r="CD10" s="373" t="s">
        <v>165</v>
      </c>
      <c r="CE10" s="373" t="s">
        <v>164</v>
      </c>
      <c r="CF10" s="373" t="s">
        <v>165</v>
      </c>
      <c r="CG10" s="373" t="s">
        <v>164</v>
      </c>
      <c r="CH10" s="373" t="s">
        <v>165</v>
      </c>
      <c r="CI10" s="373" t="s">
        <v>164</v>
      </c>
      <c r="CJ10" s="373" t="s">
        <v>165</v>
      </c>
      <c r="CK10" s="373" t="s">
        <v>164</v>
      </c>
      <c r="CL10" s="373" t="s">
        <v>165</v>
      </c>
      <c r="CM10" s="373" t="s">
        <v>164</v>
      </c>
      <c r="CN10" s="373" t="s">
        <v>165</v>
      </c>
      <c r="CO10" s="373" t="s">
        <v>164</v>
      </c>
      <c r="CP10" s="373" t="s">
        <v>165</v>
      </c>
      <c r="CQ10" s="373" t="s">
        <v>164</v>
      </c>
      <c r="CR10" s="373" t="s">
        <v>165</v>
      </c>
      <c r="CS10" s="373" t="s">
        <v>164</v>
      </c>
      <c r="CT10" s="373" t="s">
        <v>165</v>
      </c>
      <c r="CU10" s="373" t="s">
        <v>164</v>
      </c>
      <c r="CV10" s="373" t="s">
        <v>165</v>
      </c>
      <c r="CW10" s="373" t="s">
        <v>164</v>
      </c>
      <c r="CX10" s="373" t="s">
        <v>165</v>
      </c>
      <c r="CY10" s="373" t="s">
        <v>164</v>
      </c>
      <c r="CZ10" s="373" t="s">
        <v>165</v>
      </c>
      <c r="DA10" s="373" t="s">
        <v>164</v>
      </c>
      <c r="DB10" s="373" t="s">
        <v>165</v>
      </c>
      <c r="DC10" s="373" t="s">
        <v>164</v>
      </c>
      <c r="DD10" s="373" t="s">
        <v>165</v>
      </c>
      <c r="DE10" s="373" t="s">
        <v>164</v>
      </c>
      <c r="DF10" s="373" t="s">
        <v>165</v>
      </c>
      <c r="DG10" s="373" t="s">
        <v>164</v>
      </c>
      <c r="DH10" s="373" t="s">
        <v>165</v>
      </c>
      <c r="DI10" s="373" t="s">
        <v>164</v>
      </c>
      <c r="DJ10" s="373" t="s">
        <v>165</v>
      </c>
      <c r="DK10" s="373" t="s">
        <v>164</v>
      </c>
      <c r="DL10" s="373" t="s">
        <v>165</v>
      </c>
      <c r="DM10" s="373" t="s">
        <v>164</v>
      </c>
      <c r="DN10" s="373" t="s">
        <v>165</v>
      </c>
      <c r="DO10" s="373" t="s">
        <v>164</v>
      </c>
      <c r="DP10" s="373" t="s">
        <v>165</v>
      </c>
      <c r="DQ10" s="373" t="s">
        <v>164</v>
      </c>
      <c r="DR10" s="373" t="s">
        <v>165</v>
      </c>
      <c r="DS10" s="373" t="s">
        <v>164</v>
      </c>
      <c r="DT10" s="373" t="s">
        <v>165</v>
      </c>
      <c r="DU10" s="373" t="s">
        <v>164</v>
      </c>
      <c r="DV10" s="373" t="s">
        <v>165</v>
      </c>
      <c r="DW10" s="373" t="s">
        <v>164</v>
      </c>
      <c r="DX10" s="373" t="s">
        <v>165</v>
      </c>
      <c r="DY10" s="373" t="s">
        <v>164</v>
      </c>
      <c r="DZ10" s="373" t="s">
        <v>165</v>
      </c>
      <c r="EA10" s="373" t="s">
        <v>164</v>
      </c>
      <c r="EB10" s="373" t="s">
        <v>165</v>
      </c>
      <c r="EC10" s="373" t="s">
        <v>164</v>
      </c>
      <c r="ED10" s="373" t="s">
        <v>165</v>
      </c>
      <c r="EE10" s="373" t="s">
        <v>164</v>
      </c>
      <c r="EF10" s="373" t="s">
        <v>165</v>
      </c>
      <c r="EG10" s="373" t="s">
        <v>164</v>
      </c>
      <c r="EH10" s="373" t="s">
        <v>165</v>
      </c>
      <c r="EI10" s="373" t="s">
        <v>164</v>
      </c>
      <c r="EJ10" s="373" t="s">
        <v>165</v>
      </c>
      <c r="EK10" s="373" t="s">
        <v>164</v>
      </c>
      <c r="EL10" s="373" t="s">
        <v>165</v>
      </c>
      <c r="EM10" s="373" t="s">
        <v>164</v>
      </c>
      <c r="EN10" s="373" t="s">
        <v>165</v>
      </c>
      <c r="EO10" s="373" t="s">
        <v>164</v>
      </c>
      <c r="EP10" s="373" t="s">
        <v>165</v>
      </c>
      <c r="EQ10" s="373" t="s">
        <v>164</v>
      </c>
      <c r="ER10" s="373" t="s">
        <v>165</v>
      </c>
      <c r="ES10" s="373" t="s">
        <v>164</v>
      </c>
      <c r="ET10" s="373" t="s">
        <v>165</v>
      </c>
      <c r="EU10" s="373" t="s">
        <v>164</v>
      </c>
      <c r="EV10" s="373" t="s">
        <v>165</v>
      </c>
      <c r="EW10" s="373" t="s">
        <v>164</v>
      </c>
      <c r="EX10" s="373" t="s">
        <v>165</v>
      </c>
      <c r="EY10" s="373" t="s">
        <v>164</v>
      </c>
      <c r="EZ10" s="373" t="s">
        <v>165</v>
      </c>
      <c r="FA10" s="373" t="s">
        <v>164</v>
      </c>
      <c r="FB10" s="373" t="s">
        <v>165</v>
      </c>
      <c r="FC10" s="373" t="s">
        <v>164</v>
      </c>
      <c r="FD10" s="373" t="s">
        <v>165</v>
      </c>
      <c r="FE10" s="373" t="s">
        <v>164</v>
      </c>
      <c r="FF10" s="373" t="s">
        <v>165</v>
      </c>
      <c r="FG10" s="373" t="s">
        <v>164</v>
      </c>
      <c r="FH10" s="373" t="s">
        <v>165</v>
      </c>
      <c r="FI10" s="373" t="s">
        <v>164</v>
      </c>
      <c r="FJ10" s="373" t="s">
        <v>165</v>
      </c>
      <c r="FK10" s="373" t="s">
        <v>164</v>
      </c>
      <c r="FL10" s="373" t="s">
        <v>165</v>
      </c>
      <c r="FM10" s="373" t="s">
        <v>164</v>
      </c>
      <c r="FN10" s="373" t="s">
        <v>165</v>
      </c>
      <c r="FO10" s="373" t="s">
        <v>164</v>
      </c>
      <c r="FP10" s="373" t="s">
        <v>165</v>
      </c>
      <c r="FQ10" s="373" t="s">
        <v>164</v>
      </c>
      <c r="FR10" s="373" t="s">
        <v>165</v>
      </c>
      <c r="FS10" s="373" t="s">
        <v>164</v>
      </c>
      <c r="FT10" s="373" t="s">
        <v>165</v>
      </c>
      <c r="FU10" s="373" t="s">
        <v>164</v>
      </c>
      <c r="FV10" s="373" t="s">
        <v>165</v>
      </c>
      <c r="FW10" s="373" t="s">
        <v>164</v>
      </c>
      <c r="FX10" s="373" t="s">
        <v>165</v>
      </c>
      <c r="FY10" s="373" t="s">
        <v>164</v>
      </c>
      <c r="FZ10" s="373" t="s">
        <v>165</v>
      </c>
      <c r="GA10" s="373" t="s">
        <v>164</v>
      </c>
      <c r="GB10" s="373" t="s">
        <v>165</v>
      </c>
      <c r="GC10" s="373" t="s">
        <v>164</v>
      </c>
      <c r="GD10" s="373" t="s">
        <v>165</v>
      </c>
      <c r="GE10" s="373" t="s">
        <v>164</v>
      </c>
      <c r="GF10" s="373" t="s">
        <v>165</v>
      </c>
      <c r="GG10" s="373" t="s">
        <v>164</v>
      </c>
      <c r="GH10" s="373" t="s">
        <v>165</v>
      </c>
      <c r="GI10" s="373" t="s">
        <v>164</v>
      </c>
      <c r="GJ10" s="373" t="s">
        <v>165</v>
      </c>
      <c r="GK10" s="373" t="s">
        <v>164</v>
      </c>
      <c r="GL10" s="373" t="s">
        <v>165</v>
      </c>
      <c r="GM10" s="373" t="s">
        <v>164</v>
      </c>
      <c r="GN10" s="373" t="s">
        <v>165</v>
      </c>
      <c r="GO10" s="373" t="s">
        <v>164</v>
      </c>
      <c r="GP10" s="373" t="s">
        <v>165</v>
      </c>
      <c r="GQ10" s="373" t="s">
        <v>164</v>
      </c>
      <c r="GR10" s="373" t="s">
        <v>165</v>
      </c>
      <c r="GS10" s="373" t="s">
        <v>164</v>
      </c>
      <c r="GT10" s="373" t="s">
        <v>165</v>
      </c>
      <c r="GU10" s="373" t="s">
        <v>164</v>
      </c>
      <c r="GV10" s="373" t="s">
        <v>165</v>
      </c>
      <c r="GW10" s="373" t="s">
        <v>164</v>
      </c>
      <c r="GX10" s="373" t="s">
        <v>165</v>
      </c>
      <c r="GY10" s="373" t="s">
        <v>164</v>
      </c>
      <c r="GZ10" s="373" t="s">
        <v>165</v>
      </c>
      <c r="HA10" s="373" t="s">
        <v>164</v>
      </c>
      <c r="HB10" s="373" t="s">
        <v>165</v>
      </c>
      <c r="HC10" s="373" t="s">
        <v>164</v>
      </c>
      <c r="HD10" s="373" t="s">
        <v>165</v>
      </c>
      <c r="HE10" s="373" t="s">
        <v>164</v>
      </c>
      <c r="HF10" s="373" t="s">
        <v>165</v>
      </c>
      <c r="HG10" s="373" t="s">
        <v>164</v>
      </c>
      <c r="HH10" s="373" t="s">
        <v>165</v>
      </c>
      <c r="HI10" s="373" t="s">
        <v>164</v>
      </c>
      <c r="HJ10" s="373" t="s">
        <v>165</v>
      </c>
      <c r="HK10" s="373" t="s">
        <v>164</v>
      </c>
      <c r="HL10" s="373" t="s">
        <v>165</v>
      </c>
      <c r="HM10" s="373" t="s">
        <v>164</v>
      </c>
      <c r="HN10" s="373" t="s">
        <v>165</v>
      </c>
      <c r="HO10" s="373" t="s">
        <v>164</v>
      </c>
      <c r="HP10" s="373" t="s">
        <v>165</v>
      </c>
      <c r="HQ10" s="373" t="s">
        <v>164</v>
      </c>
      <c r="HR10" s="373" t="s">
        <v>165</v>
      </c>
      <c r="HS10" s="373" t="s">
        <v>164</v>
      </c>
      <c r="HT10" s="373" t="s">
        <v>165</v>
      </c>
      <c r="HU10" s="373" t="s">
        <v>164</v>
      </c>
      <c r="HV10" s="373" t="s">
        <v>165</v>
      </c>
      <c r="HW10" s="373" t="s">
        <v>164</v>
      </c>
      <c r="HX10" s="373" t="s">
        <v>165</v>
      </c>
      <c r="HY10" s="373" t="s">
        <v>164</v>
      </c>
      <c r="HZ10" s="373" t="s">
        <v>165</v>
      </c>
      <c r="IA10" s="373" t="s">
        <v>164</v>
      </c>
      <c r="IB10" s="373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74" t="s">
        <v>164</v>
      </c>
      <c r="JB10" s="374" t="s">
        <v>165</v>
      </c>
      <c r="JC10" s="374" t="s">
        <v>164</v>
      </c>
      <c r="JD10" s="374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50"/>
      <c r="F11" s="350"/>
      <c r="G11" s="67">
        <f>C11+E11</f>
        <v>0</v>
      </c>
      <c r="H11" s="67">
        <f>D11+F11</f>
        <v>0</v>
      </c>
      <c r="I11" s="305"/>
      <c r="J11" s="67"/>
      <c r="K11" s="67"/>
      <c r="L11" s="67"/>
      <c r="M11" s="67">
        <f>I11+K11</f>
        <v>0</v>
      </c>
      <c r="N11" s="67">
        <f>J11+L11</f>
        <v>0</v>
      </c>
      <c r="O11" s="305"/>
      <c r="P11" s="67"/>
      <c r="Q11" s="71"/>
      <c r="R11" s="67"/>
      <c r="S11" s="67">
        <f>O11+Q11</f>
        <v>0</v>
      </c>
      <c r="T11" s="67">
        <f>P11+R11</f>
        <v>0</v>
      </c>
      <c r="U11" s="305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305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50"/>
      <c r="AP11" s="350"/>
      <c r="AQ11" s="67">
        <f>AM11+AO11</f>
        <v>0</v>
      </c>
      <c r="AR11" s="67">
        <f>AN11+AP11</f>
        <v>0</v>
      </c>
      <c r="AS11" s="106"/>
      <c r="AT11" s="351"/>
      <c r="AU11" s="71"/>
      <c r="AV11" s="67"/>
      <c r="AW11" s="67">
        <f>AS11+AU11</f>
        <v>0</v>
      </c>
      <c r="AX11" s="67">
        <f>AT11+AV11</f>
        <v>0</v>
      </c>
      <c r="AY11" s="352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06">
        <v>82.47</v>
      </c>
      <c r="BX11" s="350"/>
      <c r="BY11" s="75"/>
      <c r="BZ11" s="86"/>
      <c r="CA11" s="67">
        <f>BW11+BY11</f>
        <v>82.47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05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50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50"/>
      <c r="DN11" s="350"/>
      <c r="DO11" s="350"/>
      <c r="DP11" s="350"/>
      <c r="DQ11" s="67">
        <f>DM11+DO11</f>
        <v>0</v>
      </c>
      <c r="DR11" s="67">
        <f>DN11+DP11</f>
        <v>0</v>
      </c>
      <c r="DS11" s="305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05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67">
        <v>4.6399999999999997</v>
      </c>
      <c r="HX11" s="353"/>
      <c r="HY11" s="353"/>
      <c r="HZ11" s="353"/>
      <c r="IA11" s="67">
        <f>HW11</f>
        <v>4.6399999999999997</v>
      </c>
      <c r="IB11" s="67">
        <f>HX11</f>
        <v>0</v>
      </c>
      <c r="IC11" s="354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55"/>
      <c r="IL11" s="351"/>
      <c r="IM11" s="351">
        <f>IK11</f>
        <v>0</v>
      </c>
      <c r="IN11" s="351">
        <f>IL11</f>
        <v>0</v>
      </c>
      <c r="IO11" s="106"/>
      <c r="IP11" s="353"/>
      <c r="IQ11" s="351">
        <f>IO11</f>
        <v>0</v>
      </c>
      <c r="IR11" s="351">
        <f>IP11</f>
        <v>0</v>
      </c>
      <c r="IS11" s="353"/>
      <c r="IT11" s="353"/>
      <c r="IU11" s="356">
        <f>IS11</f>
        <v>0</v>
      </c>
      <c r="IV11" s="356">
        <f>IT11</f>
        <v>0</v>
      </c>
      <c r="IW11" s="356"/>
      <c r="IX11" s="356"/>
      <c r="IY11" s="356">
        <f>IW11</f>
        <v>0</v>
      </c>
      <c r="IZ11" s="356">
        <f>IX11</f>
        <v>0</v>
      </c>
      <c r="JA11" s="356"/>
      <c r="JB11" s="356"/>
      <c r="JC11" s="356">
        <f>JA11</f>
        <v>0</v>
      </c>
      <c r="JD11" s="356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50"/>
      <c r="F12" s="350"/>
      <c r="G12" s="67">
        <f t="shared" ref="G12:G75" si="0">C12+E12</f>
        <v>0</v>
      </c>
      <c r="H12" s="67">
        <f t="shared" ref="H12:H75" si="1">D12+F12</f>
        <v>0</v>
      </c>
      <c r="I12" s="305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305"/>
      <c r="P12" s="67"/>
      <c r="Q12" s="71"/>
      <c r="R12" s="67"/>
      <c r="S12" s="67">
        <f t="shared" ref="S12:S43" si="4">O12+Q12</f>
        <v>0</v>
      </c>
      <c r="T12" s="67">
        <f t="shared" ref="T12:T75" si="5">P12+R12</f>
        <v>0</v>
      </c>
      <c r="U12" s="305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305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50"/>
      <c r="AP12" s="350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51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52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06">
        <v>82.47</v>
      </c>
      <c r="BX12" s="350"/>
      <c r="BY12" s="75"/>
      <c r="BZ12" s="86"/>
      <c r="CA12" s="67">
        <f t="shared" ref="CA12:CA75" si="24">BW12+BY12</f>
        <v>82.47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05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50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50"/>
      <c r="DN12" s="350"/>
      <c r="DO12" s="350"/>
      <c r="DP12" s="350"/>
      <c r="DQ12" s="67">
        <f t="shared" ref="DQ12:DQ75" si="37">DM12+DO12</f>
        <v>0</v>
      </c>
      <c r="DR12" s="67">
        <f t="shared" ref="DR12:DR75" si="38">DN12+DP12</f>
        <v>0</v>
      </c>
      <c r="DS12" s="305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05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67">
        <v>4.6399999999999997</v>
      </c>
      <c r="HX12" s="353"/>
      <c r="HY12" s="353"/>
      <c r="HZ12" s="353"/>
      <c r="IA12" s="67">
        <f t="shared" ref="IA12:IA75" si="72">HW12</f>
        <v>4.6399999999999997</v>
      </c>
      <c r="IB12" s="67">
        <f t="shared" ref="IB12:IB75" si="73">HX12</f>
        <v>0</v>
      </c>
      <c r="IC12" s="354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55"/>
      <c r="IL12" s="351"/>
      <c r="IM12" s="351">
        <f t="shared" ref="IM12:IM75" si="77">IK12</f>
        <v>0</v>
      </c>
      <c r="IN12" s="351">
        <f t="shared" ref="IN12:IN75" si="78">IL12</f>
        <v>0</v>
      </c>
      <c r="IO12" s="106"/>
      <c r="IP12" s="353"/>
      <c r="IQ12" s="351">
        <f t="shared" ref="IQ12:IQ75" si="79">IO12</f>
        <v>0</v>
      </c>
      <c r="IR12" s="351">
        <f t="shared" ref="IR12:IR75" si="80">IP12</f>
        <v>0</v>
      </c>
      <c r="IS12" s="353"/>
      <c r="IT12" s="353"/>
      <c r="IU12" s="356">
        <f t="shared" ref="IU12:IU19" si="81">IS12</f>
        <v>0</v>
      </c>
      <c r="IV12" s="356">
        <f t="shared" ref="IV12:IV19" si="82">IT12</f>
        <v>0</v>
      </c>
      <c r="IW12" s="356"/>
      <c r="IX12" s="356"/>
      <c r="IY12" s="356">
        <f t="shared" ref="IY12:IY75" si="83">IW12</f>
        <v>0</v>
      </c>
      <c r="IZ12" s="356">
        <f t="shared" ref="IZ12:IZ75" si="84">IX12</f>
        <v>0</v>
      </c>
      <c r="JA12" s="356"/>
      <c r="JB12" s="356"/>
      <c r="JC12" s="356">
        <f t="shared" ref="JC12:JC75" si="85">JA12</f>
        <v>0</v>
      </c>
      <c r="JD12" s="356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50"/>
      <c r="F13" s="350"/>
      <c r="G13" s="67">
        <f t="shared" si="0"/>
        <v>0</v>
      </c>
      <c r="H13" s="67">
        <f t="shared" si="1"/>
        <v>0</v>
      </c>
      <c r="I13" s="305"/>
      <c r="J13" s="67"/>
      <c r="K13" s="67"/>
      <c r="L13" s="67"/>
      <c r="M13" s="67">
        <f t="shared" si="2"/>
        <v>0</v>
      </c>
      <c r="N13" s="67">
        <f t="shared" si="3"/>
        <v>0</v>
      </c>
      <c r="O13" s="305"/>
      <c r="P13" s="67"/>
      <c r="Q13" s="71"/>
      <c r="R13" s="67"/>
      <c r="S13" s="67">
        <f t="shared" si="4"/>
        <v>0</v>
      </c>
      <c r="T13" s="67">
        <f t="shared" si="5"/>
        <v>0</v>
      </c>
      <c r="U13" s="305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305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50"/>
      <c r="AP13" s="350"/>
      <c r="AQ13" s="67">
        <f t="shared" si="12"/>
        <v>0</v>
      </c>
      <c r="AR13" s="67">
        <f t="shared" si="13"/>
        <v>0</v>
      </c>
      <c r="AS13" s="106"/>
      <c r="AT13" s="351"/>
      <c r="AU13" s="71"/>
      <c r="AV13" s="67"/>
      <c r="AW13" s="67">
        <f t="shared" si="14"/>
        <v>0</v>
      </c>
      <c r="AX13" s="67">
        <f t="shared" si="15"/>
        <v>0</v>
      </c>
      <c r="AY13" s="352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06">
        <v>82.47</v>
      </c>
      <c r="BX13" s="350"/>
      <c r="BY13" s="75"/>
      <c r="BZ13" s="86"/>
      <c r="CA13" s="67">
        <f t="shared" si="24"/>
        <v>82.47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05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50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50"/>
      <c r="DN13" s="350"/>
      <c r="DO13" s="350"/>
      <c r="DP13" s="350"/>
      <c r="DQ13" s="67">
        <f t="shared" si="37"/>
        <v>0</v>
      </c>
      <c r="DR13" s="67">
        <f t="shared" si="38"/>
        <v>0</v>
      </c>
      <c r="DS13" s="305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05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67">
        <v>4.6399999999999997</v>
      </c>
      <c r="HX13" s="357"/>
      <c r="HY13" s="357"/>
      <c r="HZ13" s="357"/>
      <c r="IA13" s="67">
        <f t="shared" si="72"/>
        <v>4.6399999999999997</v>
      </c>
      <c r="IB13" s="67">
        <f t="shared" si="73"/>
        <v>0</v>
      </c>
      <c r="IC13" s="354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55"/>
      <c r="IL13" s="358"/>
      <c r="IM13" s="351">
        <f t="shared" si="77"/>
        <v>0</v>
      </c>
      <c r="IN13" s="351">
        <f t="shared" si="78"/>
        <v>0</v>
      </c>
      <c r="IO13" s="106"/>
      <c r="IP13" s="357"/>
      <c r="IQ13" s="351">
        <f t="shared" si="79"/>
        <v>0</v>
      </c>
      <c r="IR13" s="351">
        <f t="shared" si="80"/>
        <v>0</v>
      </c>
      <c r="IS13" s="353"/>
      <c r="IT13" s="353"/>
      <c r="IU13" s="356">
        <f t="shared" si="81"/>
        <v>0</v>
      </c>
      <c r="IV13" s="356">
        <f t="shared" si="82"/>
        <v>0</v>
      </c>
      <c r="IW13" s="356"/>
      <c r="IX13" s="356"/>
      <c r="IY13" s="356">
        <f t="shared" si="83"/>
        <v>0</v>
      </c>
      <c r="IZ13" s="356">
        <f t="shared" si="84"/>
        <v>0</v>
      </c>
      <c r="JA13" s="136"/>
      <c r="JB13" s="136"/>
      <c r="JC13" s="356">
        <f t="shared" si="85"/>
        <v>0</v>
      </c>
      <c r="JD13" s="356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50"/>
      <c r="F14" s="350"/>
      <c r="G14" s="67">
        <f t="shared" si="0"/>
        <v>0</v>
      </c>
      <c r="H14" s="67">
        <f t="shared" si="1"/>
        <v>0</v>
      </c>
      <c r="I14" s="305"/>
      <c r="J14" s="67"/>
      <c r="K14" s="67"/>
      <c r="L14" s="67"/>
      <c r="M14" s="67">
        <f t="shared" si="2"/>
        <v>0</v>
      </c>
      <c r="N14" s="67">
        <f t="shared" si="3"/>
        <v>0</v>
      </c>
      <c r="O14" s="305"/>
      <c r="P14" s="67"/>
      <c r="Q14" s="71"/>
      <c r="R14" s="67"/>
      <c r="S14" s="67">
        <f t="shared" si="4"/>
        <v>0</v>
      </c>
      <c r="T14" s="67">
        <f t="shared" si="5"/>
        <v>0</v>
      </c>
      <c r="U14" s="305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305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50"/>
      <c r="AP14" s="350"/>
      <c r="AQ14" s="67">
        <f t="shared" si="12"/>
        <v>0</v>
      </c>
      <c r="AR14" s="67">
        <f t="shared" si="13"/>
        <v>0</v>
      </c>
      <c r="AS14" s="106"/>
      <c r="AT14" s="351"/>
      <c r="AU14" s="71"/>
      <c r="AV14" s="67"/>
      <c r="AW14" s="67">
        <f t="shared" si="14"/>
        <v>0</v>
      </c>
      <c r="AX14" s="67">
        <f t="shared" si="15"/>
        <v>0</v>
      </c>
      <c r="AY14" s="352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06">
        <v>82.47</v>
      </c>
      <c r="BX14" s="350"/>
      <c r="BY14" s="75"/>
      <c r="BZ14" s="86"/>
      <c r="CA14" s="67">
        <f t="shared" si="24"/>
        <v>82.47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05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50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50"/>
      <c r="DN14" s="350"/>
      <c r="DO14" s="350"/>
      <c r="DP14" s="350"/>
      <c r="DQ14" s="67">
        <f t="shared" si="37"/>
        <v>0</v>
      </c>
      <c r="DR14" s="67">
        <f t="shared" si="38"/>
        <v>0</v>
      </c>
      <c r="DS14" s="305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05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67">
        <v>4.6399999999999997</v>
      </c>
      <c r="HX14" s="357"/>
      <c r="HY14" s="357"/>
      <c r="HZ14" s="357"/>
      <c r="IA14" s="67">
        <f t="shared" si="72"/>
        <v>4.6399999999999997</v>
      </c>
      <c r="IB14" s="67">
        <f t="shared" si="73"/>
        <v>0</v>
      </c>
      <c r="IC14" s="354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55"/>
      <c r="IL14" s="358"/>
      <c r="IM14" s="351">
        <f t="shared" si="77"/>
        <v>0</v>
      </c>
      <c r="IN14" s="351">
        <f t="shared" si="78"/>
        <v>0</v>
      </c>
      <c r="IO14" s="106"/>
      <c r="IP14" s="357"/>
      <c r="IQ14" s="351">
        <f t="shared" si="79"/>
        <v>0</v>
      </c>
      <c r="IR14" s="351">
        <f t="shared" si="80"/>
        <v>0</v>
      </c>
      <c r="IS14" s="353"/>
      <c r="IT14" s="353"/>
      <c r="IU14" s="356">
        <f t="shared" si="81"/>
        <v>0</v>
      </c>
      <c r="IV14" s="356">
        <f t="shared" si="82"/>
        <v>0</v>
      </c>
      <c r="IW14" s="356"/>
      <c r="IX14" s="356"/>
      <c r="IY14" s="356">
        <f t="shared" si="83"/>
        <v>0</v>
      </c>
      <c r="IZ14" s="356">
        <f t="shared" si="84"/>
        <v>0</v>
      </c>
      <c r="JA14" s="136"/>
      <c r="JB14" s="136"/>
      <c r="JC14" s="356">
        <f t="shared" si="85"/>
        <v>0</v>
      </c>
      <c r="JD14" s="356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50"/>
      <c r="F15" s="350"/>
      <c r="G15" s="67">
        <f t="shared" si="0"/>
        <v>0</v>
      </c>
      <c r="H15" s="67">
        <f t="shared" si="1"/>
        <v>0</v>
      </c>
      <c r="I15" s="305"/>
      <c r="J15" s="67"/>
      <c r="K15" s="67"/>
      <c r="L15" s="67"/>
      <c r="M15" s="67">
        <f t="shared" si="2"/>
        <v>0</v>
      </c>
      <c r="N15" s="67">
        <f t="shared" si="3"/>
        <v>0</v>
      </c>
      <c r="O15" s="305"/>
      <c r="P15" s="67"/>
      <c r="Q15" s="71"/>
      <c r="R15" s="67"/>
      <c r="S15" s="67">
        <f t="shared" si="4"/>
        <v>0</v>
      </c>
      <c r="T15" s="67">
        <f t="shared" si="5"/>
        <v>0</v>
      </c>
      <c r="U15" s="305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59"/>
      <c r="AC15" s="360"/>
      <c r="AD15" s="67"/>
      <c r="AE15" s="67">
        <f t="shared" si="8"/>
        <v>0</v>
      </c>
      <c r="AF15" s="67">
        <f t="shared" si="9"/>
        <v>0</v>
      </c>
      <c r="AG15" s="305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50"/>
      <c r="AP15" s="350"/>
      <c r="AQ15" s="67">
        <f t="shared" si="12"/>
        <v>0</v>
      </c>
      <c r="AR15" s="67">
        <f t="shared" si="13"/>
        <v>0</v>
      </c>
      <c r="AS15" s="106"/>
      <c r="AT15" s="351"/>
      <c r="AU15" s="71"/>
      <c r="AV15" s="67"/>
      <c r="AW15" s="67">
        <f t="shared" si="14"/>
        <v>0</v>
      </c>
      <c r="AX15" s="67">
        <f t="shared" si="15"/>
        <v>0</v>
      </c>
      <c r="AY15" s="352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06">
        <v>82.47</v>
      </c>
      <c r="BX15" s="350"/>
      <c r="BY15" s="75"/>
      <c r="BZ15" s="86"/>
      <c r="CA15" s="67">
        <f t="shared" si="24"/>
        <v>82.47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05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50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50"/>
      <c r="DN15" s="350"/>
      <c r="DO15" s="350"/>
      <c r="DP15" s="350"/>
      <c r="DQ15" s="67">
        <f t="shared" si="37"/>
        <v>0</v>
      </c>
      <c r="DR15" s="67">
        <f t="shared" si="38"/>
        <v>0</v>
      </c>
      <c r="DS15" s="305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05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67">
        <v>4.6399999999999997</v>
      </c>
      <c r="HX15" s="357"/>
      <c r="HY15" s="357"/>
      <c r="HZ15" s="357"/>
      <c r="IA15" s="67">
        <f t="shared" si="72"/>
        <v>4.6399999999999997</v>
      </c>
      <c r="IB15" s="67">
        <f t="shared" si="73"/>
        <v>0</v>
      </c>
      <c r="IC15" s="354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55"/>
      <c r="IL15" s="358"/>
      <c r="IM15" s="351">
        <f t="shared" si="77"/>
        <v>0</v>
      </c>
      <c r="IN15" s="351">
        <f t="shared" si="78"/>
        <v>0</v>
      </c>
      <c r="IO15" s="106"/>
      <c r="IP15" s="357"/>
      <c r="IQ15" s="351">
        <f t="shared" si="79"/>
        <v>0</v>
      </c>
      <c r="IR15" s="351">
        <f t="shared" si="80"/>
        <v>0</v>
      </c>
      <c r="IS15" s="353"/>
      <c r="IT15" s="353"/>
      <c r="IU15" s="356">
        <f t="shared" si="81"/>
        <v>0</v>
      </c>
      <c r="IV15" s="356">
        <f t="shared" si="82"/>
        <v>0</v>
      </c>
      <c r="IW15" s="356"/>
      <c r="IX15" s="356"/>
      <c r="IY15" s="356">
        <f t="shared" si="83"/>
        <v>0</v>
      </c>
      <c r="IZ15" s="356">
        <f t="shared" si="84"/>
        <v>0</v>
      </c>
      <c r="JA15" s="136"/>
      <c r="JB15" s="136"/>
      <c r="JC15" s="356">
        <f t="shared" si="85"/>
        <v>0</v>
      </c>
      <c r="JD15" s="356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50"/>
      <c r="F16" s="350"/>
      <c r="G16" s="67">
        <f t="shared" si="0"/>
        <v>0</v>
      </c>
      <c r="H16" s="67">
        <f t="shared" si="1"/>
        <v>0</v>
      </c>
      <c r="I16" s="305"/>
      <c r="J16" s="67"/>
      <c r="K16" s="67"/>
      <c r="L16" s="67"/>
      <c r="M16" s="67">
        <f t="shared" si="2"/>
        <v>0</v>
      </c>
      <c r="N16" s="67">
        <f t="shared" si="3"/>
        <v>0</v>
      </c>
      <c r="O16" s="305"/>
      <c r="P16" s="67"/>
      <c r="Q16" s="71"/>
      <c r="R16" s="67"/>
      <c r="S16" s="67">
        <f t="shared" si="4"/>
        <v>0</v>
      </c>
      <c r="T16" s="67">
        <f t="shared" si="5"/>
        <v>0</v>
      </c>
      <c r="U16" s="305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59"/>
      <c r="AC16" s="360"/>
      <c r="AD16" s="67"/>
      <c r="AE16" s="67">
        <f t="shared" si="8"/>
        <v>0</v>
      </c>
      <c r="AF16" s="67">
        <f t="shared" si="9"/>
        <v>0</v>
      </c>
      <c r="AG16" s="305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50"/>
      <c r="AP16" s="350"/>
      <c r="AQ16" s="67">
        <f t="shared" si="12"/>
        <v>0</v>
      </c>
      <c r="AR16" s="67">
        <f t="shared" si="13"/>
        <v>0</v>
      </c>
      <c r="AS16" s="106"/>
      <c r="AT16" s="351"/>
      <c r="AU16" s="71"/>
      <c r="AV16" s="67"/>
      <c r="AW16" s="67">
        <f t="shared" si="14"/>
        <v>0</v>
      </c>
      <c r="AX16" s="67">
        <f t="shared" si="15"/>
        <v>0</v>
      </c>
      <c r="AY16" s="352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06">
        <v>82.47</v>
      </c>
      <c r="BX16" s="350"/>
      <c r="BY16" s="75"/>
      <c r="BZ16" s="86"/>
      <c r="CA16" s="67">
        <f t="shared" si="24"/>
        <v>82.47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05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50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50"/>
      <c r="DN16" s="350"/>
      <c r="DO16" s="350"/>
      <c r="DP16" s="350"/>
      <c r="DQ16" s="67">
        <f t="shared" si="37"/>
        <v>0</v>
      </c>
      <c r="DR16" s="67">
        <f t="shared" si="38"/>
        <v>0</v>
      </c>
      <c r="DS16" s="305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05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67">
        <v>4.6399999999999997</v>
      </c>
      <c r="HX16" s="357"/>
      <c r="HY16" s="357"/>
      <c r="HZ16" s="357"/>
      <c r="IA16" s="67">
        <f t="shared" si="72"/>
        <v>4.6399999999999997</v>
      </c>
      <c r="IB16" s="67">
        <f t="shared" si="73"/>
        <v>0</v>
      </c>
      <c r="IC16" s="354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55"/>
      <c r="IL16" s="358"/>
      <c r="IM16" s="351">
        <f t="shared" si="77"/>
        <v>0</v>
      </c>
      <c r="IN16" s="351">
        <f t="shared" si="78"/>
        <v>0</v>
      </c>
      <c r="IO16" s="106"/>
      <c r="IP16" s="357"/>
      <c r="IQ16" s="351">
        <f t="shared" si="79"/>
        <v>0</v>
      </c>
      <c r="IR16" s="351">
        <f t="shared" si="80"/>
        <v>0</v>
      </c>
      <c r="IS16" s="353"/>
      <c r="IT16" s="353"/>
      <c r="IU16" s="356">
        <f t="shared" si="81"/>
        <v>0</v>
      </c>
      <c r="IV16" s="356">
        <f t="shared" si="82"/>
        <v>0</v>
      </c>
      <c r="IW16" s="356"/>
      <c r="IX16" s="356"/>
      <c r="IY16" s="356">
        <f t="shared" si="83"/>
        <v>0</v>
      </c>
      <c r="IZ16" s="356">
        <f t="shared" si="84"/>
        <v>0</v>
      </c>
      <c r="JA16" s="136"/>
      <c r="JB16" s="136"/>
      <c r="JC16" s="356">
        <f t="shared" si="85"/>
        <v>0</v>
      </c>
      <c r="JD16" s="356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50"/>
      <c r="F17" s="350"/>
      <c r="G17" s="67">
        <f t="shared" si="0"/>
        <v>0</v>
      </c>
      <c r="H17" s="67">
        <f t="shared" si="1"/>
        <v>0</v>
      </c>
      <c r="I17" s="305"/>
      <c r="J17" s="67"/>
      <c r="K17" s="67"/>
      <c r="L17" s="67"/>
      <c r="M17" s="67">
        <f t="shared" si="2"/>
        <v>0</v>
      </c>
      <c r="N17" s="67">
        <f t="shared" si="3"/>
        <v>0</v>
      </c>
      <c r="O17" s="305"/>
      <c r="P17" s="67"/>
      <c r="Q17" s="71"/>
      <c r="R17" s="67"/>
      <c r="S17" s="67">
        <f t="shared" si="4"/>
        <v>0</v>
      </c>
      <c r="T17" s="67">
        <f t="shared" si="5"/>
        <v>0</v>
      </c>
      <c r="U17" s="305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59"/>
      <c r="AC17" s="360"/>
      <c r="AD17" s="67"/>
      <c r="AE17" s="67">
        <f t="shared" si="8"/>
        <v>0</v>
      </c>
      <c r="AF17" s="67">
        <f t="shared" si="9"/>
        <v>0</v>
      </c>
      <c r="AG17" s="305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50"/>
      <c r="AP17" s="350"/>
      <c r="AQ17" s="67">
        <f t="shared" si="12"/>
        <v>0</v>
      </c>
      <c r="AR17" s="67">
        <f t="shared" si="13"/>
        <v>0</v>
      </c>
      <c r="AS17" s="106"/>
      <c r="AT17" s="351"/>
      <c r="AU17" s="71"/>
      <c r="AV17" s="67"/>
      <c r="AW17" s="67">
        <f t="shared" si="14"/>
        <v>0</v>
      </c>
      <c r="AX17" s="67">
        <f t="shared" si="15"/>
        <v>0</v>
      </c>
      <c r="AY17" s="352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06">
        <v>82.47</v>
      </c>
      <c r="BX17" s="350"/>
      <c r="BY17" s="75"/>
      <c r="BZ17" s="86"/>
      <c r="CA17" s="67">
        <f t="shared" si="24"/>
        <v>82.47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05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50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50"/>
      <c r="DN17" s="350"/>
      <c r="DO17" s="350"/>
      <c r="DP17" s="350"/>
      <c r="DQ17" s="67">
        <f t="shared" si="37"/>
        <v>0</v>
      </c>
      <c r="DR17" s="67">
        <f t="shared" si="38"/>
        <v>0</v>
      </c>
      <c r="DS17" s="305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05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67">
        <v>4.6399999999999997</v>
      </c>
      <c r="HX17" s="357"/>
      <c r="HY17" s="357"/>
      <c r="HZ17" s="357"/>
      <c r="IA17" s="67">
        <f t="shared" si="72"/>
        <v>4.6399999999999997</v>
      </c>
      <c r="IB17" s="67">
        <f t="shared" si="73"/>
        <v>0</v>
      </c>
      <c r="IC17" s="354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55"/>
      <c r="IL17" s="358"/>
      <c r="IM17" s="351">
        <f t="shared" si="77"/>
        <v>0</v>
      </c>
      <c r="IN17" s="351">
        <f t="shared" si="78"/>
        <v>0</v>
      </c>
      <c r="IO17" s="106"/>
      <c r="IP17" s="357"/>
      <c r="IQ17" s="351">
        <f t="shared" si="79"/>
        <v>0</v>
      </c>
      <c r="IR17" s="351">
        <f t="shared" si="80"/>
        <v>0</v>
      </c>
      <c r="IS17" s="353"/>
      <c r="IT17" s="353"/>
      <c r="IU17" s="356">
        <f t="shared" si="81"/>
        <v>0</v>
      </c>
      <c r="IV17" s="356">
        <f t="shared" si="82"/>
        <v>0</v>
      </c>
      <c r="IW17" s="356"/>
      <c r="IX17" s="356"/>
      <c r="IY17" s="356">
        <f t="shared" si="83"/>
        <v>0</v>
      </c>
      <c r="IZ17" s="356">
        <f t="shared" si="84"/>
        <v>0</v>
      </c>
      <c r="JA17" s="136"/>
      <c r="JB17" s="136"/>
      <c r="JC17" s="356">
        <f t="shared" si="85"/>
        <v>0</v>
      </c>
      <c r="JD17" s="356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50"/>
      <c r="F18" s="350"/>
      <c r="G18" s="67">
        <f t="shared" si="0"/>
        <v>0</v>
      </c>
      <c r="H18" s="67">
        <f t="shared" si="1"/>
        <v>0</v>
      </c>
      <c r="I18" s="305"/>
      <c r="J18" s="67"/>
      <c r="K18" s="67"/>
      <c r="L18" s="67"/>
      <c r="M18" s="67">
        <f t="shared" si="2"/>
        <v>0</v>
      </c>
      <c r="N18" s="67">
        <f t="shared" si="3"/>
        <v>0</v>
      </c>
      <c r="O18" s="305"/>
      <c r="P18" s="67"/>
      <c r="Q18" s="71"/>
      <c r="R18" s="67"/>
      <c r="S18" s="67">
        <f t="shared" si="4"/>
        <v>0</v>
      </c>
      <c r="T18" s="67">
        <f t="shared" si="5"/>
        <v>0</v>
      </c>
      <c r="U18" s="305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59"/>
      <c r="AC18" s="360"/>
      <c r="AD18" s="67"/>
      <c r="AE18" s="67">
        <f t="shared" si="8"/>
        <v>0</v>
      </c>
      <c r="AF18" s="67">
        <f t="shared" si="9"/>
        <v>0</v>
      </c>
      <c r="AG18" s="305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50"/>
      <c r="AP18" s="350"/>
      <c r="AQ18" s="67">
        <f t="shared" si="12"/>
        <v>0</v>
      </c>
      <c r="AR18" s="67">
        <f t="shared" si="13"/>
        <v>0</v>
      </c>
      <c r="AS18" s="106"/>
      <c r="AT18" s="351"/>
      <c r="AU18" s="71"/>
      <c r="AV18" s="67"/>
      <c r="AW18" s="67">
        <f t="shared" si="14"/>
        <v>0</v>
      </c>
      <c r="AX18" s="67">
        <f t="shared" si="15"/>
        <v>0</v>
      </c>
      <c r="AY18" s="352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06">
        <v>82.47</v>
      </c>
      <c r="BX18" s="350"/>
      <c r="BY18" s="75"/>
      <c r="BZ18" s="86"/>
      <c r="CA18" s="67">
        <f t="shared" si="24"/>
        <v>82.47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05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50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50"/>
      <c r="DN18" s="350"/>
      <c r="DO18" s="350"/>
      <c r="DP18" s="350"/>
      <c r="DQ18" s="67">
        <f t="shared" si="37"/>
        <v>0</v>
      </c>
      <c r="DR18" s="67">
        <f t="shared" si="38"/>
        <v>0</v>
      </c>
      <c r="DS18" s="305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05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67">
        <v>4.6399999999999997</v>
      </c>
      <c r="HX18" s="357"/>
      <c r="HY18" s="357"/>
      <c r="HZ18" s="357"/>
      <c r="IA18" s="67">
        <f t="shared" si="72"/>
        <v>4.6399999999999997</v>
      </c>
      <c r="IB18" s="67">
        <f t="shared" si="73"/>
        <v>0</v>
      </c>
      <c r="IC18" s="354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55"/>
      <c r="IL18" s="358"/>
      <c r="IM18" s="351">
        <f t="shared" si="77"/>
        <v>0</v>
      </c>
      <c r="IN18" s="351">
        <f t="shared" si="78"/>
        <v>0</v>
      </c>
      <c r="IO18" s="106"/>
      <c r="IP18" s="357"/>
      <c r="IQ18" s="351">
        <f t="shared" si="79"/>
        <v>0</v>
      </c>
      <c r="IR18" s="351">
        <f t="shared" si="80"/>
        <v>0</v>
      </c>
      <c r="IS18" s="353"/>
      <c r="IT18" s="353"/>
      <c r="IU18" s="356">
        <f t="shared" si="81"/>
        <v>0</v>
      </c>
      <c r="IV18" s="356">
        <f t="shared" si="82"/>
        <v>0</v>
      </c>
      <c r="IW18" s="356"/>
      <c r="IX18" s="356"/>
      <c r="IY18" s="356">
        <f t="shared" si="83"/>
        <v>0</v>
      </c>
      <c r="IZ18" s="356">
        <f t="shared" si="84"/>
        <v>0</v>
      </c>
      <c r="JA18" s="136"/>
      <c r="JB18" s="136"/>
      <c r="JC18" s="356">
        <f t="shared" si="85"/>
        <v>0</v>
      </c>
      <c r="JD18" s="356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50"/>
      <c r="F19" s="350"/>
      <c r="G19" s="67">
        <f t="shared" si="0"/>
        <v>0</v>
      </c>
      <c r="H19" s="67">
        <f t="shared" si="1"/>
        <v>0</v>
      </c>
      <c r="I19" s="305"/>
      <c r="J19" s="67"/>
      <c r="K19" s="67"/>
      <c r="L19" s="67"/>
      <c r="M19" s="67">
        <f t="shared" si="2"/>
        <v>0</v>
      </c>
      <c r="N19" s="67">
        <f t="shared" si="3"/>
        <v>0</v>
      </c>
      <c r="O19" s="305"/>
      <c r="P19" s="67"/>
      <c r="Q19" s="71"/>
      <c r="R19" s="67"/>
      <c r="S19" s="67">
        <f t="shared" si="4"/>
        <v>0</v>
      </c>
      <c r="T19" s="67">
        <f t="shared" si="5"/>
        <v>0</v>
      </c>
      <c r="U19" s="305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59"/>
      <c r="AC19" s="360"/>
      <c r="AD19" s="67"/>
      <c r="AE19" s="67">
        <f t="shared" si="8"/>
        <v>0</v>
      </c>
      <c r="AF19" s="67">
        <f t="shared" si="9"/>
        <v>0</v>
      </c>
      <c r="AG19" s="305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50"/>
      <c r="AP19" s="350"/>
      <c r="AQ19" s="67">
        <f t="shared" si="12"/>
        <v>0</v>
      </c>
      <c r="AR19" s="67">
        <f t="shared" si="13"/>
        <v>0</v>
      </c>
      <c r="AS19" s="106"/>
      <c r="AT19" s="351"/>
      <c r="AU19" s="71"/>
      <c r="AV19" s="67"/>
      <c r="AW19" s="67">
        <f t="shared" si="14"/>
        <v>0</v>
      </c>
      <c r="AX19" s="67">
        <f t="shared" si="15"/>
        <v>0</v>
      </c>
      <c r="AY19" s="352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06">
        <v>82.47</v>
      </c>
      <c r="BX19" s="350"/>
      <c r="BY19" s="75"/>
      <c r="BZ19" s="86"/>
      <c r="CA19" s="67">
        <f t="shared" si="24"/>
        <v>82.47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05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50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50"/>
      <c r="DN19" s="350"/>
      <c r="DO19" s="350"/>
      <c r="DP19" s="350"/>
      <c r="DQ19" s="67">
        <f t="shared" si="37"/>
        <v>0</v>
      </c>
      <c r="DR19" s="67">
        <f t="shared" si="38"/>
        <v>0</v>
      </c>
      <c r="DS19" s="305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05">
        <v>46.91</v>
      </c>
      <c r="EX19" s="67"/>
      <c r="EY19" s="67"/>
      <c r="EZ19" s="67"/>
      <c r="FA19" s="67">
        <f t="shared" si="49"/>
        <v>46.91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67">
        <v>4.6399999999999997</v>
      </c>
      <c r="HX19" s="357"/>
      <c r="HY19" s="357"/>
      <c r="HZ19" s="357"/>
      <c r="IA19" s="67">
        <f t="shared" si="72"/>
        <v>4.6399999999999997</v>
      </c>
      <c r="IB19" s="67">
        <f t="shared" si="73"/>
        <v>0</v>
      </c>
      <c r="IC19" s="354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55"/>
      <c r="IL19" s="358"/>
      <c r="IM19" s="351">
        <f t="shared" si="77"/>
        <v>0</v>
      </c>
      <c r="IN19" s="351">
        <f t="shared" si="78"/>
        <v>0</v>
      </c>
      <c r="IO19" s="106"/>
      <c r="IP19" s="357"/>
      <c r="IQ19" s="351">
        <f t="shared" si="79"/>
        <v>0</v>
      </c>
      <c r="IR19" s="351">
        <f t="shared" si="80"/>
        <v>0</v>
      </c>
      <c r="IS19" s="353"/>
      <c r="IT19" s="353"/>
      <c r="IU19" s="356">
        <f t="shared" si="81"/>
        <v>0</v>
      </c>
      <c r="IV19" s="356">
        <f t="shared" si="82"/>
        <v>0</v>
      </c>
      <c r="IW19" s="356"/>
      <c r="IX19" s="356"/>
      <c r="IY19" s="356">
        <f t="shared" si="83"/>
        <v>0</v>
      </c>
      <c r="IZ19" s="356">
        <f t="shared" si="84"/>
        <v>0</v>
      </c>
      <c r="JA19" s="136"/>
      <c r="JB19" s="136"/>
      <c r="JC19" s="356">
        <f t="shared" si="85"/>
        <v>0</v>
      </c>
      <c r="JD19" s="356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50"/>
      <c r="F20" s="350"/>
      <c r="G20" s="67">
        <f t="shared" si="0"/>
        <v>0</v>
      </c>
      <c r="H20" s="67">
        <f t="shared" si="1"/>
        <v>0</v>
      </c>
      <c r="I20" s="305"/>
      <c r="J20" s="67"/>
      <c r="K20" s="67"/>
      <c r="L20" s="67"/>
      <c r="M20" s="67">
        <f t="shared" si="2"/>
        <v>0</v>
      </c>
      <c r="N20" s="67">
        <f t="shared" si="3"/>
        <v>0</v>
      </c>
      <c r="O20" s="305"/>
      <c r="P20" s="67"/>
      <c r="Q20" s="71"/>
      <c r="R20" s="67"/>
      <c r="S20" s="67">
        <f t="shared" si="4"/>
        <v>0</v>
      </c>
      <c r="T20" s="67">
        <f t="shared" si="5"/>
        <v>0</v>
      </c>
      <c r="U20" s="305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59"/>
      <c r="AC20" s="360"/>
      <c r="AD20" s="67"/>
      <c r="AE20" s="67">
        <f t="shared" si="8"/>
        <v>0</v>
      </c>
      <c r="AF20" s="67">
        <f t="shared" si="9"/>
        <v>0</v>
      </c>
      <c r="AG20" s="305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50"/>
      <c r="AP20" s="350"/>
      <c r="AQ20" s="67">
        <f t="shared" si="12"/>
        <v>0</v>
      </c>
      <c r="AR20" s="67">
        <f t="shared" si="13"/>
        <v>0</v>
      </c>
      <c r="AS20" s="106"/>
      <c r="AT20" s="351"/>
      <c r="AU20" s="71"/>
      <c r="AV20" s="67"/>
      <c r="AW20" s="67">
        <f t="shared" si="14"/>
        <v>0</v>
      </c>
      <c r="AX20" s="67">
        <f t="shared" si="15"/>
        <v>0</v>
      </c>
      <c r="AY20" s="352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06">
        <v>82.47</v>
      </c>
      <c r="BX20" s="350"/>
      <c r="BY20" s="75"/>
      <c r="BZ20" s="86"/>
      <c r="CA20" s="67">
        <f t="shared" si="24"/>
        <v>82.47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05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50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50"/>
      <c r="DN20" s="350"/>
      <c r="DO20" s="350"/>
      <c r="DP20" s="350"/>
      <c r="DQ20" s="67">
        <f t="shared" si="37"/>
        <v>0</v>
      </c>
      <c r="DR20" s="67">
        <f t="shared" si="38"/>
        <v>0</v>
      </c>
      <c r="DS20" s="305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05">
        <v>46.91</v>
      </c>
      <c r="EX20" s="67"/>
      <c r="EY20" s="67"/>
      <c r="EZ20" s="67"/>
      <c r="FA20" s="67">
        <f t="shared" si="49"/>
        <v>46.91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67">
        <v>4.6399999999999997</v>
      </c>
      <c r="HX20" s="357"/>
      <c r="HY20" s="357"/>
      <c r="HZ20" s="357"/>
      <c r="IA20" s="67">
        <f t="shared" si="72"/>
        <v>4.6399999999999997</v>
      </c>
      <c r="IB20" s="67">
        <f t="shared" si="73"/>
        <v>0</v>
      </c>
      <c r="IC20" s="354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55"/>
      <c r="IL20" s="358"/>
      <c r="IM20" s="351">
        <f t="shared" si="77"/>
        <v>0</v>
      </c>
      <c r="IN20" s="351">
        <f t="shared" si="78"/>
        <v>0</v>
      </c>
      <c r="IO20" s="106"/>
      <c r="IP20" s="357"/>
      <c r="IQ20" s="351">
        <f t="shared" si="79"/>
        <v>0</v>
      </c>
      <c r="IR20" s="351">
        <f t="shared" si="80"/>
        <v>0</v>
      </c>
      <c r="IS20" s="353"/>
      <c r="IT20" s="353"/>
      <c r="IU20" s="356">
        <f>IS20</f>
        <v>0</v>
      </c>
      <c r="IV20" s="136">
        <f>IT20</f>
        <v>0</v>
      </c>
      <c r="IW20" s="356"/>
      <c r="IX20" s="356"/>
      <c r="IY20" s="356">
        <f t="shared" si="83"/>
        <v>0</v>
      </c>
      <c r="IZ20" s="356">
        <f t="shared" si="84"/>
        <v>0</v>
      </c>
      <c r="JA20" s="136"/>
      <c r="JB20" s="136"/>
      <c r="JC20" s="356">
        <f t="shared" si="85"/>
        <v>0</v>
      </c>
      <c r="JD20" s="356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50"/>
      <c r="F21" s="350"/>
      <c r="G21" s="67">
        <f t="shared" si="0"/>
        <v>0</v>
      </c>
      <c r="H21" s="67">
        <f t="shared" si="1"/>
        <v>0</v>
      </c>
      <c r="I21" s="305"/>
      <c r="J21" s="67"/>
      <c r="K21" s="67"/>
      <c r="L21" s="67"/>
      <c r="M21" s="67">
        <f t="shared" si="2"/>
        <v>0</v>
      </c>
      <c r="N21" s="67">
        <f t="shared" si="3"/>
        <v>0</v>
      </c>
      <c r="O21" s="305"/>
      <c r="P21" s="67"/>
      <c r="Q21" s="71"/>
      <c r="R21" s="67"/>
      <c r="S21" s="67">
        <f t="shared" si="4"/>
        <v>0</v>
      </c>
      <c r="T21" s="67">
        <f t="shared" si="5"/>
        <v>0</v>
      </c>
      <c r="U21" s="305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59"/>
      <c r="AC21" s="360"/>
      <c r="AD21" s="67"/>
      <c r="AE21" s="67">
        <f t="shared" si="8"/>
        <v>0</v>
      </c>
      <c r="AF21" s="67">
        <f t="shared" si="9"/>
        <v>0</v>
      </c>
      <c r="AG21" s="305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50"/>
      <c r="AP21" s="350"/>
      <c r="AQ21" s="67">
        <f t="shared" si="12"/>
        <v>0</v>
      </c>
      <c r="AR21" s="67">
        <f t="shared" si="13"/>
        <v>0</v>
      </c>
      <c r="AS21" s="106"/>
      <c r="AT21" s="351"/>
      <c r="AU21" s="71"/>
      <c r="AV21" s="67"/>
      <c r="AW21" s="67">
        <f t="shared" si="14"/>
        <v>0</v>
      </c>
      <c r="AX21" s="67">
        <f t="shared" si="15"/>
        <v>0</v>
      </c>
      <c r="AY21" s="352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06">
        <v>82.47</v>
      </c>
      <c r="BX21" s="350"/>
      <c r="BY21" s="75"/>
      <c r="BZ21" s="86"/>
      <c r="CA21" s="67">
        <f t="shared" si="24"/>
        <v>82.47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05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50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50"/>
      <c r="DN21" s="350"/>
      <c r="DO21" s="350"/>
      <c r="DP21" s="350"/>
      <c r="DQ21" s="67">
        <f t="shared" si="37"/>
        <v>0</v>
      </c>
      <c r="DR21" s="67">
        <f t="shared" si="38"/>
        <v>0</v>
      </c>
      <c r="DS21" s="305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05">
        <v>46.91</v>
      </c>
      <c r="EX21" s="67"/>
      <c r="EY21" s="67"/>
      <c r="EZ21" s="67"/>
      <c r="FA21" s="67">
        <f t="shared" si="49"/>
        <v>46.91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67">
        <v>4.6399999999999997</v>
      </c>
      <c r="HX21" s="357"/>
      <c r="HY21" s="357"/>
      <c r="HZ21" s="357"/>
      <c r="IA21" s="67">
        <f t="shared" si="72"/>
        <v>4.6399999999999997</v>
      </c>
      <c r="IB21" s="67">
        <f t="shared" si="73"/>
        <v>0</v>
      </c>
      <c r="IC21" s="354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55"/>
      <c r="IL21" s="358"/>
      <c r="IM21" s="351">
        <f t="shared" si="77"/>
        <v>0</v>
      </c>
      <c r="IN21" s="351">
        <f t="shared" si="78"/>
        <v>0</v>
      </c>
      <c r="IO21" s="106"/>
      <c r="IP21" s="357"/>
      <c r="IQ21" s="351">
        <f t="shared" si="79"/>
        <v>0</v>
      </c>
      <c r="IR21" s="351">
        <f t="shared" si="80"/>
        <v>0</v>
      </c>
      <c r="IS21" s="353"/>
      <c r="IT21" s="353"/>
      <c r="IU21" s="356">
        <f t="shared" ref="IU21:IU84" si="88">IS21</f>
        <v>0</v>
      </c>
      <c r="IV21" s="136">
        <f t="shared" ref="IV21:IV84" si="89">IT21</f>
        <v>0</v>
      </c>
      <c r="IW21" s="356"/>
      <c r="IX21" s="356"/>
      <c r="IY21" s="356">
        <f t="shared" si="83"/>
        <v>0</v>
      </c>
      <c r="IZ21" s="356">
        <f t="shared" si="84"/>
        <v>0</v>
      </c>
      <c r="JA21" s="136"/>
      <c r="JB21" s="136"/>
      <c r="JC21" s="356">
        <f t="shared" si="85"/>
        <v>0</v>
      </c>
      <c r="JD21" s="356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50"/>
      <c r="F22" s="350"/>
      <c r="G22" s="67">
        <f t="shared" si="0"/>
        <v>0</v>
      </c>
      <c r="H22" s="67">
        <f t="shared" si="1"/>
        <v>0</v>
      </c>
      <c r="I22" s="305"/>
      <c r="J22" s="67"/>
      <c r="K22" s="67"/>
      <c r="L22" s="67"/>
      <c r="M22" s="67">
        <f t="shared" si="2"/>
        <v>0</v>
      </c>
      <c r="N22" s="67">
        <f t="shared" si="3"/>
        <v>0</v>
      </c>
      <c r="O22" s="305"/>
      <c r="P22" s="67"/>
      <c r="Q22" s="71"/>
      <c r="R22" s="67"/>
      <c r="S22" s="67">
        <f t="shared" si="4"/>
        <v>0</v>
      </c>
      <c r="T22" s="67">
        <f t="shared" si="5"/>
        <v>0</v>
      </c>
      <c r="U22" s="305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59"/>
      <c r="AC22" s="360"/>
      <c r="AD22" s="67"/>
      <c r="AE22" s="67">
        <f t="shared" si="8"/>
        <v>0</v>
      </c>
      <c r="AF22" s="67">
        <f t="shared" si="9"/>
        <v>0</v>
      </c>
      <c r="AG22" s="305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50"/>
      <c r="AP22" s="350"/>
      <c r="AQ22" s="67">
        <f t="shared" si="12"/>
        <v>0</v>
      </c>
      <c r="AR22" s="67">
        <f t="shared" si="13"/>
        <v>0</v>
      </c>
      <c r="AS22" s="106"/>
      <c r="AT22" s="351"/>
      <c r="AU22" s="71"/>
      <c r="AV22" s="67"/>
      <c r="AW22" s="67">
        <f t="shared" si="14"/>
        <v>0</v>
      </c>
      <c r="AX22" s="67">
        <f t="shared" si="15"/>
        <v>0</v>
      </c>
      <c r="AY22" s="352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06">
        <v>82.47</v>
      </c>
      <c r="BX22" s="350"/>
      <c r="BY22" s="75"/>
      <c r="BZ22" s="86"/>
      <c r="CA22" s="67">
        <f t="shared" si="24"/>
        <v>82.47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05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50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50"/>
      <c r="DN22" s="350"/>
      <c r="DO22" s="350"/>
      <c r="DP22" s="350"/>
      <c r="DQ22" s="67">
        <f t="shared" si="37"/>
        <v>0</v>
      </c>
      <c r="DR22" s="67">
        <f t="shared" si="38"/>
        <v>0</v>
      </c>
      <c r="DS22" s="305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05">
        <v>46.91</v>
      </c>
      <c r="EX22" s="67"/>
      <c r="EY22" s="67"/>
      <c r="EZ22" s="67"/>
      <c r="FA22" s="67">
        <f t="shared" si="49"/>
        <v>46.91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67">
        <v>4.6399999999999997</v>
      </c>
      <c r="HX22" s="357"/>
      <c r="HY22" s="357"/>
      <c r="HZ22" s="357"/>
      <c r="IA22" s="67">
        <f t="shared" si="72"/>
        <v>4.6399999999999997</v>
      </c>
      <c r="IB22" s="67">
        <f t="shared" si="73"/>
        <v>0</v>
      </c>
      <c r="IC22" s="354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55"/>
      <c r="IL22" s="358"/>
      <c r="IM22" s="351">
        <f t="shared" si="77"/>
        <v>0</v>
      </c>
      <c r="IN22" s="351">
        <f t="shared" si="78"/>
        <v>0</v>
      </c>
      <c r="IO22" s="106"/>
      <c r="IP22" s="357"/>
      <c r="IQ22" s="351">
        <f t="shared" si="79"/>
        <v>0</v>
      </c>
      <c r="IR22" s="351">
        <f t="shared" si="80"/>
        <v>0</v>
      </c>
      <c r="IS22" s="353"/>
      <c r="IT22" s="353"/>
      <c r="IU22" s="356">
        <f t="shared" si="88"/>
        <v>0</v>
      </c>
      <c r="IV22" s="136">
        <f t="shared" si="89"/>
        <v>0</v>
      </c>
      <c r="IW22" s="356"/>
      <c r="IX22" s="356"/>
      <c r="IY22" s="356">
        <f t="shared" si="83"/>
        <v>0</v>
      </c>
      <c r="IZ22" s="356">
        <f t="shared" si="84"/>
        <v>0</v>
      </c>
      <c r="JA22" s="136"/>
      <c r="JB22" s="136"/>
      <c r="JC22" s="356">
        <f t="shared" si="85"/>
        <v>0</v>
      </c>
      <c r="JD22" s="356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50"/>
      <c r="F23" s="350"/>
      <c r="G23" s="67">
        <f t="shared" si="0"/>
        <v>0</v>
      </c>
      <c r="H23" s="67">
        <f t="shared" si="1"/>
        <v>0</v>
      </c>
      <c r="I23" s="305"/>
      <c r="J23" s="67"/>
      <c r="K23" s="67"/>
      <c r="L23" s="67"/>
      <c r="M23" s="67">
        <f t="shared" si="2"/>
        <v>0</v>
      </c>
      <c r="N23" s="67">
        <f t="shared" si="3"/>
        <v>0</v>
      </c>
      <c r="O23" s="305"/>
      <c r="P23" s="67"/>
      <c r="Q23" s="71"/>
      <c r="R23" s="67"/>
      <c r="S23" s="67">
        <f t="shared" si="4"/>
        <v>0</v>
      </c>
      <c r="T23" s="67">
        <f t="shared" si="5"/>
        <v>0</v>
      </c>
      <c r="U23" s="305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59"/>
      <c r="AC23" s="360"/>
      <c r="AD23" s="67"/>
      <c r="AE23" s="67">
        <f t="shared" si="8"/>
        <v>0</v>
      </c>
      <c r="AF23" s="67">
        <f t="shared" si="9"/>
        <v>0</v>
      </c>
      <c r="AG23" s="305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50"/>
      <c r="AP23" s="350"/>
      <c r="AQ23" s="67">
        <f t="shared" si="12"/>
        <v>0</v>
      </c>
      <c r="AR23" s="67">
        <f t="shared" si="13"/>
        <v>0</v>
      </c>
      <c r="AS23" s="106"/>
      <c r="AT23" s="351"/>
      <c r="AU23" s="71"/>
      <c r="AV23" s="67"/>
      <c r="AW23" s="67">
        <f t="shared" si="14"/>
        <v>0</v>
      </c>
      <c r="AX23" s="67">
        <f t="shared" si="15"/>
        <v>0</v>
      </c>
      <c r="AY23" s="352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06">
        <v>82.47</v>
      </c>
      <c r="BX23" s="350"/>
      <c r="BY23" s="75"/>
      <c r="BZ23" s="86"/>
      <c r="CA23" s="67">
        <f t="shared" si="24"/>
        <v>82.47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05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50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50"/>
      <c r="DN23" s="350"/>
      <c r="DO23" s="350"/>
      <c r="DP23" s="350"/>
      <c r="DQ23" s="67">
        <f t="shared" si="37"/>
        <v>0</v>
      </c>
      <c r="DR23" s="67">
        <f t="shared" si="38"/>
        <v>0</v>
      </c>
      <c r="DS23" s="305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05">
        <v>46.91</v>
      </c>
      <c r="EX23" s="67"/>
      <c r="EY23" s="67"/>
      <c r="EZ23" s="67"/>
      <c r="FA23" s="67">
        <f t="shared" si="49"/>
        <v>46.91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67">
        <v>4.6399999999999997</v>
      </c>
      <c r="HX23" s="357"/>
      <c r="HY23" s="357"/>
      <c r="HZ23" s="357"/>
      <c r="IA23" s="67">
        <f t="shared" si="72"/>
        <v>4.6399999999999997</v>
      </c>
      <c r="IB23" s="67">
        <f t="shared" si="73"/>
        <v>0</v>
      </c>
      <c r="IC23" s="354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55"/>
      <c r="IL23" s="358"/>
      <c r="IM23" s="351">
        <f t="shared" si="77"/>
        <v>0</v>
      </c>
      <c r="IN23" s="351">
        <f t="shared" si="78"/>
        <v>0</v>
      </c>
      <c r="IO23" s="106"/>
      <c r="IP23" s="357"/>
      <c r="IQ23" s="351">
        <f t="shared" si="79"/>
        <v>0</v>
      </c>
      <c r="IR23" s="351">
        <f t="shared" si="80"/>
        <v>0</v>
      </c>
      <c r="IS23" s="353"/>
      <c r="IT23" s="353"/>
      <c r="IU23" s="356">
        <f t="shared" si="88"/>
        <v>0</v>
      </c>
      <c r="IV23" s="136">
        <f t="shared" si="89"/>
        <v>0</v>
      </c>
      <c r="IW23" s="356"/>
      <c r="IX23" s="356"/>
      <c r="IY23" s="356">
        <f t="shared" si="83"/>
        <v>0</v>
      </c>
      <c r="IZ23" s="356">
        <f t="shared" si="84"/>
        <v>0</v>
      </c>
      <c r="JA23" s="136"/>
      <c r="JB23" s="136"/>
      <c r="JC23" s="356">
        <f t="shared" si="85"/>
        <v>0</v>
      </c>
      <c r="JD23" s="356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50"/>
      <c r="F24" s="350"/>
      <c r="G24" s="67">
        <f t="shared" si="0"/>
        <v>0</v>
      </c>
      <c r="H24" s="67">
        <f t="shared" si="1"/>
        <v>0</v>
      </c>
      <c r="I24" s="305"/>
      <c r="J24" s="67"/>
      <c r="K24" s="67"/>
      <c r="L24" s="67"/>
      <c r="M24" s="67">
        <f t="shared" si="2"/>
        <v>0</v>
      </c>
      <c r="N24" s="67">
        <f t="shared" si="3"/>
        <v>0</v>
      </c>
      <c r="O24" s="305"/>
      <c r="P24" s="67"/>
      <c r="Q24" s="71"/>
      <c r="R24" s="67"/>
      <c r="S24" s="67">
        <f t="shared" si="4"/>
        <v>0</v>
      </c>
      <c r="T24" s="67">
        <f t="shared" si="5"/>
        <v>0</v>
      </c>
      <c r="U24" s="305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59"/>
      <c r="AC24" s="360"/>
      <c r="AD24" s="67"/>
      <c r="AE24" s="67">
        <f t="shared" si="8"/>
        <v>0</v>
      </c>
      <c r="AF24" s="67">
        <f t="shared" si="9"/>
        <v>0</v>
      </c>
      <c r="AG24" s="305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50"/>
      <c r="AP24" s="350"/>
      <c r="AQ24" s="67">
        <f t="shared" si="12"/>
        <v>0</v>
      </c>
      <c r="AR24" s="67">
        <f t="shared" si="13"/>
        <v>0</v>
      </c>
      <c r="AS24" s="106"/>
      <c r="AT24" s="351"/>
      <c r="AU24" s="71"/>
      <c r="AV24" s="67"/>
      <c r="AW24" s="67">
        <f t="shared" si="14"/>
        <v>0</v>
      </c>
      <c r="AX24" s="67">
        <f t="shared" si="15"/>
        <v>0</v>
      </c>
      <c r="AY24" s="352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06">
        <v>82.47</v>
      </c>
      <c r="BX24" s="350"/>
      <c r="BY24" s="75"/>
      <c r="BZ24" s="86"/>
      <c r="CA24" s="67">
        <f t="shared" si="24"/>
        <v>82.47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05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50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50"/>
      <c r="DN24" s="350"/>
      <c r="DO24" s="350"/>
      <c r="DP24" s="350"/>
      <c r="DQ24" s="67">
        <f t="shared" si="37"/>
        <v>0</v>
      </c>
      <c r="DR24" s="67">
        <f t="shared" si="38"/>
        <v>0</v>
      </c>
      <c r="DS24" s="305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05">
        <v>46.91</v>
      </c>
      <c r="EX24" s="67"/>
      <c r="EY24" s="67"/>
      <c r="EZ24" s="67"/>
      <c r="FA24" s="67">
        <f t="shared" si="49"/>
        <v>46.91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67">
        <v>4.6399999999999997</v>
      </c>
      <c r="HX24" s="357"/>
      <c r="HY24" s="357"/>
      <c r="HZ24" s="357"/>
      <c r="IA24" s="67">
        <f t="shared" si="72"/>
        <v>4.6399999999999997</v>
      </c>
      <c r="IB24" s="67">
        <f t="shared" si="73"/>
        <v>0</v>
      </c>
      <c r="IC24" s="354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55"/>
      <c r="IL24" s="358"/>
      <c r="IM24" s="351">
        <f t="shared" si="77"/>
        <v>0</v>
      </c>
      <c r="IN24" s="351">
        <f t="shared" si="78"/>
        <v>0</v>
      </c>
      <c r="IO24" s="106"/>
      <c r="IP24" s="357"/>
      <c r="IQ24" s="351">
        <f t="shared" si="79"/>
        <v>0</v>
      </c>
      <c r="IR24" s="351">
        <f t="shared" si="80"/>
        <v>0</v>
      </c>
      <c r="IS24" s="353"/>
      <c r="IT24" s="353"/>
      <c r="IU24" s="356">
        <f t="shared" si="88"/>
        <v>0</v>
      </c>
      <c r="IV24" s="136">
        <f t="shared" si="89"/>
        <v>0</v>
      </c>
      <c r="IW24" s="356"/>
      <c r="IX24" s="356"/>
      <c r="IY24" s="356">
        <f t="shared" si="83"/>
        <v>0</v>
      </c>
      <c r="IZ24" s="356">
        <f t="shared" si="84"/>
        <v>0</v>
      </c>
      <c r="JA24" s="136"/>
      <c r="JB24" s="136"/>
      <c r="JC24" s="356">
        <f t="shared" si="85"/>
        <v>0</v>
      </c>
      <c r="JD24" s="356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50"/>
      <c r="F25" s="350"/>
      <c r="G25" s="67">
        <f t="shared" si="0"/>
        <v>0</v>
      </c>
      <c r="H25" s="67">
        <f t="shared" si="1"/>
        <v>0</v>
      </c>
      <c r="I25" s="305"/>
      <c r="J25" s="67"/>
      <c r="K25" s="67"/>
      <c r="L25" s="67"/>
      <c r="M25" s="67">
        <f t="shared" si="2"/>
        <v>0</v>
      </c>
      <c r="N25" s="67">
        <f t="shared" si="3"/>
        <v>0</v>
      </c>
      <c r="O25" s="305"/>
      <c r="P25" s="67"/>
      <c r="Q25" s="71"/>
      <c r="R25" s="67"/>
      <c r="S25" s="67">
        <f t="shared" si="4"/>
        <v>0</v>
      </c>
      <c r="T25" s="67">
        <f t="shared" si="5"/>
        <v>0</v>
      </c>
      <c r="U25" s="305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59"/>
      <c r="AC25" s="360"/>
      <c r="AD25" s="67"/>
      <c r="AE25" s="67">
        <f t="shared" si="8"/>
        <v>0</v>
      </c>
      <c r="AF25" s="67">
        <f t="shared" si="9"/>
        <v>0</v>
      </c>
      <c r="AG25" s="305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50"/>
      <c r="AP25" s="350"/>
      <c r="AQ25" s="67">
        <f t="shared" si="12"/>
        <v>0</v>
      </c>
      <c r="AR25" s="67">
        <f t="shared" si="13"/>
        <v>0</v>
      </c>
      <c r="AS25" s="106"/>
      <c r="AT25" s="351"/>
      <c r="AU25" s="71"/>
      <c r="AV25" s="67"/>
      <c r="AW25" s="67">
        <f t="shared" si="14"/>
        <v>0</v>
      </c>
      <c r="AX25" s="67">
        <f t="shared" si="15"/>
        <v>0</v>
      </c>
      <c r="AY25" s="352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06">
        <v>82.47</v>
      </c>
      <c r="BX25" s="350"/>
      <c r="BY25" s="75"/>
      <c r="BZ25" s="86"/>
      <c r="CA25" s="67">
        <f t="shared" si="24"/>
        <v>82.47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05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50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50"/>
      <c r="DN25" s="350"/>
      <c r="DO25" s="350"/>
      <c r="DP25" s="350"/>
      <c r="DQ25" s="67">
        <f t="shared" si="37"/>
        <v>0</v>
      </c>
      <c r="DR25" s="67">
        <f t="shared" si="38"/>
        <v>0</v>
      </c>
      <c r="DS25" s="305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05">
        <v>46.91</v>
      </c>
      <c r="EX25" s="67"/>
      <c r="EY25" s="67"/>
      <c r="EZ25" s="67"/>
      <c r="FA25" s="67">
        <f t="shared" si="49"/>
        <v>46.91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67">
        <v>4.6399999999999997</v>
      </c>
      <c r="HX25" s="357"/>
      <c r="HY25" s="357"/>
      <c r="HZ25" s="357"/>
      <c r="IA25" s="67">
        <f t="shared" si="72"/>
        <v>4.6399999999999997</v>
      </c>
      <c r="IB25" s="67">
        <f t="shared" si="73"/>
        <v>0</v>
      </c>
      <c r="IC25" s="354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55"/>
      <c r="IL25" s="358"/>
      <c r="IM25" s="351">
        <f t="shared" si="77"/>
        <v>0</v>
      </c>
      <c r="IN25" s="351">
        <f t="shared" si="78"/>
        <v>0</v>
      </c>
      <c r="IO25" s="106"/>
      <c r="IP25" s="357"/>
      <c r="IQ25" s="351">
        <f t="shared" si="79"/>
        <v>0</v>
      </c>
      <c r="IR25" s="351">
        <f t="shared" si="80"/>
        <v>0</v>
      </c>
      <c r="IS25" s="353"/>
      <c r="IT25" s="353"/>
      <c r="IU25" s="356">
        <f t="shared" si="88"/>
        <v>0</v>
      </c>
      <c r="IV25" s="136">
        <f t="shared" si="89"/>
        <v>0</v>
      </c>
      <c r="IW25" s="356"/>
      <c r="IX25" s="356"/>
      <c r="IY25" s="356">
        <f t="shared" si="83"/>
        <v>0</v>
      </c>
      <c r="IZ25" s="356">
        <f t="shared" si="84"/>
        <v>0</v>
      </c>
      <c r="JA25" s="136"/>
      <c r="JB25" s="136"/>
      <c r="JC25" s="356">
        <f t="shared" si="85"/>
        <v>0</v>
      </c>
      <c r="JD25" s="356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50"/>
      <c r="F26" s="350"/>
      <c r="G26" s="67">
        <f t="shared" si="0"/>
        <v>0</v>
      </c>
      <c r="H26" s="67">
        <f t="shared" si="1"/>
        <v>0</v>
      </c>
      <c r="I26" s="305"/>
      <c r="J26" s="67"/>
      <c r="K26" s="67"/>
      <c r="L26" s="67"/>
      <c r="M26" s="67">
        <f t="shared" si="2"/>
        <v>0</v>
      </c>
      <c r="N26" s="67">
        <f t="shared" si="3"/>
        <v>0</v>
      </c>
      <c r="O26" s="305"/>
      <c r="P26" s="67"/>
      <c r="Q26" s="71"/>
      <c r="R26" s="67"/>
      <c r="S26" s="67">
        <f t="shared" si="4"/>
        <v>0</v>
      </c>
      <c r="T26" s="67">
        <f t="shared" si="5"/>
        <v>0</v>
      </c>
      <c r="U26" s="305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59"/>
      <c r="AC26" s="360"/>
      <c r="AD26" s="67"/>
      <c r="AE26" s="67">
        <f t="shared" si="8"/>
        <v>0</v>
      </c>
      <c r="AF26" s="67">
        <f t="shared" si="9"/>
        <v>0</v>
      </c>
      <c r="AG26" s="305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50"/>
      <c r="AP26" s="350"/>
      <c r="AQ26" s="67">
        <f t="shared" si="12"/>
        <v>0</v>
      </c>
      <c r="AR26" s="67">
        <f t="shared" si="13"/>
        <v>0</v>
      </c>
      <c r="AS26" s="106"/>
      <c r="AT26" s="351"/>
      <c r="AU26" s="71"/>
      <c r="AV26" s="67"/>
      <c r="AW26" s="67">
        <f t="shared" si="14"/>
        <v>0</v>
      </c>
      <c r="AX26" s="67">
        <f t="shared" si="15"/>
        <v>0</v>
      </c>
      <c r="AY26" s="352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06">
        <v>82.47</v>
      </c>
      <c r="BX26" s="350"/>
      <c r="BY26" s="75"/>
      <c r="BZ26" s="86"/>
      <c r="CA26" s="67">
        <f t="shared" si="24"/>
        <v>82.47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05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50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50"/>
      <c r="DN26" s="350"/>
      <c r="DO26" s="350"/>
      <c r="DP26" s="350"/>
      <c r="DQ26" s="67">
        <f t="shared" si="37"/>
        <v>0</v>
      </c>
      <c r="DR26" s="67">
        <f t="shared" si="38"/>
        <v>0</v>
      </c>
      <c r="DS26" s="305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05">
        <v>46.91</v>
      </c>
      <c r="EX26" s="67"/>
      <c r="EY26" s="67"/>
      <c r="EZ26" s="67"/>
      <c r="FA26" s="67">
        <f t="shared" si="49"/>
        <v>46.91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67">
        <v>4.6399999999999997</v>
      </c>
      <c r="HX26" s="357"/>
      <c r="HY26" s="357"/>
      <c r="HZ26" s="357"/>
      <c r="IA26" s="67">
        <f t="shared" si="72"/>
        <v>4.6399999999999997</v>
      </c>
      <c r="IB26" s="67">
        <f t="shared" si="73"/>
        <v>0</v>
      </c>
      <c r="IC26" s="354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55"/>
      <c r="IL26" s="358"/>
      <c r="IM26" s="351">
        <f t="shared" si="77"/>
        <v>0</v>
      </c>
      <c r="IN26" s="351">
        <f t="shared" si="78"/>
        <v>0</v>
      </c>
      <c r="IO26" s="106"/>
      <c r="IP26" s="357"/>
      <c r="IQ26" s="351">
        <f t="shared" si="79"/>
        <v>0</v>
      </c>
      <c r="IR26" s="351">
        <f t="shared" si="80"/>
        <v>0</v>
      </c>
      <c r="IS26" s="353"/>
      <c r="IT26" s="353"/>
      <c r="IU26" s="356">
        <f t="shared" si="88"/>
        <v>0</v>
      </c>
      <c r="IV26" s="136">
        <f t="shared" si="89"/>
        <v>0</v>
      </c>
      <c r="IW26" s="356"/>
      <c r="IX26" s="356"/>
      <c r="IY26" s="356">
        <f t="shared" si="83"/>
        <v>0</v>
      </c>
      <c r="IZ26" s="356">
        <f t="shared" si="84"/>
        <v>0</v>
      </c>
      <c r="JA26" s="136"/>
      <c r="JB26" s="136"/>
      <c r="JC26" s="356">
        <f t="shared" si="85"/>
        <v>0</v>
      </c>
      <c r="JD26" s="356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50"/>
      <c r="F27" s="350"/>
      <c r="G27" s="67">
        <f t="shared" si="0"/>
        <v>0</v>
      </c>
      <c r="H27" s="67">
        <f t="shared" si="1"/>
        <v>0</v>
      </c>
      <c r="I27" s="305"/>
      <c r="J27" s="67"/>
      <c r="K27" s="67"/>
      <c r="L27" s="67"/>
      <c r="M27" s="67">
        <f t="shared" si="2"/>
        <v>0</v>
      </c>
      <c r="N27" s="67">
        <f t="shared" si="3"/>
        <v>0</v>
      </c>
      <c r="O27" s="305"/>
      <c r="P27" s="67"/>
      <c r="Q27" s="71"/>
      <c r="R27" s="67"/>
      <c r="S27" s="67">
        <f t="shared" si="4"/>
        <v>0</v>
      </c>
      <c r="T27" s="67">
        <f t="shared" si="5"/>
        <v>0</v>
      </c>
      <c r="U27" s="305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59"/>
      <c r="AC27" s="360"/>
      <c r="AD27" s="67"/>
      <c r="AE27" s="67">
        <f t="shared" si="8"/>
        <v>0</v>
      </c>
      <c r="AF27" s="67">
        <f t="shared" si="9"/>
        <v>0</v>
      </c>
      <c r="AG27" s="305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50"/>
      <c r="AP27" s="350"/>
      <c r="AQ27" s="67">
        <f t="shared" si="12"/>
        <v>0</v>
      </c>
      <c r="AR27" s="67">
        <f t="shared" si="13"/>
        <v>0</v>
      </c>
      <c r="AS27" s="106"/>
      <c r="AT27" s="351"/>
      <c r="AU27" s="71"/>
      <c r="AV27" s="67"/>
      <c r="AW27" s="67">
        <f t="shared" si="14"/>
        <v>0</v>
      </c>
      <c r="AX27" s="67">
        <f t="shared" si="15"/>
        <v>0</v>
      </c>
      <c r="AY27" s="352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06">
        <v>82.47</v>
      </c>
      <c r="BX27" s="350"/>
      <c r="BY27" s="75"/>
      <c r="BZ27" s="86"/>
      <c r="CA27" s="67">
        <f t="shared" si="24"/>
        <v>82.47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05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50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50"/>
      <c r="DN27" s="350"/>
      <c r="DO27" s="350"/>
      <c r="DP27" s="350"/>
      <c r="DQ27" s="67">
        <f t="shared" si="37"/>
        <v>0</v>
      </c>
      <c r="DR27" s="67">
        <f t="shared" si="38"/>
        <v>0</v>
      </c>
      <c r="DS27" s="305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05">
        <v>46.91</v>
      </c>
      <c r="EX27" s="67"/>
      <c r="EY27" s="67"/>
      <c r="EZ27" s="67"/>
      <c r="FA27" s="67">
        <f t="shared" si="49"/>
        <v>46.91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67">
        <v>4.6399999999999997</v>
      </c>
      <c r="HX27" s="357"/>
      <c r="HY27" s="357"/>
      <c r="HZ27" s="357"/>
      <c r="IA27" s="67">
        <f t="shared" si="72"/>
        <v>4.6399999999999997</v>
      </c>
      <c r="IB27" s="67">
        <f t="shared" si="73"/>
        <v>0</v>
      </c>
      <c r="IC27" s="354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55"/>
      <c r="IL27" s="358"/>
      <c r="IM27" s="351">
        <f t="shared" si="77"/>
        <v>0</v>
      </c>
      <c r="IN27" s="351">
        <f t="shared" si="78"/>
        <v>0</v>
      </c>
      <c r="IO27" s="106"/>
      <c r="IP27" s="357"/>
      <c r="IQ27" s="351">
        <f t="shared" si="79"/>
        <v>0</v>
      </c>
      <c r="IR27" s="351">
        <f t="shared" si="80"/>
        <v>0</v>
      </c>
      <c r="IS27" s="353"/>
      <c r="IT27" s="353"/>
      <c r="IU27" s="356">
        <f t="shared" si="88"/>
        <v>0</v>
      </c>
      <c r="IV27" s="136">
        <f t="shared" si="89"/>
        <v>0</v>
      </c>
      <c r="IW27" s="356"/>
      <c r="IX27" s="356"/>
      <c r="IY27" s="356">
        <f t="shared" si="83"/>
        <v>0</v>
      </c>
      <c r="IZ27" s="356">
        <f t="shared" si="84"/>
        <v>0</v>
      </c>
      <c r="JA27" s="136"/>
      <c r="JB27" s="136"/>
      <c r="JC27" s="356">
        <f t="shared" si="85"/>
        <v>0</v>
      </c>
      <c r="JD27" s="356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50"/>
      <c r="F28" s="350"/>
      <c r="G28" s="67">
        <f t="shared" si="0"/>
        <v>0</v>
      </c>
      <c r="H28" s="67">
        <f t="shared" si="1"/>
        <v>0</v>
      </c>
      <c r="I28" s="305"/>
      <c r="J28" s="67"/>
      <c r="K28" s="67"/>
      <c r="L28" s="67"/>
      <c r="M28" s="67">
        <f t="shared" si="2"/>
        <v>0</v>
      </c>
      <c r="N28" s="67">
        <f t="shared" si="3"/>
        <v>0</v>
      </c>
      <c r="O28" s="305"/>
      <c r="P28" s="67"/>
      <c r="Q28" s="71"/>
      <c r="R28" s="67"/>
      <c r="S28" s="67">
        <f t="shared" si="4"/>
        <v>0</v>
      </c>
      <c r="T28" s="67">
        <f t="shared" si="5"/>
        <v>0</v>
      </c>
      <c r="U28" s="305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59"/>
      <c r="AC28" s="360"/>
      <c r="AD28" s="67"/>
      <c r="AE28" s="67">
        <f t="shared" si="8"/>
        <v>0</v>
      </c>
      <c r="AF28" s="67">
        <f t="shared" si="9"/>
        <v>0</v>
      </c>
      <c r="AG28" s="305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50"/>
      <c r="AP28" s="350"/>
      <c r="AQ28" s="67">
        <f t="shared" si="12"/>
        <v>0</v>
      </c>
      <c r="AR28" s="67">
        <f t="shared" si="13"/>
        <v>0</v>
      </c>
      <c r="AS28" s="106"/>
      <c r="AT28" s="351"/>
      <c r="AU28" s="71"/>
      <c r="AV28" s="67"/>
      <c r="AW28" s="67">
        <f t="shared" si="14"/>
        <v>0</v>
      </c>
      <c r="AX28" s="67">
        <f t="shared" si="15"/>
        <v>0</v>
      </c>
      <c r="AY28" s="352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06">
        <v>82.47</v>
      </c>
      <c r="BX28" s="350"/>
      <c r="BY28" s="75"/>
      <c r="BZ28" s="86"/>
      <c r="CA28" s="67">
        <f t="shared" si="24"/>
        <v>82.47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05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50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50"/>
      <c r="DN28" s="350"/>
      <c r="DO28" s="350"/>
      <c r="DP28" s="350"/>
      <c r="DQ28" s="67">
        <f t="shared" si="37"/>
        <v>0</v>
      </c>
      <c r="DR28" s="67">
        <f t="shared" si="38"/>
        <v>0</v>
      </c>
      <c r="DS28" s="305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05">
        <v>46.91</v>
      </c>
      <c r="EX28" s="67"/>
      <c r="EY28" s="67"/>
      <c r="EZ28" s="67"/>
      <c r="FA28" s="67">
        <f t="shared" si="49"/>
        <v>46.91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67">
        <v>4.6399999999999997</v>
      </c>
      <c r="HX28" s="357"/>
      <c r="HY28" s="357"/>
      <c r="HZ28" s="357"/>
      <c r="IA28" s="67">
        <f t="shared" si="72"/>
        <v>4.6399999999999997</v>
      </c>
      <c r="IB28" s="67">
        <f t="shared" si="73"/>
        <v>0</v>
      </c>
      <c r="IC28" s="354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55"/>
      <c r="IL28" s="358"/>
      <c r="IM28" s="351">
        <f t="shared" si="77"/>
        <v>0</v>
      </c>
      <c r="IN28" s="351">
        <f t="shared" si="78"/>
        <v>0</v>
      </c>
      <c r="IO28" s="106"/>
      <c r="IP28" s="357"/>
      <c r="IQ28" s="351">
        <f t="shared" si="79"/>
        <v>0</v>
      </c>
      <c r="IR28" s="351">
        <f t="shared" si="80"/>
        <v>0</v>
      </c>
      <c r="IS28" s="353"/>
      <c r="IT28" s="353"/>
      <c r="IU28" s="356">
        <f t="shared" si="88"/>
        <v>0</v>
      </c>
      <c r="IV28" s="136">
        <f t="shared" si="89"/>
        <v>0</v>
      </c>
      <c r="IW28" s="356"/>
      <c r="IX28" s="356"/>
      <c r="IY28" s="356">
        <f t="shared" si="83"/>
        <v>0</v>
      </c>
      <c r="IZ28" s="356">
        <f t="shared" si="84"/>
        <v>0</v>
      </c>
      <c r="JA28" s="136"/>
      <c r="JB28" s="136"/>
      <c r="JC28" s="356">
        <f t="shared" si="85"/>
        <v>0</v>
      </c>
      <c r="JD28" s="356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50"/>
      <c r="F29" s="350"/>
      <c r="G29" s="67">
        <f t="shared" si="0"/>
        <v>0</v>
      </c>
      <c r="H29" s="67">
        <f t="shared" si="1"/>
        <v>0</v>
      </c>
      <c r="I29" s="305"/>
      <c r="J29" s="67"/>
      <c r="K29" s="67"/>
      <c r="L29" s="67"/>
      <c r="M29" s="67">
        <f t="shared" si="2"/>
        <v>0</v>
      </c>
      <c r="N29" s="67">
        <f t="shared" si="3"/>
        <v>0</v>
      </c>
      <c r="O29" s="305"/>
      <c r="P29" s="67"/>
      <c r="Q29" s="71"/>
      <c r="R29" s="67"/>
      <c r="S29" s="67">
        <f t="shared" si="4"/>
        <v>0</v>
      </c>
      <c r="T29" s="67">
        <f t="shared" si="5"/>
        <v>0</v>
      </c>
      <c r="U29" s="305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59"/>
      <c r="AC29" s="360"/>
      <c r="AD29" s="67"/>
      <c r="AE29" s="67">
        <f t="shared" si="8"/>
        <v>0</v>
      </c>
      <c r="AF29" s="67">
        <f t="shared" si="9"/>
        <v>0</v>
      </c>
      <c r="AG29" s="305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50"/>
      <c r="AP29" s="350"/>
      <c r="AQ29" s="67">
        <f t="shared" si="12"/>
        <v>0</v>
      </c>
      <c r="AR29" s="67">
        <f t="shared" si="13"/>
        <v>0</v>
      </c>
      <c r="AS29" s="106"/>
      <c r="AT29" s="351"/>
      <c r="AU29" s="71"/>
      <c r="AV29" s="67"/>
      <c r="AW29" s="67">
        <f t="shared" si="14"/>
        <v>0</v>
      </c>
      <c r="AX29" s="67">
        <f t="shared" si="15"/>
        <v>0</v>
      </c>
      <c r="AY29" s="352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06">
        <v>82.47</v>
      </c>
      <c r="BX29" s="350"/>
      <c r="BY29" s="75"/>
      <c r="BZ29" s="86"/>
      <c r="CA29" s="67">
        <f t="shared" si="24"/>
        <v>82.47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05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50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50"/>
      <c r="DN29" s="350"/>
      <c r="DO29" s="350"/>
      <c r="DP29" s="350"/>
      <c r="DQ29" s="67">
        <f t="shared" si="37"/>
        <v>0</v>
      </c>
      <c r="DR29" s="67">
        <f t="shared" si="38"/>
        <v>0</v>
      </c>
      <c r="DS29" s="305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05">
        <v>46.91</v>
      </c>
      <c r="EX29" s="67"/>
      <c r="EY29" s="67"/>
      <c r="EZ29" s="67"/>
      <c r="FA29" s="67">
        <f t="shared" si="49"/>
        <v>46.91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67">
        <v>4.6399999999999997</v>
      </c>
      <c r="HX29" s="357"/>
      <c r="HY29" s="357"/>
      <c r="HZ29" s="357"/>
      <c r="IA29" s="67">
        <f t="shared" si="72"/>
        <v>4.6399999999999997</v>
      </c>
      <c r="IB29" s="67">
        <f t="shared" si="73"/>
        <v>0</v>
      </c>
      <c r="IC29" s="354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55"/>
      <c r="IL29" s="358"/>
      <c r="IM29" s="351">
        <f t="shared" si="77"/>
        <v>0</v>
      </c>
      <c r="IN29" s="351">
        <f t="shared" si="78"/>
        <v>0</v>
      </c>
      <c r="IO29" s="106"/>
      <c r="IP29" s="357"/>
      <c r="IQ29" s="351">
        <f t="shared" si="79"/>
        <v>0</v>
      </c>
      <c r="IR29" s="351">
        <f t="shared" si="80"/>
        <v>0</v>
      </c>
      <c r="IS29" s="353"/>
      <c r="IT29" s="353"/>
      <c r="IU29" s="356">
        <f t="shared" si="88"/>
        <v>0</v>
      </c>
      <c r="IV29" s="136">
        <f t="shared" si="89"/>
        <v>0</v>
      </c>
      <c r="IW29" s="356"/>
      <c r="IX29" s="356"/>
      <c r="IY29" s="356">
        <f t="shared" si="83"/>
        <v>0</v>
      </c>
      <c r="IZ29" s="356">
        <f t="shared" si="84"/>
        <v>0</v>
      </c>
      <c r="JA29" s="136"/>
      <c r="JB29" s="136"/>
      <c r="JC29" s="356">
        <f t="shared" si="85"/>
        <v>0</v>
      </c>
      <c r="JD29" s="356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50"/>
      <c r="F30" s="350"/>
      <c r="G30" s="67">
        <f t="shared" si="0"/>
        <v>0</v>
      </c>
      <c r="H30" s="67">
        <f t="shared" si="1"/>
        <v>0</v>
      </c>
      <c r="I30" s="305"/>
      <c r="J30" s="67"/>
      <c r="K30" s="67"/>
      <c r="L30" s="67"/>
      <c r="M30" s="67">
        <f t="shared" si="2"/>
        <v>0</v>
      </c>
      <c r="N30" s="67">
        <f t="shared" si="3"/>
        <v>0</v>
      </c>
      <c r="O30" s="305"/>
      <c r="P30" s="67"/>
      <c r="Q30" s="71"/>
      <c r="R30" s="67"/>
      <c r="S30" s="67">
        <f t="shared" si="4"/>
        <v>0</v>
      </c>
      <c r="T30" s="67">
        <f t="shared" si="5"/>
        <v>0</v>
      </c>
      <c r="U30" s="305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59"/>
      <c r="AC30" s="360"/>
      <c r="AD30" s="67"/>
      <c r="AE30" s="67">
        <f t="shared" si="8"/>
        <v>0</v>
      </c>
      <c r="AF30" s="67">
        <f t="shared" si="9"/>
        <v>0</v>
      </c>
      <c r="AG30" s="305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50"/>
      <c r="AP30" s="350"/>
      <c r="AQ30" s="67">
        <f t="shared" si="12"/>
        <v>0</v>
      </c>
      <c r="AR30" s="67">
        <f t="shared" si="13"/>
        <v>0</v>
      </c>
      <c r="AS30" s="106"/>
      <c r="AT30" s="351"/>
      <c r="AU30" s="71"/>
      <c r="AV30" s="67"/>
      <c r="AW30" s="67">
        <f t="shared" si="14"/>
        <v>0</v>
      </c>
      <c r="AX30" s="67">
        <f t="shared" si="15"/>
        <v>0</v>
      </c>
      <c r="AY30" s="352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06">
        <v>82.47</v>
      </c>
      <c r="BX30" s="350"/>
      <c r="BY30" s="75"/>
      <c r="BZ30" s="86"/>
      <c r="CA30" s="67">
        <f t="shared" si="24"/>
        <v>82.47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05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50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50"/>
      <c r="DN30" s="350"/>
      <c r="DO30" s="350"/>
      <c r="DP30" s="350"/>
      <c r="DQ30" s="67">
        <f t="shared" si="37"/>
        <v>0</v>
      </c>
      <c r="DR30" s="67">
        <f t="shared" si="38"/>
        <v>0</v>
      </c>
      <c r="DS30" s="305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05">
        <v>46.91</v>
      </c>
      <c r="EX30" s="67"/>
      <c r="EY30" s="67"/>
      <c r="EZ30" s="67"/>
      <c r="FA30" s="67">
        <f t="shared" si="49"/>
        <v>46.91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67">
        <v>4.6399999999999997</v>
      </c>
      <c r="HX30" s="357"/>
      <c r="HY30" s="357"/>
      <c r="HZ30" s="357"/>
      <c r="IA30" s="67">
        <f t="shared" si="72"/>
        <v>4.6399999999999997</v>
      </c>
      <c r="IB30" s="67">
        <f t="shared" si="73"/>
        <v>0</v>
      </c>
      <c r="IC30" s="354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55"/>
      <c r="IL30" s="358"/>
      <c r="IM30" s="351">
        <f t="shared" si="77"/>
        <v>0</v>
      </c>
      <c r="IN30" s="351">
        <f t="shared" si="78"/>
        <v>0</v>
      </c>
      <c r="IO30" s="106"/>
      <c r="IP30" s="357"/>
      <c r="IQ30" s="351">
        <f t="shared" si="79"/>
        <v>0</v>
      </c>
      <c r="IR30" s="351">
        <f t="shared" si="80"/>
        <v>0</v>
      </c>
      <c r="IS30" s="353"/>
      <c r="IT30" s="353"/>
      <c r="IU30" s="356">
        <f t="shared" si="88"/>
        <v>0</v>
      </c>
      <c r="IV30" s="136">
        <f t="shared" si="89"/>
        <v>0</v>
      </c>
      <c r="IW30" s="356"/>
      <c r="IX30" s="356"/>
      <c r="IY30" s="356">
        <f t="shared" si="83"/>
        <v>0</v>
      </c>
      <c r="IZ30" s="356">
        <f t="shared" si="84"/>
        <v>0</v>
      </c>
      <c r="JA30" s="136"/>
      <c r="JB30" s="136"/>
      <c r="JC30" s="356">
        <f t="shared" si="85"/>
        <v>0</v>
      </c>
      <c r="JD30" s="356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50"/>
      <c r="F31" s="350"/>
      <c r="G31" s="67">
        <f t="shared" si="0"/>
        <v>0</v>
      </c>
      <c r="H31" s="67">
        <f t="shared" si="1"/>
        <v>0</v>
      </c>
      <c r="I31" s="305"/>
      <c r="J31" s="67"/>
      <c r="K31" s="67"/>
      <c r="L31" s="67"/>
      <c r="M31" s="67">
        <f t="shared" si="2"/>
        <v>0</v>
      </c>
      <c r="N31" s="67">
        <f t="shared" si="3"/>
        <v>0</v>
      </c>
      <c r="O31" s="305"/>
      <c r="P31" s="67"/>
      <c r="Q31" s="71"/>
      <c r="R31" s="67"/>
      <c r="S31" s="67">
        <f t="shared" si="4"/>
        <v>0</v>
      </c>
      <c r="T31" s="67">
        <f t="shared" si="5"/>
        <v>0</v>
      </c>
      <c r="U31" s="305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59"/>
      <c r="AC31" s="360"/>
      <c r="AD31" s="67"/>
      <c r="AE31" s="67">
        <f t="shared" si="8"/>
        <v>0</v>
      </c>
      <c r="AF31" s="67">
        <f t="shared" si="9"/>
        <v>0</v>
      </c>
      <c r="AG31" s="305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50"/>
      <c r="AP31" s="350"/>
      <c r="AQ31" s="67">
        <f t="shared" si="12"/>
        <v>0</v>
      </c>
      <c r="AR31" s="67">
        <f t="shared" si="13"/>
        <v>0</v>
      </c>
      <c r="AS31" s="106"/>
      <c r="AT31" s="351"/>
      <c r="AU31" s="71"/>
      <c r="AV31" s="67"/>
      <c r="AW31" s="67">
        <f t="shared" si="14"/>
        <v>0</v>
      </c>
      <c r="AX31" s="67">
        <f t="shared" si="15"/>
        <v>0</v>
      </c>
      <c r="AY31" s="352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06">
        <v>82.47</v>
      </c>
      <c r="BX31" s="350"/>
      <c r="BY31" s="75"/>
      <c r="BZ31" s="86"/>
      <c r="CA31" s="67">
        <f t="shared" si="24"/>
        <v>82.47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05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50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50"/>
      <c r="DN31" s="350"/>
      <c r="DO31" s="350"/>
      <c r="DP31" s="350"/>
      <c r="DQ31" s="67">
        <f t="shared" si="37"/>
        <v>0</v>
      </c>
      <c r="DR31" s="67">
        <f t="shared" si="38"/>
        <v>0</v>
      </c>
      <c r="DS31" s="305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05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67">
        <v>4.6399999999999997</v>
      </c>
      <c r="HX31" s="357"/>
      <c r="HY31" s="357"/>
      <c r="HZ31" s="357"/>
      <c r="IA31" s="67">
        <f t="shared" si="72"/>
        <v>4.6399999999999997</v>
      </c>
      <c r="IB31" s="67">
        <f t="shared" si="73"/>
        <v>0</v>
      </c>
      <c r="IC31" s="354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55"/>
      <c r="IL31" s="358"/>
      <c r="IM31" s="351">
        <f t="shared" si="77"/>
        <v>0</v>
      </c>
      <c r="IN31" s="351">
        <f t="shared" si="78"/>
        <v>0</v>
      </c>
      <c r="IO31" s="106"/>
      <c r="IP31" s="357"/>
      <c r="IQ31" s="351">
        <f t="shared" si="79"/>
        <v>0</v>
      </c>
      <c r="IR31" s="351">
        <f t="shared" si="80"/>
        <v>0</v>
      </c>
      <c r="IS31" s="353"/>
      <c r="IT31" s="353"/>
      <c r="IU31" s="356">
        <f t="shared" si="88"/>
        <v>0</v>
      </c>
      <c r="IV31" s="136">
        <f t="shared" si="89"/>
        <v>0</v>
      </c>
      <c r="IW31" s="356"/>
      <c r="IX31" s="356"/>
      <c r="IY31" s="356">
        <f t="shared" si="83"/>
        <v>0</v>
      </c>
      <c r="IZ31" s="356">
        <f t="shared" si="84"/>
        <v>0</v>
      </c>
      <c r="JA31" s="136"/>
      <c r="JB31" s="136"/>
      <c r="JC31" s="356">
        <f t="shared" si="85"/>
        <v>0</v>
      </c>
      <c r="JD31" s="356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50"/>
      <c r="F32" s="350"/>
      <c r="G32" s="67">
        <f t="shared" si="0"/>
        <v>0</v>
      </c>
      <c r="H32" s="67">
        <f t="shared" si="1"/>
        <v>0</v>
      </c>
      <c r="I32" s="305"/>
      <c r="J32" s="67"/>
      <c r="K32" s="67"/>
      <c r="L32" s="67"/>
      <c r="M32" s="67">
        <f t="shared" si="2"/>
        <v>0</v>
      </c>
      <c r="N32" s="67">
        <f t="shared" si="3"/>
        <v>0</v>
      </c>
      <c r="O32" s="305"/>
      <c r="P32" s="67"/>
      <c r="Q32" s="71"/>
      <c r="R32" s="67"/>
      <c r="S32" s="67">
        <f t="shared" si="4"/>
        <v>0</v>
      </c>
      <c r="T32" s="67">
        <f t="shared" si="5"/>
        <v>0</v>
      </c>
      <c r="U32" s="305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59"/>
      <c r="AC32" s="360"/>
      <c r="AD32" s="67"/>
      <c r="AE32" s="67">
        <f t="shared" si="8"/>
        <v>0</v>
      </c>
      <c r="AF32" s="67">
        <f t="shared" si="9"/>
        <v>0</v>
      </c>
      <c r="AG32" s="305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50"/>
      <c r="AP32" s="350"/>
      <c r="AQ32" s="67">
        <f t="shared" si="12"/>
        <v>0</v>
      </c>
      <c r="AR32" s="67">
        <f t="shared" si="13"/>
        <v>0</v>
      </c>
      <c r="AS32" s="106"/>
      <c r="AT32" s="351"/>
      <c r="AU32" s="71"/>
      <c r="AV32" s="67"/>
      <c r="AW32" s="67">
        <f t="shared" si="14"/>
        <v>0</v>
      </c>
      <c r="AX32" s="67">
        <f t="shared" si="15"/>
        <v>0</v>
      </c>
      <c r="AY32" s="352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06">
        <v>82.47</v>
      </c>
      <c r="BX32" s="350"/>
      <c r="BY32" s="75"/>
      <c r="BZ32" s="86"/>
      <c r="CA32" s="67">
        <f t="shared" si="24"/>
        <v>82.47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05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50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50"/>
      <c r="DN32" s="350"/>
      <c r="DO32" s="350"/>
      <c r="DP32" s="350"/>
      <c r="DQ32" s="67">
        <f t="shared" si="37"/>
        <v>0</v>
      </c>
      <c r="DR32" s="67">
        <f t="shared" si="38"/>
        <v>0</v>
      </c>
      <c r="DS32" s="305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05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67">
        <v>4.6399999999999997</v>
      </c>
      <c r="HX32" s="357"/>
      <c r="HY32" s="357"/>
      <c r="HZ32" s="357"/>
      <c r="IA32" s="67">
        <f t="shared" si="72"/>
        <v>4.6399999999999997</v>
      </c>
      <c r="IB32" s="67">
        <f t="shared" si="73"/>
        <v>0</v>
      </c>
      <c r="IC32" s="354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55"/>
      <c r="IL32" s="358"/>
      <c r="IM32" s="351">
        <f t="shared" si="77"/>
        <v>0</v>
      </c>
      <c r="IN32" s="351">
        <f t="shared" si="78"/>
        <v>0</v>
      </c>
      <c r="IO32" s="106"/>
      <c r="IP32" s="357"/>
      <c r="IQ32" s="351">
        <f t="shared" si="79"/>
        <v>0</v>
      </c>
      <c r="IR32" s="351">
        <f t="shared" si="80"/>
        <v>0</v>
      </c>
      <c r="IS32" s="353"/>
      <c r="IT32" s="353"/>
      <c r="IU32" s="356">
        <f t="shared" si="88"/>
        <v>0</v>
      </c>
      <c r="IV32" s="136">
        <f t="shared" si="89"/>
        <v>0</v>
      </c>
      <c r="IW32" s="356"/>
      <c r="IX32" s="356"/>
      <c r="IY32" s="356">
        <f t="shared" si="83"/>
        <v>0</v>
      </c>
      <c r="IZ32" s="356">
        <f t="shared" si="84"/>
        <v>0</v>
      </c>
      <c r="JA32" s="136"/>
      <c r="JB32" s="136"/>
      <c r="JC32" s="356">
        <f t="shared" si="85"/>
        <v>0</v>
      </c>
      <c r="JD32" s="356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50"/>
      <c r="F33" s="350"/>
      <c r="G33" s="67">
        <f t="shared" si="0"/>
        <v>0</v>
      </c>
      <c r="H33" s="67">
        <f t="shared" si="1"/>
        <v>0</v>
      </c>
      <c r="I33" s="305"/>
      <c r="J33" s="67"/>
      <c r="K33" s="67"/>
      <c r="L33" s="67"/>
      <c r="M33" s="67">
        <f t="shared" si="2"/>
        <v>0</v>
      </c>
      <c r="N33" s="67">
        <f t="shared" si="3"/>
        <v>0</v>
      </c>
      <c r="O33" s="305"/>
      <c r="P33" s="67"/>
      <c r="Q33" s="71"/>
      <c r="R33" s="67"/>
      <c r="S33" s="67">
        <f t="shared" si="4"/>
        <v>0</v>
      </c>
      <c r="T33" s="67">
        <f t="shared" si="5"/>
        <v>0</v>
      </c>
      <c r="U33" s="305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59"/>
      <c r="AC33" s="360"/>
      <c r="AD33" s="67"/>
      <c r="AE33" s="67">
        <f t="shared" si="8"/>
        <v>0</v>
      </c>
      <c r="AF33" s="67">
        <f t="shared" si="9"/>
        <v>0</v>
      </c>
      <c r="AG33" s="305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50"/>
      <c r="AP33" s="350"/>
      <c r="AQ33" s="67">
        <f t="shared" si="12"/>
        <v>0</v>
      </c>
      <c r="AR33" s="67">
        <f t="shared" si="13"/>
        <v>0</v>
      </c>
      <c r="AS33" s="106"/>
      <c r="AT33" s="351"/>
      <c r="AU33" s="71"/>
      <c r="AV33" s="67"/>
      <c r="AW33" s="67">
        <f t="shared" si="14"/>
        <v>0</v>
      </c>
      <c r="AX33" s="67">
        <f t="shared" si="15"/>
        <v>0</v>
      </c>
      <c r="AY33" s="352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06">
        <v>82.47</v>
      </c>
      <c r="BX33" s="350"/>
      <c r="BY33" s="75"/>
      <c r="BZ33" s="86"/>
      <c r="CA33" s="67">
        <f t="shared" si="24"/>
        <v>82.47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05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50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50"/>
      <c r="DN33" s="350"/>
      <c r="DO33" s="350"/>
      <c r="DP33" s="350"/>
      <c r="DQ33" s="67">
        <f t="shared" si="37"/>
        <v>0</v>
      </c>
      <c r="DR33" s="67">
        <f t="shared" si="38"/>
        <v>0</v>
      </c>
      <c r="DS33" s="305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05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67">
        <v>4.6399999999999997</v>
      </c>
      <c r="HX33" s="357"/>
      <c r="HY33" s="357"/>
      <c r="HZ33" s="357"/>
      <c r="IA33" s="67">
        <f t="shared" si="72"/>
        <v>4.6399999999999997</v>
      </c>
      <c r="IB33" s="67">
        <f t="shared" si="73"/>
        <v>0</v>
      </c>
      <c r="IC33" s="354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55"/>
      <c r="IL33" s="358"/>
      <c r="IM33" s="351">
        <f t="shared" si="77"/>
        <v>0</v>
      </c>
      <c r="IN33" s="351">
        <f t="shared" si="78"/>
        <v>0</v>
      </c>
      <c r="IO33" s="106"/>
      <c r="IP33" s="357"/>
      <c r="IQ33" s="351">
        <f t="shared" si="79"/>
        <v>0</v>
      </c>
      <c r="IR33" s="351">
        <f t="shared" si="80"/>
        <v>0</v>
      </c>
      <c r="IS33" s="353"/>
      <c r="IT33" s="353"/>
      <c r="IU33" s="356">
        <f t="shared" si="88"/>
        <v>0</v>
      </c>
      <c r="IV33" s="136">
        <f t="shared" si="89"/>
        <v>0</v>
      </c>
      <c r="IW33" s="356"/>
      <c r="IX33" s="356"/>
      <c r="IY33" s="356">
        <f t="shared" si="83"/>
        <v>0</v>
      </c>
      <c r="IZ33" s="356">
        <f t="shared" si="84"/>
        <v>0</v>
      </c>
      <c r="JA33" s="136"/>
      <c r="JB33" s="136"/>
      <c r="JC33" s="356">
        <f t="shared" si="85"/>
        <v>0</v>
      </c>
      <c r="JD33" s="356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50"/>
      <c r="F34" s="350"/>
      <c r="G34" s="67">
        <f t="shared" si="0"/>
        <v>0</v>
      </c>
      <c r="H34" s="67">
        <f t="shared" si="1"/>
        <v>0</v>
      </c>
      <c r="I34" s="305"/>
      <c r="J34" s="67"/>
      <c r="K34" s="67"/>
      <c r="L34" s="67"/>
      <c r="M34" s="67">
        <f t="shared" si="2"/>
        <v>0</v>
      </c>
      <c r="N34" s="67">
        <f t="shared" si="3"/>
        <v>0</v>
      </c>
      <c r="O34" s="305"/>
      <c r="P34" s="67"/>
      <c r="Q34" s="71"/>
      <c r="R34" s="67"/>
      <c r="S34" s="67">
        <f t="shared" si="4"/>
        <v>0</v>
      </c>
      <c r="T34" s="67">
        <f t="shared" si="5"/>
        <v>0</v>
      </c>
      <c r="U34" s="305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59"/>
      <c r="AC34" s="360"/>
      <c r="AD34" s="67"/>
      <c r="AE34" s="67">
        <f t="shared" si="8"/>
        <v>0</v>
      </c>
      <c r="AF34" s="67">
        <f t="shared" si="9"/>
        <v>0</v>
      </c>
      <c r="AG34" s="305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50"/>
      <c r="AP34" s="350"/>
      <c r="AQ34" s="67">
        <f t="shared" si="12"/>
        <v>0</v>
      </c>
      <c r="AR34" s="67">
        <f t="shared" si="13"/>
        <v>0</v>
      </c>
      <c r="AS34" s="106"/>
      <c r="AT34" s="351"/>
      <c r="AU34" s="71"/>
      <c r="AV34" s="67"/>
      <c r="AW34" s="67">
        <f t="shared" si="14"/>
        <v>0</v>
      </c>
      <c r="AX34" s="67">
        <f t="shared" si="15"/>
        <v>0</v>
      </c>
      <c r="AY34" s="352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06">
        <v>82.47</v>
      </c>
      <c r="BX34" s="350"/>
      <c r="BY34" s="75"/>
      <c r="BZ34" s="86"/>
      <c r="CA34" s="67">
        <f t="shared" si="24"/>
        <v>82.47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05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50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50"/>
      <c r="DN34" s="350"/>
      <c r="DO34" s="350"/>
      <c r="DP34" s="350"/>
      <c r="DQ34" s="67">
        <f t="shared" si="37"/>
        <v>0</v>
      </c>
      <c r="DR34" s="67">
        <f t="shared" si="38"/>
        <v>0</v>
      </c>
      <c r="DS34" s="305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05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67">
        <v>4.6399999999999997</v>
      </c>
      <c r="HX34" s="357"/>
      <c r="HY34" s="357"/>
      <c r="HZ34" s="357"/>
      <c r="IA34" s="67">
        <f t="shared" si="72"/>
        <v>4.6399999999999997</v>
      </c>
      <c r="IB34" s="67">
        <f t="shared" si="73"/>
        <v>0</v>
      </c>
      <c r="IC34" s="354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55"/>
      <c r="IL34" s="358"/>
      <c r="IM34" s="351">
        <f t="shared" si="77"/>
        <v>0</v>
      </c>
      <c r="IN34" s="351">
        <f t="shared" si="78"/>
        <v>0</v>
      </c>
      <c r="IO34" s="106"/>
      <c r="IP34" s="357"/>
      <c r="IQ34" s="351">
        <f t="shared" si="79"/>
        <v>0</v>
      </c>
      <c r="IR34" s="351">
        <f t="shared" si="80"/>
        <v>0</v>
      </c>
      <c r="IS34" s="353"/>
      <c r="IT34" s="353"/>
      <c r="IU34" s="356">
        <f t="shared" si="88"/>
        <v>0</v>
      </c>
      <c r="IV34" s="136">
        <f t="shared" si="89"/>
        <v>0</v>
      </c>
      <c r="IW34" s="356"/>
      <c r="IX34" s="356"/>
      <c r="IY34" s="356">
        <f t="shared" si="83"/>
        <v>0</v>
      </c>
      <c r="IZ34" s="356">
        <f t="shared" si="84"/>
        <v>0</v>
      </c>
      <c r="JA34" s="136"/>
      <c r="JB34" s="136"/>
      <c r="JC34" s="356">
        <f t="shared" si="85"/>
        <v>0</v>
      </c>
      <c r="JD34" s="356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50"/>
      <c r="F35" s="350"/>
      <c r="G35" s="67">
        <f t="shared" si="0"/>
        <v>0</v>
      </c>
      <c r="H35" s="67">
        <f t="shared" si="1"/>
        <v>0</v>
      </c>
      <c r="I35" s="305"/>
      <c r="J35" s="67"/>
      <c r="K35" s="67"/>
      <c r="L35" s="67"/>
      <c r="M35" s="67">
        <f t="shared" si="2"/>
        <v>0</v>
      </c>
      <c r="N35" s="67">
        <f t="shared" si="3"/>
        <v>0</v>
      </c>
      <c r="O35" s="305"/>
      <c r="P35" s="67"/>
      <c r="Q35" s="71"/>
      <c r="R35" s="67"/>
      <c r="S35" s="67">
        <f t="shared" si="4"/>
        <v>0</v>
      </c>
      <c r="T35" s="67">
        <f t="shared" si="5"/>
        <v>0</v>
      </c>
      <c r="U35" s="305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59"/>
      <c r="AC35" s="360"/>
      <c r="AD35" s="67"/>
      <c r="AE35" s="67">
        <f t="shared" si="8"/>
        <v>0</v>
      </c>
      <c r="AF35" s="67">
        <f t="shared" si="9"/>
        <v>0</v>
      </c>
      <c r="AG35" s="305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50"/>
      <c r="AP35" s="350"/>
      <c r="AQ35" s="67">
        <f t="shared" si="12"/>
        <v>0</v>
      </c>
      <c r="AR35" s="67">
        <f t="shared" si="13"/>
        <v>0</v>
      </c>
      <c r="AS35" s="106"/>
      <c r="AT35" s="351"/>
      <c r="AU35" s="71"/>
      <c r="AV35" s="67"/>
      <c r="AW35" s="67">
        <f t="shared" si="14"/>
        <v>0</v>
      </c>
      <c r="AX35" s="67">
        <f t="shared" si="15"/>
        <v>0</v>
      </c>
      <c r="AY35" s="352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06">
        <v>82.47</v>
      </c>
      <c r="BX35" s="350"/>
      <c r="BY35" s="75"/>
      <c r="BZ35" s="86"/>
      <c r="CA35" s="67">
        <f t="shared" si="24"/>
        <v>82.47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05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50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50"/>
      <c r="DN35" s="350"/>
      <c r="DO35" s="350"/>
      <c r="DP35" s="350"/>
      <c r="DQ35" s="67">
        <f t="shared" si="37"/>
        <v>0</v>
      </c>
      <c r="DR35" s="67">
        <f t="shared" si="38"/>
        <v>0</v>
      </c>
      <c r="DS35" s="305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05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67">
        <v>31.44</v>
      </c>
      <c r="HX35" s="357"/>
      <c r="HY35" s="357"/>
      <c r="HZ35" s="357"/>
      <c r="IA35" s="67">
        <f t="shared" si="72"/>
        <v>31.44</v>
      </c>
      <c r="IB35" s="67">
        <f t="shared" si="73"/>
        <v>0</v>
      </c>
      <c r="IC35" s="354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55"/>
      <c r="IL35" s="358"/>
      <c r="IM35" s="351">
        <f t="shared" si="77"/>
        <v>0</v>
      </c>
      <c r="IN35" s="351">
        <f t="shared" si="78"/>
        <v>0</v>
      </c>
      <c r="IO35" s="106"/>
      <c r="IP35" s="357"/>
      <c r="IQ35" s="351">
        <f t="shared" si="79"/>
        <v>0</v>
      </c>
      <c r="IR35" s="351">
        <f t="shared" si="80"/>
        <v>0</v>
      </c>
      <c r="IS35" s="353"/>
      <c r="IT35" s="353"/>
      <c r="IU35" s="356">
        <f t="shared" si="88"/>
        <v>0</v>
      </c>
      <c r="IV35" s="136">
        <f t="shared" si="89"/>
        <v>0</v>
      </c>
      <c r="IW35" s="356"/>
      <c r="IX35" s="356"/>
      <c r="IY35" s="356">
        <f t="shared" si="83"/>
        <v>0</v>
      </c>
      <c r="IZ35" s="356">
        <f t="shared" si="84"/>
        <v>0</v>
      </c>
      <c r="JA35" s="136"/>
      <c r="JB35" s="136"/>
      <c r="JC35" s="356">
        <f t="shared" si="85"/>
        <v>0</v>
      </c>
      <c r="JD35" s="356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50"/>
      <c r="F36" s="350"/>
      <c r="G36" s="67">
        <f t="shared" si="0"/>
        <v>0</v>
      </c>
      <c r="H36" s="67">
        <f t="shared" si="1"/>
        <v>0</v>
      </c>
      <c r="I36" s="305"/>
      <c r="J36" s="67"/>
      <c r="K36" s="67"/>
      <c r="L36" s="67"/>
      <c r="M36" s="67">
        <f t="shared" si="2"/>
        <v>0</v>
      </c>
      <c r="N36" s="67">
        <f t="shared" si="3"/>
        <v>0</v>
      </c>
      <c r="O36" s="305"/>
      <c r="P36" s="67"/>
      <c r="Q36" s="71"/>
      <c r="R36" s="67"/>
      <c r="S36" s="67">
        <f t="shared" si="4"/>
        <v>0</v>
      </c>
      <c r="T36" s="67">
        <f t="shared" si="5"/>
        <v>0</v>
      </c>
      <c r="U36" s="305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59"/>
      <c r="AC36" s="360"/>
      <c r="AD36" s="67"/>
      <c r="AE36" s="67">
        <f t="shared" si="8"/>
        <v>0</v>
      </c>
      <c r="AF36" s="67">
        <f t="shared" si="9"/>
        <v>0</v>
      </c>
      <c r="AG36" s="305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50"/>
      <c r="AP36" s="350"/>
      <c r="AQ36" s="67">
        <f t="shared" si="12"/>
        <v>0</v>
      </c>
      <c r="AR36" s="67">
        <f t="shared" si="13"/>
        <v>0</v>
      </c>
      <c r="AS36" s="106"/>
      <c r="AT36" s="351"/>
      <c r="AU36" s="71"/>
      <c r="AV36" s="67"/>
      <c r="AW36" s="67">
        <f t="shared" si="14"/>
        <v>0</v>
      </c>
      <c r="AX36" s="67">
        <f t="shared" si="15"/>
        <v>0</v>
      </c>
      <c r="AY36" s="352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06">
        <v>82.47</v>
      </c>
      <c r="BX36" s="350"/>
      <c r="BY36" s="75"/>
      <c r="BZ36" s="86"/>
      <c r="CA36" s="67">
        <f t="shared" si="24"/>
        <v>82.47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05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50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50"/>
      <c r="DN36" s="350"/>
      <c r="DO36" s="350"/>
      <c r="DP36" s="350"/>
      <c r="DQ36" s="67">
        <f t="shared" si="37"/>
        <v>0</v>
      </c>
      <c r="DR36" s="67">
        <f t="shared" si="38"/>
        <v>0</v>
      </c>
      <c r="DS36" s="305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05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67">
        <v>31.44</v>
      </c>
      <c r="HX36" s="357"/>
      <c r="HY36" s="357"/>
      <c r="HZ36" s="357"/>
      <c r="IA36" s="67">
        <f t="shared" si="72"/>
        <v>31.44</v>
      </c>
      <c r="IB36" s="67">
        <f t="shared" si="73"/>
        <v>0</v>
      </c>
      <c r="IC36" s="354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55"/>
      <c r="IL36" s="358"/>
      <c r="IM36" s="351">
        <f t="shared" si="77"/>
        <v>0</v>
      </c>
      <c r="IN36" s="351">
        <f t="shared" si="78"/>
        <v>0</v>
      </c>
      <c r="IO36" s="106"/>
      <c r="IP36" s="357"/>
      <c r="IQ36" s="351">
        <f t="shared" si="79"/>
        <v>0</v>
      </c>
      <c r="IR36" s="351">
        <f t="shared" si="80"/>
        <v>0</v>
      </c>
      <c r="IS36" s="353"/>
      <c r="IT36" s="353"/>
      <c r="IU36" s="356">
        <f t="shared" si="88"/>
        <v>0</v>
      </c>
      <c r="IV36" s="136">
        <f t="shared" si="89"/>
        <v>0</v>
      </c>
      <c r="IW36" s="356"/>
      <c r="IX36" s="356"/>
      <c r="IY36" s="356">
        <f t="shared" si="83"/>
        <v>0</v>
      </c>
      <c r="IZ36" s="356">
        <f t="shared" si="84"/>
        <v>0</v>
      </c>
      <c r="JA36" s="136"/>
      <c r="JB36" s="136"/>
      <c r="JC36" s="356">
        <f t="shared" si="85"/>
        <v>0</v>
      </c>
      <c r="JD36" s="356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50"/>
      <c r="F37" s="350"/>
      <c r="G37" s="67">
        <f t="shared" si="0"/>
        <v>0</v>
      </c>
      <c r="H37" s="67">
        <f t="shared" si="1"/>
        <v>0</v>
      </c>
      <c r="I37" s="305"/>
      <c r="J37" s="67"/>
      <c r="K37" s="67"/>
      <c r="L37" s="67"/>
      <c r="M37" s="67">
        <f t="shared" si="2"/>
        <v>0</v>
      </c>
      <c r="N37" s="67">
        <f t="shared" si="3"/>
        <v>0</v>
      </c>
      <c r="O37" s="305"/>
      <c r="P37" s="67"/>
      <c r="Q37" s="71"/>
      <c r="R37" s="67"/>
      <c r="S37" s="67">
        <f t="shared" si="4"/>
        <v>0</v>
      </c>
      <c r="T37" s="67">
        <f t="shared" si="5"/>
        <v>0</v>
      </c>
      <c r="U37" s="305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59"/>
      <c r="AC37" s="360"/>
      <c r="AD37" s="67"/>
      <c r="AE37" s="67">
        <f t="shared" si="8"/>
        <v>0</v>
      </c>
      <c r="AF37" s="67">
        <f t="shared" si="9"/>
        <v>0</v>
      </c>
      <c r="AG37" s="305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50"/>
      <c r="AP37" s="350"/>
      <c r="AQ37" s="67">
        <f t="shared" si="12"/>
        <v>0</v>
      </c>
      <c r="AR37" s="67">
        <f t="shared" si="13"/>
        <v>0</v>
      </c>
      <c r="AS37" s="106"/>
      <c r="AT37" s="351"/>
      <c r="AU37" s="71"/>
      <c r="AV37" s="67"/>
      <c r="AW37" s="67">
        <f t="shared" si="14"/>
        <v>0</v>
      </c>
      <c r="AX37" s="67">
        <f t="shared" si="15"/>
        <v>0</v>
      </c>
      <c r="AY37" s="352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06">
        <v>82.47</v>
      </c>
      <c r="BX37" s="350"/>
      <c r="BY37" s="75"/>
      <c r="BZ37" s="86"/>
      <c r="CA37" s="67">
        <f t="shared" si="24"/>
        <v>82.47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05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50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50"/>
      <c r="DN37" s="350"/>
      <c r="DO37" s="350"/>
      <c r="DP37" s="350"/>
      <c r="DQ37" s="67">
        <f t="shared" si="37"/>
        <v>0</v>
      </c>
      <c r="DR37" s="67">
        <f t="shared" si="38"/>
        <v>0</v>
      </c>
      <c r="DS37" s="305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05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67">
        <v>31.44</v>
      </c>
      <c r="HX37" s="357"/>
      <c r="HY37" s="357"/>
      <c r="HZ37" s="357"/>
      <c r="IA37" s="67">
        <f t="shared" si="72"/>
        <v>31.44</v>
      </c>
      <c r="IB37" s="67">
        <f t="shared" si="73"/>
        <v>0</v>
      </c>
      <c r="IC37" s="354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55"/>
      <c r="IL37" s="358"/>
      <c r="IM37" s="351">
        <f t="shared" si="77"/>
        <v>0</v>
      </c>
      <c r="IN37" s="351">
        <f t="shared" si="78"/>
        <v>0</v>
      </c>
      <c r="IO37" s="106"/>
      <c r="IP37" s="357"/>
      <c r="IQ37" s="351">
        <f t="shared" si="79"/>
        <v>0</v>
      </c>
      <c r="IR37" s="351">
        <f t="shared" si="80"/>
        <v>0</v>
      </c>
      <c r="IS37" s="353"/>
      <c r="IT37" s="353"/>
      <c r="IU37" s="356">
        <f t="shared" si="88"/>
        <v>0</v>
      </c>
      <c r="IV37" s="136">
        <f t="shared" si="89"/>
        <v>0</v>
      </c>
      <c r="IW37" s="356"/>
      <c r="IX37" s="356"/>
      <c r="IY37" s="356">
        <f t="shared" si="83"/>
        <v>0</v>
      </c>
      <c r="IZ37" s="356">
        <f t="shared" si="84"/>
        <v>0</v>
      </c>
      <c r="JA37" s="136"/>
      <c r="JB37" s="136"/>
      <c r="JC37" s="356">
        <f t="shared" si="85"/>
        <v>0</v>
      </c>
      <c r="JD37" s="356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50"/>
      <c r="F38" s="350"/>
      <c r="G38" s="67">
        <f t="shared" si="0"/>
        <v>0</v>
      </c>
      <c r="H38" s="67">
        <f t="shared" si="1"/>
        <v>0</v>
      </c>
      <c r="I38" s="305"/>
      <c r="J38" s="67"/>
      <c r="K38" s="67"/>
      <c r="L38" s="67"/>
      <c r="M38" s="67">
        <f t="shared" si="2"/>
        <v>0</v>
      </c>
      <c r="N38" s="67">
        <f t="shared" si="3"/>
        <v>0</v>
      </c>
      <c r="O38" s="305"/>
      <c r="P38" s="67"/>
      <c r="Q38" s="71"/>
      <c r="R38" s="67"/>
      <c r="S38" s="67">
        <f t="shared" si="4"/>
        <v>0</v>
      </c>
      <c r="T38" s="67">
        <f t="shared" si="5"/>
        <v>0</v>
      </c>
      <c r="U38" s="305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59"/>
      <c r="AC38" s="360"/>
      <c r="AD38" s="67"/>
      <c r="AE38" s="67">
        <f t="shared" si="8"/>
        <v>0</v>
      </c>
      <c r="AF38" s="67">
        <f t="shared" si="9"/>
        <v>0</v>
      </c>
      <c r="AG38" s="305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50"/>
      <c r="AP38" s="350"/>
      <c r="AQ38" s="67">
        <f t="shared" si="12"/>
        <v>0</v>
      </c>
      <c r="AR38" s="67">
        <f t="shared" si="13"/>
        <v>0</v>
      </c>
      <c r="AS38" s="106"/>
      <c r="AT38" s="351"/>
      <c r="AU38" s="71"/>
      <c r="AV38" s="67"/>
      <c r="AW38" s="67">
        <f t="shared" si="14"/>
        <v>0</v>
      </c>
      <c r="AX38" s="67">
        <f t="shared" si="15"/>
        <v>0</v>
      </c>
      <c r="AY38" s="352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06">
        <v>82.47</v>
      </c>
      <c r="BX38" s="350"/>
      <c r="BY38" s="75"/>
      <c r="BZ38" s="86"/>
      <c r="CA38" s="67">
        <f t="shared" si="24"/>
        <v>82.47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05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50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50"/>
      <c r="DN38" s="350"/>
      <c r="DO38" s="350"/>
      <c r="DP38" s="350"/>
      <c r="DQ38" s="67">
        <f t="shared" si="37"/>
        <v>0</v>
      </c>
      <c r="DR38" s="67">
        <f t="shared" si="38"/>
        <v>0</v>
      </c>
      <c r="DS38" s="305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05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67">
        <v>31.44</v>
      </c>
      <c r="HX38" s="357"/>
      <c r="HY38" s="357"/>
      <c r="HZ38" s="357"/>
      <c r="IA38" s="67">
        <f t="shared" si="72"/>
        <v>31.44</v>
      </c>
      <c r="IB38" s="67">
        <f t="shared" si="73"/>
        <v>0</v>
      </c>
      <c r="IC38" s="354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55"/>
      <c r="IL38" s="358"/>
      <c r="IM38" s="351">
        <f t="shared" si="77"/>
        <v>0</v>
      </c>
      <c r="IN38" s="351">
        <f t="shared" si="78"/>
        <v>0</v>
      </c>
      <c r="IO38" s="106"/>
      <c r="IP38" s="357"/>
      <c r="IQ38" s="351">
        <f t="shared" si="79"/>
        <v>0</v>
      </c>
      <c r="IR38" s="351">
        <f t="shared" si="80"/>
        <v>0</v>
      </c>
      <c r="IS38" s="353"/>
      <c r="IT38" s="353"/>
      <c r="IU38" s="356">
        <f t="shared" si="88"/>
        <v>0</v>
      </c>
      <c r="IV38" s="136">
        <f t="shared" si="89"/>
        <v>0</v>
      </c>
      <c r="IW38" s="356"/>
      <c r="IX38" s="356"/>
      <c r="IY38" s="356">
        <f t="shared" si="83"/>
        <v>0</v>
      </c>
      <c r="IZ38" s="356">
        <f t="shared" si="84"/>
        <v>0</v>
      </c>
      <c r="JA38" s="136"/>
      <c r="JB38" s="136"/>
      <c r="JC38" s="356">
        <f t="shared" si="85"/>
        <v>0</v>
      </c>
      <c r="JD38" s="356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50"/>
      <c r="F39" s="350"/>
      <c r="G39" s="67">
        <f t="shared" si="0"/>
        <v>0</v>
      </c>
      <c r="H39" s="67">
        <f t="shared" si="1"/>
        <v>0</v>
      </c>
      <c r="I39" s="305"/>
      <c r="J39" s="67"/>
      <c r="K39" s="67"/>
      <c r="L39" s="67"/>
      <c r="M39" s="67">
        <f t="shared" si="2"/>
        <v>0</v>
      </c>
      <c r="N39" s="67">
        <f t="shared" si="3"/>
        <v>0</v>
      </c>
      <c r="O39" s="305"/>
      <c r="P39" s="67"/>
      <c r="Q39" s="71"/>
      <c r="R39" s="67"/>
      <c r="S39" s="67">
        <f t="shared" si="4"/>
        <v>0</v>
      </c>
      <c r="T39" s="67">
        <f t="shared" si="5"/>
        <v>0</v>
      </c>
      <c r="U39" s="305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59"/>
      <c r="AC39" s="360"/>
      <c r="AD39" s="67"/>
      <c r="AE39" s="67">
        <f t="shared" si="8"/>
        <v>0</v>
      </c>
      <c r="AF39" s="67">
        <f t="shared" si="9"/>
        <v>0</v>
      </c>
      <c r="AG39" s="305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50"/>
      <c r="AP39" s="350"/>
      <c r="AQ39" s="67">
        <f t="shared" si="12"/>
        <v>0</v>
      </c>
      <c r="AR39" s="67">
        <f t="shared" si="13"/>
        <v>0</v>
      </c>
      <c r="AS39" s="106"/>
      <c r="AT39" s="351"/>
      <c r="AU39" s="71"/>
      <c r="AV39" s="67"/>
      <c r="AW39" s="67">
        <f t="shared" si="14"/>
        <v>0</v>
      </c>
      <c r="AX39" s="67">
        <f t="shared" si="15"/>
        <v>0</v>
      </c>
      <c r="AY39" s="352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06">
        <v>82.47</v>
      </c>
      <c r="BX39" s="350"/>
      <c r="BY39" s="75"/>
      <c r="BZ39" s="86"/>
      <c r="CA39" s="67">
        <f t="shared" si="24"/>
        <v>82.47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05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50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50"/>
      <c r="DN39" s="350"/>
      <c r="DO39" s="350"/>
      <c r="DP39" s="350"/>
      <c r="DQ39" s="67">
        <f t="shared" si="37"/>
        <v>0</v>
      </c>
      <c r="DR39" s="67">
        <f t="shared" si="38"/>
        <v>0</v>
      </c>
      <c r="DS39" s="305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05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67">
        <v>31.44</v>
      </c>
      <c r="HX39" s="357"/>
      <c r="HY39" s="357"/>
      <c r="HZ39" s="357"/>
      <c r="IA39" s="67">
        <f t="shared" si="72"/>
        <v>31.44</v>
      </c>
      <c r="IB39" s="67">
        <f t="shared" si="73"/>
        <v>0</v>
      </c>
      <c r="IC39" s="354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55"/>
      <c r="IL39" s="358"/>
      <c r="IM39" s="351">
        <f t="shared" si="77"/>
        <v>0</v>
      </c>
      <c r="IN39" s="351">
        <f t="shared" si="78"/>
        <v>0</v>
      </c>
      <c r="IO39" s="106"/>
      <c r="IP39" s="357"/>
      <c r="IQ39" s="351">
        <f t="shared" si="79"/>
        <v>0</v>
      </c>
      <c r="IR39" s="351">
        <f t="shared" si="80"/>
        <v>0</v>
      </c>
      <c r="IS39" s="353"/>
      <c r="IT39" s="353"/>
      <c r="IU39" s="356">
        <f t="shared" si="88"/>
        <v>0</v>
      </c>
      <c r="IV39" s="136">
        <f t="shared" si="89"/>
        <v>0</v>
      </c>
      <c r="IW39" s="356"/>
      <c r="IX39" s="356"/>
      <c r="IY39" s="356">
        <f t="shared" si="83"/>
        <v>0</v>
      </c>
      <c r="IZ39" s="356">
        <f t="shared" si="84"/>
        <v>0</v>
      </c>
      <c r="JA39" s="136"/>
      <c r="JB39" s="136"/>
      <c r="JC39" s="356">
        <f t="shared" si="85"/>
        <v>0</v>
      </c>
      <c r="JD39" s="356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50"/>
      <c r="F40" s="350"/>
      <c r="G40" s="67">
        <f t="shared" si="0"/>
        <v>0</v>
      </c>
      <c r="H40" s="67">
        <f t="shared" si="1"/>
        <v>0</v>
      </c>
      <c r="I40" s="305"/>
      <c r="J40" s="67"/>
      <c r="K40" s="67"/>
      <c r="L40" s="67"/>
      <c r="M40" s="67">
        <f t="shared" si="2"/>
        <v>0</v>
      </c>
      <c r="N40" s="67">
        <f t="shared" si="3"/>
        <v>0</v>
      </c>
      <c r="O40" s="305"/>
      <c r="P40" s="67"/>
      <c r="Q40" s="71"/>
      <c r="R40" s="67"/>
      <c r="S40" s="67">
        <f t="shared" si="4"/>
        <v>0</v>
      </c>
      <c r="T40" s="67">
        <f t="shared" si="5"/>
        <v>0</v>
      </c>
      <c r="U40" s="305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59"/>
      <c r="AC40" s="360"/>
      <c r="AD40" s="67"/>
      <c r="AE40" s="67">
        <f t="shared" si="8"/>
        <v>0</v>
      </c>
      <c r="AF40" s="67">
        <f t="shared" si="9"/>
        <v>0</v>
      </c>
      <c r="AG40" s="305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50"/>
      <c r="AP40" s="350"/>
      <c r="AQ40" s="67">
        <f t="shared" si="12"/>
        <v>0</v>
      </c>
      <c r="AR40" s="67">
        <f t="shared" si="13"/>
        <v>0</v>
      </c>
      <c r="AS40" s="106"/>
      <c r="AT40" s="351"/>
      <c r="AU40" s="71"/>
      <c r="AV40" s="67"/>
      <c r="AW40" s="67">
        <f t="shared" si="14"/>
        <v>0</v>
      </c>
      <c r="AX40" s="67">
        <f t="shared" si="15"/>
        <v>0</v>
      </c>
      <c r="AY40" s="352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06">
        <v>82.47</v>
      </c>
      <c r="BX40" s="350"/>
      <c r="BY40" s="75"/>
      <c r="BZ40" s="86"/>
      <c r="CA40" s="67">
        <f t="shared" si="24"/>
        <v>82.47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05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50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50"/>
      <c r="DN40" s="350"/>
      <c r="DO40" s="350"/>
      <c r="DP40" s="350"/>
      <c r="DQ40" s="67">
        <f t="shared" si="37"/>
        <v>0</v>
      </c>
      <c r="DR40" s="67">
        <f t="shared" si="38"/>
        <v>0</v>
      </c>
      <c r="DS40" s="305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05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67">
        <v>31.44</v>
      </c>
      <c r="HX40" s="357"/>
      <c r="HY40" s="357"/>
      <c r="HZ40" s="357"/>
      <c r="IA40" s="67">
        <f t="shared" si="72"/>
        <v>31.44</v>
      </c>
      <c r="IB40" s="67">
        <f t="shared" si="73"/>
        <v>0</v>
      </c>
      <c r="IC40" s="354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55"/>
      <c r="IL40" s="358"/>
      <c r="IM40" s="351">
        <f t="shared" si="77"/>
        <v>0</v>
      </c>
      <c r="IN40" s="351">
        <f t="shared" si="78"/>
        <v>0</v>
      </c>
      <c r="IO40" s="106"/>
      <c r="IP40" s="357"/>
      <c r="IQ40" s="351">
        <f t="shared" si="79"/>
        <v>0</v>
      </c>
      <c r="IR40" s="351">
        <f t="shared" si="80"/>
        <v>0</v>
      </c>
      <c r="IS40" s="353"/>
      <c r="IT40" s="353"/>
      <c r="IU40" s="356">
        <f t="shared" si="88"/>
        <v>0</v>
      </c>
      <c r="IV40" s="136">
        <f t="shared" si="89"/>
        <v>0</v>
      </c>
      <c r="IW40" s="356"/>
      <c r="IX40" s="356"/>
      <c r="IY40" s="356">
        <f t="shared" si="83"/>
        <v>0</v>
      </c>
      <c r="IZ40" s="356">
        <f t="shared" si="84"/>
        <v>0</v>
      </c>
      <c r="JA40" s="136"/>
      <c r="JB40" s="136"/>
      <c r="JC40" s="356">
        <f t="shared" si="85"/>
        <v>0</v>
      </c>
      <c r="JD40" s="356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50"/>
      <c r="F41" s="350"/>
      <c r="G41" s="67">
        <f t="shared" si="0"/>
        <v>0</v>
      </c>
      <c r="H41" s="67">
        <f t="shared" si="1"/>
        <v>0</v>
      </c>
      <c r="I41" s="305"/>
      <c r="J41" s="67"/>
      <c r="K41" s="67"/>
      <c r="L41" s="67"/>
      <c r="M41" s="67">
        <f t="shared" si="2"/>
        <v>0</v>
      </c>
      <c r="N41" s="67">
        <f t="shared" si="3"/>
        <v>0</v>
      </c>
      <c r="O41" s="305"/>
      <c r="P41" s="67"/>
      <c r="Q41" s="71"/>
      <c r="R41" s="67"/>
      <c r="S41" s="67">
        <f t="shared" si="4"/>
        <v>0</v>
      </c>
      <c r="T41" s="67">
        <f t="shared" si="5"/>
        <v>0</v>
      </c>
      <c r="U41" s="305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59"/>
      <c r="AC41" s="360"/>
      <c r="AD41" s="67"/>
      <c r="AE41" s="67">
        <f t="shared" si="8"/>
        <v>0</v>
      </c>
      <c r="AF41" s="67">
        <f t="shared" si="9"/>
        <v>0</v>
      </c>
      <c r="AG41" s="305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50"/>
      <c r="AP41" s="350"/>
      <c r="AQ41" s="67">
        <f t="shared" si="12"/>
        <v>0</v>
      </c>
      <c r="AR41" s="67">
        <f t="shared" si="13"/>
        <v>0</v>
      </c>
      <c r="AS41" s="106"/>
      <c r="AT41" s="351"/>
      <c r="AU41" s="71"/>
      <c r="AV41" s="67"/>
      <c r="AW41" s="67">
        <f t="shared" si="14"/>
        <v>0</v>
      </c>
      <c r="AX41" s="67">
        <f t="shared" si="15"/>
        <v>0</v>
      </c>
      <c r="AY41" s="352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06">
        <v>82.47</v>
      </c>
      <c r="BX41" s="350"/>
      <c r="BY41" s="75"/>
      <c r="BZ41" s="86"/>
      <c r="CA41" s="67">
        <f t="shared" si="24"/>
        <v>82.47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05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50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50"/>
      <c r="DN41" s="350"/>
      <c r="DO41" s="350"/>
      <c r="DP41" s="350"/>
      <c r="DQ41" s="67">
        <f t="shared" si="37"/>
        <v>0</v>
      </c>
      <c r="DR41" s="67">
        <f t="shared" si="38"/>
        <v>0</v>
      </c>
      <c r="DS41" s="305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05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67">
        <v>31.44</v>
      </c>
      <c r="HX41" s="357"/>
      <c r="HY41" s="357"/>
      <c r="HZ41" s="357"/>
      <c r="IA41" s="67">
        <f t="shared" si="72"/>
        <v>31.44</v>
      </c>
      <c r="IB41" s="67">
        <f t="shared" si="73"/>
        <v>0</v>
      </c>
      <c r="IC41" s="354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55"/>
      <c r="IL41" s="358"/>
      <c r="IM41" s="351">
        <f t="shared" si="77"/>
        <v>0</v>
      </c>
      <c r="IN41" s="351">
        <f t="shared" si="78"/>
        <v>0</v>
      </c>
      <c r="IO41" s="106"/>
      <c r="IP41" s="357"/>
      <c r="IQ41" s="351">
        <f t="shared" si="79"/>
        <v>0</v>
      </c>
      <c r="IR41" s="351">
        <f t="shared" si="80"/>
        <v>0</v>
      </c>
      <c r="IS41" s="353"/>
      <c r="IT41" s="353"/>
      <c r="IU41" s="356">
        <f t="shared" si="88"/>
        <v>0</v>
      </c>
      <c r="IV41" s="136">
        <f t="shared" si="89"/>
        <v>0</v>
      </c>
      <c r="IW41" s="356"/>
      <c r="IX41" s="356"/>
      <c r="IY41" s="356">
        <f t="shared" si="83"/>
        <v>0</v>
      </c>
      <c r="IZ41" s="356">
        <f t="shared" si="84"/>
        <v>0</v>
      </c>
      <c r="JA41" s="136"/>
      <c r="JB41" s="136"/>
      <c r="JC41" s="356">
        <f t="shared" si="85"/>
        <v>0</v>
      </c>
      <c r="JD41" s="356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50"/>
      <c r="F42" s="350"/>
      <c r="G42" s="67">
        <f t="shared" si="0"/>
        <v>0</v>
      </c>
      <c r="H42" s="67">
        <f t="shared" si="1"/>
        <v>0</v>
      </c>
      <c r="I42" s="305"/>
      <c r="J42" s="67"/>
      <c r="K42" s="67"/>
      <c r="L42" s="67"/>
      <c r="M42" s="67">
        <f t="shared" si="2"/>
        <v>0</v>
      </c>
      <c r="N42" s="67">
        <f t="shared" si="3"/>
        <v>0</v>
      </c>
      <c r="O42" s="305"/>
      <c r="P42" s="67"/>
      <c r="Q42" s="71"/>
      <c r="R42" s="67"/>
      <c r="S42" s="67">
        <f t="shared" si="4"/>
        <v>0</v>
      </c>
      <c r="T42" s="67">
        <f t="shared" si="5"/>
        <v>0</v>
      </c>
      <c r="U42" s="305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59"/>
      <c r="AC42" s="360"/>
      <c r="AD42" s="67"/>
      <c r="AE42" s="67">
        <f t="shared" si="8"/>
        <v>0</v>
      </c>
      <c r="AF42" s="67">
        <f t="shared" si="9"/>
        <v>0</v>
      </c>
      <c r="AG42" s="305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50"/>
      <c r="AP42" s="350"/>
      <c r="AQ42" s="67">
        <f t="shared" si="12"/>
        <v>0</v>
      </c>
      <c r="AR42" s="67">
        <f t="shared" si="13"/>
        <v>0</v>
      </c>
      <c r="AS42" s="106"/>
      <c r="AT42" s="351"/>
      <c r="AU42" s="71"/>
      <c r="AV42" s="67"/>
      <c r="AW42" s="67">
        <f t="shared" si="14"/>
        <v>0</v>
      </c>
      <c r="AX42" s="67">
        <f t="shared" si="15"/>
        <v>0</v>
      </c>
      <c r="AY42" s="352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06">
        <v>82.47</v>
      </c>
      <c r="BX42" s="350"/>
      <c r="BY42" s="75"/>
      <c r="BZ42" s="86"/>
      <c r="CA42" s="67">
        <f t="shared" si="24"/>
        <v>82.47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05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50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50"/>
      <c r="DN42" s="350"/>
      <c r="DO42" s="350"/>
      <c r="DP42" s="350"/>
      <c r="DQ42" s="67">
        <f t="shared" si="37"/>
        <v>0</v>
      </c>
      <c r="DR42" s="67">
        <f t="shared" si="38"/>
        <v>0</v>
      </c>
      <c r="DS42" s="305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05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67">
        <v>31.44</v>
      </c>
      <c r="HX42" s="357"/>
      <c r="HY42" s="357"/>
      <c r="HZ42" s="357"/>
      <c r="IA42" s="67">
        <f t="shared" si="72"/>
        <v>31.44</v>
      </c>
      <c r="IB42" s="67">
        <f t="shared" si="73"/>
        <v>0</v>
      </c>
      <c r="IC42" s="354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55"/>
      <c r="IL42" s="358"/>
      <c r="IM42" s="351">
        <f t="shared" si="77"/>
        <v>0</v>
      </c>
      <c r="IN42" s="351">
        <f t="shared" si="78"/>
        <v>0</v>
      </c>
      <c r="IO42" s="106"/>
      <c r="IP42" s="357"/>
      <c r="IQ42" s="351">
        <f t="shared" si="79"/>
        <v>0</v>
      </c>
      <c r="IR42" s="351">
        <f t="shared" si="80"/>
        <v>0</v>
      </c>
      <c r="IS42" s="353"/>
      <c r="IT42" s="353"/>
      <c r="IU42" s="356">
        <f t="shared" si="88"/>
        <v>0</v>
      </c>
      <c r="IV42" s="136">
        <f t="shared" si="89"/>
        <v>0</v>
      </c>
      <c r="IW42" s="356"/>
      <c r="IX42" s="356"/>
      <c r="IY42" s="356">
        <f t="shared" si="83"/>
        <v>0</v>
      </c>
      <c r="IZ42" s="356">
        <f t="shared" si="84"/>
        <v>0</v>
      </c>
      <c r="JA42" s="136"/>
      <c r="JB42" s="136"/>
      <c r="JC42" s="356">
        <f t="shared" si="85"/>
        <v>0</v>
      </c>
      <c r="JD42" s="356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50"/>
      <c r="F43" s="350"/>
      <c r="G43" s="67">
        <f t="shared" si="0"/>
        <v>0</v>
      </c>
      <c r="H43" s="67">
        <f t="shared" si="1"/>
        <v>0</v>
      </c>
      <c r="I43" s="305"/>
      <c r="J43" s="67"/>
      <c r="K43" s="67"/>
      <c r="L43" s="67"/>
      <c r="M43" s="67">
        <f t="shared" si="2"/>
        <v>0</v>
      </c>
      <c r="N43" s="67">
        <f t="shared" si="3"/>
        <v>0</v>
      </c>
      <c r="O43" s="305"/>
      <c r="P43" s="67"/>
      <c r="Q43" s="71"/>
      <c r="R43" s="67"/>
      <c r="S43" s="67">
        <f t="shared" si="4"/>
        <v>0</v>
      </c>
      <c r="T43" s="67">
        <f t="shared" si="5"/>
        <v>0</v>
      </c>
      <c r="U43" s="305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59"/>
      <c r="AC43" s="360"/>
      <c r="AD43" s="67"/>
      <c r="AE43" s="67">
        <f t="shared" si="8"/>
        <v>0</v>
      </c>
      <c r="AF43" s="67">
        <f t="shared" si="9"/>
        <v>0</v>
      </c>
      <c r="AG43" s="305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50"/>
      <c r="AP43" s="350"/>
      <c r="AQ43" s="67">
        <f t="shared" si="12"/>
        <v>0</v>
      </c>
      <c r="AR43" s="67">
        <f t="shared" si="13"/>
        <v>0</v>
      </c>
      <c r="AS43" s="106"/>
      <c r="AT43" s="351"/>
      <c r="AU43" s="71"/>
      <c r="AV43" s="67"/>
      <c r="AW43" s="67">
        <f t="shared" si="14"/>
        <v>0</v>
      </c>
      <c r="AX43" s="67">
        <f t="shared" si="15"/>
        <v>0</v>
      </c>
      <c r="AY43" s="352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06">
        <v>82.47</v>
      </c>
      <c r="BX43" s="350"/>
      <c r="BY43" s="75"/>
      <c r="BZ43" s="86"/>
      <c r="CA43" s="67">
        <f t="shared" si="24"/>
        <v>82.47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05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50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50"/>
      <c r="DN43" s="350"/>
      <c r="DO43" s="350"/>
      <c r="DP43" s="350"/>
      <c r="DQ43" s="67">
        <f t="shared" si="37"/>
        <v>0</v>
      </c>
      <c r="DR43" s="67">
        <f t="shared" si="38"/>
        <v>0</v>
      </c>
      <c r="DS43" s="305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05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67">
        <v>31.44</v>
      </c>
      <c r="HX43" s="357"/>
      <c r="HY43" s="357"/>
      <c r="HZ43" s="357"/>
      <c r="IA43" s="67">
        <f t="shared" si="72"/>
        <v>31.44</v>
      </c>
      <c r="IB43" s="67">
        <f t="shared" si="73"/>
        <v>0</v>
      </c>
      <c r="IC43" s="354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55"/>
      <c r="IL43" s="358"/>
      <c r="IM43" s="351">
        <f t="shared" si="77"/>
        <v>0</v>
      </c>
      <c r="IN43" s="351">
        <f t="shared" si="78"/>
        <v>0</v>
      </c>
      <c r="IO43" s="106"/>
      <c r="IP43" s="357"/>
      <c r="IQ43" s="351">
        <f t="shared" si="79"/>
        <v>0</v>
      </c>
      <c r="IR43" s="351">
        <f t="shared" si="80"/>
        <v>0</v>
      </c>
      <c r="IS43" s="353"/>
      <c r="IT43" s="353"/>
      <c r="IU43" s="356">
        <f t="shared" si="88"/>
        <v>0</v>
      </c>
      <c r="IV43" s="136">
        <f t="shared" si="89"/>
        <v>0</v>
      </c>
      <c r="IW43" s="356"/>
      <c r="IX43" s="356"/>
      <c r="IY43" s="356">
        <f t="shared" si="83"/>
        <v>0</v>
      </c>
      <c r="IZ43" s="356">
        <f t="shared" si="84"/>
        <v>0</v>
      </c>
      <c r="JA43" s="136"/>
      <c r="JB43" s="136"/>
      <c r="JC43" s="356">
        <f t="shared" si="85"/>
        <v>0</v>
      </c>
      <c r="JD43" s="356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50"/>
      <c r="F44" s="350"/>
      <c r="G44" s="67">
        <f t="shared" si="0"/>
        <v>0</v>
      </c>
      <c r="H44" s="67">
        <f t="shared" si="1"/>
        <v>0</v>
      </c>
      <c r="I44" s="305"/>
      <c r="J44" s="67"/>
      <c r="K44" s="67"/>
      <c r="L44" s="67"/>
      <c r="M44" s="67">
        <f t="shared" si="2"/>
        <v>0</v>
      </c>
      <c r="N44" s="67">
        <f t="shared" si="3"/>
        <v>0</v>
      </c>
      <c r="O44" s="305"/>
      <c r="P44" s="67"/>
      <c r="Q44" s="71"/>
      <c r="R44" s="67"/>
      <c r="S44" s="67">
        <f t="shared" ref="S44:S75" si="90">O44+Q44</f>
        <v>0</v>
      </c>
      <c r="T44" s="67">
        <f t="shared" si="5"/>
        <v>0</v>
      </c>
      <c r="U44" s="305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59"/>
      <c r="AC44" s="360"/>
      <c r="AD44" s="67"/>
      <c r="AE44" s="67">
        <f t="shared" si="8"/>
        <v>0</v>
      </c>
      <c r="AF44" s="67">
        <f t="shared" si="9"/>
        <v>0</v>
      </c>
      <c r="AG44" s="305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50"/>
      <c r="AP44" s="350"/>
      <c r="AQ44" s="67">
        <f t="shared" si="12"/>
        <v>0</v>
      </c>
      <c r="AR44" s="67">
        <f t="shared" si="13"/>
        <v>0</v>
      </c>
      <c r="AS44" s="106"/>
      <c r="AT44" s="351"/>
      <c r="AU44" s="71"/>
      <c r="AV44" s="67"/>
      <c r="AW44" s="67">
        <f t="shared" si="14"/>
        <v>0</v>
      </c>
      <c r="AX44" s="67">
        <f t="shared" si="15"/>
        <v>0</v>
      </c>
      <c r="AY44" s="352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06">
        <v>82.47</v>
      </c>
      <c r="BX44" s="350"/>
      <c r="BY44" s="75"/>
      <c r="BZ44" s="86"/>
      <c r="CA44" s="67">
        <f t="shared" si="24"/>
        <v>82.47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05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50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50"/>
      <c r="DN44" s="350"/>
      <c r="DO44" s="350"/>
      <c r="DP44" s="350"/>
      <c r="DQ44" s="67">
        <f t="shared" si="37"/>
        <v>0</v>
      </c>
      <c r="DR44" s="67">
        <f t="shared" si="38"/>
        <v>0</v>
      </c>
      <c r="DS44" s="305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05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67">
        <v>31.44</v>
      </c>
      <c r="HX44" s="357"/>
      <c r="HY44" s="357"/>
      <c r="HZ44" s="357"/>
      <c r="IA44" s="67">
        <f t="shared" si="72"/>
        <v>31.44</v>
      </c>
      <c r="IB44" s="67">
        <f t="shared" si="73"/>
        <v>0</v>
      </c>
      <c r="IC44" s="354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55"/>
      <c r="IL44" s="358"/>
      <c r="IM44" s="351">
        <f t="shared" si="77"/>
        <v>0</v>
      </c>
      <c r="IN44" s="351">
        <f t="shared" si="78"/>
        <v>0</v>
      </c>
      <c r="IO44" s="106"/>
      <c r="IP44" s="357"/>
      <c r="IQ44" s="351">
        <f t="shared" si="79"/>
        <v>0</v>
      </c>
      <c r="IR44" s="351">
        <f t="shared" si="80"/>
        <v>0</v>
      </c>
      <c r="IS44" s="353"/>
      <c r="IT44" s="353"/>
      <c r="IU44" s="356">
        <f t="shared" si="88"/>
        <v>0</v>
      </c>
      <c r="IV44" s="136">
        <f t="shared" si="89"/>
        <v>0</v>
      </c>
      <c r="IW44" s="356"/>
      <c r="IX44" s="356"/>
      <c r="IY44" s="356">
        <f t="shared" si="83"/>
        <v>0</v>
      </c>
      <c r="IZ44" s="356">
        <f t="shared" si="84"/>
        <v>0</v>
      </c>
      <c r="JA44" s="136"/>
      <c r="JB44" s="136"/>
      <c r="JC44" s="356">
        <f t="shared" si="85"/>
        <v>0</v>
      </c>
      <c r="JD44" s="356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50"/>
      <c r="F45" s="350"/>
      <c r="G45" s="67">
        <f t="shared" si="0"/>
        <v>0</v>
      </c>
      <c r="H45" s="67">
        <f t="shared" si="1"/>
        <v>0</v>
      </c>
      <c r="I45" s="305"/>
      <c r="J45" s="67"/>
      <c r="K45" s="67"/>
      <c r="L45" s="67"/>
      <c r="M45" s="67">
        <f t="shared" si="2"/>
        <v>0</v>
      </c>
      <c r="N45" s="67">
        <f t="shared" si="3"/>
        <v>0</v>
      </c>
      <c r="O45" s="305"/>
      <c r="P45" s="67"/>
      <c r="Q45" s="71"/>
      <c r="R45" s="67"/>
      <c r="S45" s="67">
        <f t="shared" si="90"/>
        <v>0</v>
      </c>
      <c r="T45" s="67">
        <f t="shared" si="5"/>
        <v>0</v>
      </c>
      <c r="U45" s="305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59"/>
      <c r="AC45" s="360"/>
      <c r="AD45" s="67"/>
      <c r="AE45" s="67">
        <f t="shared" si="8"/>
        <v>0</v>
      </c>
      <c r="AF45" s="67">
        <f t="shared" si="9"/>
        <v>0</v>
      </c>
      <c r="AG45" s="305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50"/>
      <c r="AP45" s="350"/>
      <c r="AQ45" s="67">
        <f t="shared" si="12"/>
        <v>0</v>
      </c>
      <c r="AR45" s="67">
        <f t="shared" si="13"/>
        <v>0</v>
      </c>
      <c r="AS45" s="106"/>
      <c r="AT45" s="351"/>
      <c r="AU45" s="71"/>
      <c r="AV45" s="67"/>
      <c r="AW45" s="67">
        <f t="shared" si="14"/>
        <v>0</v>
      </c>
      <c r="AX45" s="67">
        <f t="shared" si="15"/>
        <v>0</v>
      </c>
      <c r="AY45" s="352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06">
        <v>51.55</v>
      </c>
      <c r="BX45" s="350"/>
      <c r="BY45" s="75"/>
      <c r="BZ45" s="86"/>
      <c r="CA45" s="67">
        <f t="shared" si="24"/>
        <v>51.55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05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50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50"/>
      <c r="DN45" s="350"/>
      <c r="DO45" s="350"/>
      <c r="DP45" s="350"/>
      <c r="DQ45" s="67">
        <f t="shared" si="37"/>
        <v>0</v>
      </c>
      <c r="DR45" s="67">
        <f t="shared" si="38"/>
        <v>0</v>
      </c>
      <c r="DS45" s="305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05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67">
        <v>31.44</v>
      </c>
      <c r="HX45" s="357"/>
      <c r="HY45" s="357"/>
      <c r="HZ45" s="357"/>
      <c r="IA45" s="67">
        <f t="shared" si="72"/>
        <v>31.44</v>
      </c>
      <c r="IB45" s="67">
        <f t="shared" si="73"/>
        <v>0</v>
      </c>
      <c r="IC45" s="354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55"/>
      <c r="IL45" s="358"/>
      <c r="IM45" s="351">
        <f t="shared" si="77"/>
        <v>0</v>
      </c>
      <c r="IN45" s="351">
        <f t="shared" si="78"/>
        <v>0</v>
      </c>
      <c r="IO45" s="106"/>
      <c r="IP45" s="357"/>
      <c r="IQ45" s="351">
        <f t="shared" si="79"/>
        <v>0</v>
      </c>
      <c r="IR45" s="351">
        <f t="shared" si="80"/>
        <v>0</v>
      </c>
      <c r="IS45" s="353"/>
      <c r="IT45" s="353"/>
      <c r="IU45" s="356">
        <f t="shared" si="88"/>
        <v>0</v>
      </c>
      <c r="IV45" s="136">
        <f t="shared" si="89"/>
        <v>0</v>
      </c>
      <c r="IW45" s="356"/>
      <c r="IX45" s="356"/>
      <c r="IY45" s="356">
        <f t="shared" si="83"/>
        <v>0</v>
      </c>
      <c r="IZ45" s="356">
        <f t="shared" si="84"/>
        <v>0</v>
      </c>
      <c r="JA45" s="136"/>
      <c r="JB45" s="136"/>
      <c r="JC45" s="356">
        <f t="shared" si="85"/>
        <v>0</v>
      </c>
      <c r="JD45" s="356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50"/>
      <c r="F46" s="350"/>
      <c r="G46" s="67">
        <f t="shared" si="0"/>
        <v>0</v>
      </c>
      <c r="H46" s="67">
        <f t="shared" si="1"/>
        <v>0</v>
      </c>
      <c r="I46" s="305"/>
      <c r="J46" s="67"/>
      <c r="K46" s="67"/>
      <c r="L46" s="67"/>
      <c r="M46" s="67">
        <f t="shared" si="2"/>
        <v>0</v>
      </c>
      <c r="N46" s="67">
        <f t="shared" si="3"/>
        <v>0</v>
      </c>
      <c r="O46" s="305"/>
      <c r="P46" s="67"/>
      <c r="Q46" s="71"/>
      <c r="R46" s="67"/>
      <c r="S46" s="67">
        <f t="shared" si="90"/>
        <v>0</v>
      </c>
      <c r="T46" s="67">
        <f t="shared" si="5"/>
        <v>0</v>
      </c>
      <c r="U46" s="305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59"/>
      <c r="AC46" s="360"/>
      <c r="AD46" s="67"/>
      <c r="AE46" s="67">
        <f t="shared" si="8"/>
        <v>0</v>
      </c>
      <c r="AF46" s="67">
        <f t="shared" si="9"/>
        <v>0</v>
      </c>
      <c r="AG46" s="305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50"/>
      <c r="AP46" s="350"/>
      <c r="AQ46" s="67">
        <f t="shared" si="12"/>
        <v>0</v>
      </c>
      <c r="AR46" s="67">
        <f t="shared" si="13"/>
        <v>0</v>
      </c>
      <c r="AS46" s="106"/>
      <c r="AT46" s="351"/>
      <c r="AU46" s="71"/>
      <c r="AV46" s="67"/>
      <c r="AW46" s="67">
        <f t="shared" si="14"/>
        <v>0</v>
      </c>
      <c r="AX46" s="67">
        <f t="shared" si="15"/>
        <v>0</v>
      </c>
      <c r="AY46" s="352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06">
        <v>30.93</v>
      </c>
      <c r="BX46" s="350"/>
      <c r="BY46" s="75"/>
      <c r="BZ46" s="86"/>
      <c r="CA46" s="67">
        <f t="shared" si="24"/>
        <v>30.93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05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50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50"/>
      <c r="DN46" s="350"/>
      <c r="DO46" s="350"/>
      <c r="DP46" s="350"/>
      <c r="DQ46" s="67">
        <f t="shared" si="37"/>
        <v>0</v>
      </c>
      <c r="DR46" s="67">
        <f t="shared" si="38"/>
        <v>0</v>
      </c>
      <c r="DS46" s="305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05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67">
        <v>31.44</v>
      </c>
      <c r="HX46" s="357"/>
      <c r="HY46" s="357"/>
      <c r="HZ46" s="357"/>
      <c r="IA46" s="67">
        <f t="shared" si="72"/>
        <v>31.44</v>
      </c>
      <c r="IB46" s="67">
        <f t="shared" si="73"/>
        <v>0</v>
      </c>
      <c r="IC46" s="354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55"/>
      <c r="IL46" s="358"/>
      <c r="IM46" s="351">
        <f t="shared" si="77"/>
        <v>0</v>
      </c>
      <c r="IN46" s="351">
        <f t="shared" si="78"/>
        <v>0</v>
      </c>
      <c r="IO46" s="106"/>
      <c r="IP46" s="357"/>
      <c r="IQ46" s="351">
        <f t="shared" si="79"/>
        <v>0</v>
      </c>
      <c r="IR46" s="351">
        <f t="shared" si="80"/>
        <v>0</v>
      </c>
      <c r="IS46" s="353"/>
      <c r="IT46" s="353"/>
      <c r="IU46" s="356">
        <f t="shared" si="88"/>
        <v>0</v>
      </c>
      <c r="IV46" s="136">
        <f t="shared" si="89"/>
        <v>0</v>
      </c>
      <c r="IW46" s="356"/>
      <c r="IX46" s="356"/>
      <c r="IY46" s="356">
        <f t="shared" si="83"/>
        <v>0</v>
      </c>
      <c r="IZ46" s="356">
        <f t="shared" si="84"/>
        <v>0</v>
      </c>
      <c r="JA46" s="136"/>
      <c r="JB46" s="136"/>
      <c r="JC46" s="356">
        <f t="shared" si="85"/>
        <v>0</v>
      </c>
      <c r="JD46" s="356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50"/>
      <c r="F47" s="350"/>
      <c r="G47" s="67">
        <f t="shared" si="0"/>
        <v>0</v>
      </c>
      <c r="H47" s="67">
        <f t="shared" si="1"/>
        <v>0</v>
      </c>
      <c r="I47" s="305"/>
      <c r="J47" s="67"/>
      <c r="K47" s="67"/>
      <c r="L47" s="67"/>
      <c r="M47" s="67">
        <f t="shared" si="2"/>
        <v>0</v>
      </c>
      <c r="N47" s="67">
        <f t="shared" si="3"/>
        <v>0</v>
      </c>
      <c r="O47" s="305"/>
      <c r="P47" s="67"/>
      <c r="Q47" s="71"/>
      <c r="R47" s="67"/>
      <c r="S47" s="67">
        <f t="shared" si="90"/>
        <v>0</v>
      </c>
      <c r="T47" s="67">
        <f t="shared" si="5"/>
        <v>0</v>
      </c>
      <c r="U47" s="305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59"/>
      <c r="AC47" s="360"/>
      <c r="AD47" s="67"/>
      <c r="AE47" s="67">
        <f t="shared" si="8"/>
        <v>0</v>
      </c>
      <c r="AF47" s="67">
        <f t="shared" si="9"/>
        <v>0</v>
      </c>
      <c r="AG47" s="305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50"/>
      <c r="AP47" s="350"/>
      <c r="AQ47" s="67">
        <f t="shared" si="12"/>
        <v>0</v>
      </c>
      <c r="AR47" s="67">
        <f t="shared" si="13"/>
        <v>0</v>
      </c>
      <c r="AS47" s="106"/>
      <c r="AT47" s="351"/>
      <c r="AU47" s="71"/>
      <c r="AV47" s="67"/>
      <c r="AW47" s="67">
        <f t="shared" si="14"/>
        <v>0</v>
      </c>
      <c r="AX47" s="67">
        <f t="shared" si="15"/>
        <v>0</v>
      </c>
      <c r="AY47" s="352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06">
        <v>0</v>
      </c>
      <c r="BX47" s="350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05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50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50"/>
      <c r="DN47" s="350"/>
      <c r="DO47" s="350"/>
      <c r="DP47" s="350"/>
      <c r="DQ47" s="67">
        <f t="shared" si="37"/>
        <v>0</v>
      </c>
      <c r="DR47" s="67">
        <f t="shared" si="38"/>
        <v>0</v>
      </c>
      <c r="DS47" s="305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05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67">
        <v>0</v>
      </c>
      <c r="HX47" s="357"/>
      <c r="HY47" s="357"/>
      <c r="HZ47" s="357"/>
      <c r="IA47" s="67">
        <f t="shared" si="72"/>
        <v>0</v>
      </c>
      <c r="IB47" s="67">
        <f t="shared" si="73"/>
        <v>0</v>
      </c>
      <c r="IC47" s="354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55"/>
      <c r="IL47" s="358"/>
      <c r="IM47" s="351">
        <f t="shared" si="77"/>
        <v>0</v>
      </c>
      <c r="IN47" s="351">
        <f t="shared" si="78"/>
        <v>0</v>
      </c>
      <c r="IO47" s="106"/>
      <c r="IP47" s="357"/>
      <c r="IQ47" s="351">
        <f t="shared" si="79"/>
        <v>0</v>
      </c>
      <c r="IR47" s="351">
        <f t="shared" si="80"/>
        <v>0</v>
      </c>
      <c r="IS47" s="353"/>
      <c r="IT47" s="353"/>
      <c r="IU47" s="356">
        <f t="shared" si="88"/>
        <v>0</v>
      </c>
      <c r="IV47" s="136">
        <f t="shared" si="89"/>
        <v>0</v>
      </c>
      <c r="IW47" s="356"/>
      <c r="IX47" s="356"/>
      <c r="IY47" s="356">
        <f t="shared" si="83"/>
        <v>0</v>
      </c>
      <c r="IZ47" s="356">
        <f t="shared" si="84"/>
        <v>0</v>
      </c>
      <c r="JA47" s="136"/>
      <c r="JB47" s="136"/>
      <c r="JC47" s="356">
        <f t="shared" si="85"/>
        <v>0</v>
      </c>
      <c r="JD47" s="356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50"/>
      <c r="F48" s="350"/>
      <c r="G48" s="67">
        <f t="shared" si="0"/>
        <v>0</v>
      </c>
      <c r="H48" s="67">
        <f t="shared" si="1"/>
        <v>0</v>
      </c>
      <c r="I48" s="305"/>
      <c r="J48" s="67"/>
      <c r="K48" s="67"/>
      <c r="L48" s="67"/>
      <c r="M48" s="67">
        <f t="shared" si="2"/>
        <v>0</v>
      </c>
      <c r="N48" s="67">
        <f t="shared" si="3"/>
        <v>0</v>
      </c>
      <c r="O48" s="305"/>
      <c r="P48" s="67"/>
      <c r="Q48" s="71"/>
      <c r="R48" s="67"/>
      <c r="S48" s="67">
        <f t="shared" si="90"/>
        <v>0</v>
      </c>
      <c r="T48" s="67">
        <f t="shared" si="5"/>
        <v>0</v>
      </c>
      <c r="U48" s="305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59"/>
      <c r="AC48" s="360"/>
      <c r="AD48" s="67"/>
      <c r="AE48" s="67">
        <f t="shared" si="8"/>
        <v>0</v>
      </c>
      <c r="AF48" s="67">
        <f t="shared" si="9"/>
        <v>0</v>
      </c>
      <c r="AG48" s="305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50"/>
      <c r="AP48" s="350"/>
      <c r="AQ48" s="67">
        <f t="shared" si="12"/>
        <v>0</v>
      </c>
      <c r="AR48" s="67">
        <f t="shared" si="13"/>
        <v>0</v>
      </c>
      <c r="AS48" s="106"/>
      <c r="AT48" s="351"/>
      <c r="AU48" s="71"/>
      <c r="AV48" s="67"/>
      <c r="AW48" s="67">
        <f t="shared" si="14"/>
        <v>0</v>
      </c>
      <c r="AX48" s="67">
        <f t="shared" si="15"/>
        <v>0</v>
      </c>
      <c r="AY48" s="352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06">
        <v>0</v>
      </c>
      <c r="BX48" s="350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05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50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50"/>
      <c r="DN48" s="350"/>
      <c r="DO48" s="350"/>
      <c r="DP48" s="350"/>
      <c r="DQ48" s="67">
        <f t="shared" si="37"/>
        <v>0</v>
      </c>
      <c r="DR48" s="67">
        <f t="shared" si="38"/>
        <v>0</v>
      </c>
      <c r="DS48" s="305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05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67">
        <v>0</v>
      </c>
      <c r="HX48" s="357"/>
      <c r="HY48" s="357"/>
      <c r="HZ48" s="357"/>
      <c r="IA48" s="67">
        <f t="shared" si="72"/>
        <v>0</v>
      </c>
      <c r="IB48" s="67">
        <f t="shared" si="73"/>
        <v>0</v>
      </c>
      <c r="IC48" s="354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55"/>
      <c r="IL48" s="358"/>
      <c r="IM48" s="351">
        <f t="shared" si="77"/>
        <v>0</v>
      </c>
      <c r="IN48" s="351">
        <f t="shared" si="78"/>
        <v>0</v>
      </c>
      <c r="IO48" s="106"/>
      <c r="IP48" s="357"/>
      <c r="IQ48" s="351">
        <f t="shared" si="79"/>
        <v>0</v>
      </c>
      <c r="IR48" s="351">
        <f t="shared" si="80"/>
        <v>0</v>
      </c>
      <c r="IS48" s="353"/>
      <c r="IT48" s="353"/>
      <c r="IU48" s="356">
        <f t="shared" si="88"/>
        <v>0</v>
      </c>
      <c r="IV48" s="136">
        <f t="shared" si="89"/>
        <v>0</v>
      </c>
      <c r="IW48" s="356"/>
      <c r="IX48" s="356"/>
      <c r="IY48" s="356">
        <f t="shared" si="83"/>
        <v>0</v>
      </c>
      <c r="IZ48" s="356">
        <f t="shared" si="84"/>
        <v>0</v>
      </c>
      <c r="JA48" s="136"/>
      <c r="JB48" s="136"/>
      <c r="JC48" s="356">
        <f t="shared" si="85"/>
        <v>0</v>
      </c>
      <c r="JD48" s="356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50"/>
      <c r="F49" s="350"/>
      <c r="G49" s="67">
        <f t="shared" si="0"/>
        <v>0</v>
      </c>
      <c r="H49" s="67">
        <f t="shared" si="1"/>
        <v>0</v>
      </c>
      <c r="I49" s="305"/>
      <c r="J49" s="67"/>
      <c r="K49" s="67"/>
      <c r="L49" s="67"/>
      <c r="M49" s="67">
        <f t="shared" si="2"/>
        <v>0</v>
      </c>
      <c r="N49" s="67">
        <f t="shared" si="3"/>
        <v>0</v>
      </c>
      <c r="O49" s="305"/>
      <c r="P49" s="67"/>
      <c r="Q49" s="71"/>
      <c r="R49" s="67"/>
      <c r="S49" s="67">
        <f t="shared" si="90"/>
        <v>0</v>
      </c>
      <c r="T49" s="67">
        <f t="shared" si="5"/>
        <v>0</v>
      </c>
      <c r="U49" s="305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59"/>
      <c r="AC49" s="360"/>
      <c r="AD49" s="67"/>
      <c r="AE49" s="67">
        <f t="shared" si="8"/>
        <v>0</v>
      </c>
      <c r="AF49" s="67">
        <f t="shared" si="9"/>
        <v>0</v>
      </c>
      <c r="AG49" s="305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50"/>
      <c r="AP49" s="350"/>
      <c r="AQ49" s="67">
        <f t="shared" si="12"/>
        <v>0</v>
      </c>
      <c r="AR49" s="67">
        <f t="shared" si="13"/>
        <v>0</v>
      </c>
      <c r="AS49" s="106"/>
      <c r="AT49" s="351"/>
      <c r="AU49" s="71"/>
      <c r="AV49" s="67"/>
      <c r="AW49" s="67">
        <f t="shared" si="14"/>
        <v>0</v>
      </c>
      <c r="AX49" s="67">
        <f t="shared" si="15"/>
        <v>0</v>
      </c>
      <c r="AY49" s="352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06">
        <v>0</v>
      </c>
      <c r="BX49" s="350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05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50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50"/>
      <c r="DN49" s="350"/>
      <c r="DO49" s="350"/>
      <c r="DP49" s="350"/>
      <c r="DQ49" s="67">
        <f t="shared" si="37"/>
        <v>0</v>
      </c>
      <c r="DR49" s="67">
        <f t="shared" si="38"/>
        <v>0</v>
      </c>
      <c r="DS49" s="305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05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67">
        <v>0</v>
      </c>
      <c r="HX49" s="357"/>
      <c r="HY49" s="357"/>
      <c r="HZ49" s="357"/>
      <c r="IA49" s="67">
        <f t="shared" si="72"/>
        <v>0</v>
      </c>
      <c r="IB49" s="67">
        <f t="shared" si="73"/>
        <v>0</v>
      </c>
      <c r="IC49" s="354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55"/>
      <c r="IL49" s="358"/>
      <c r="IM49" s="351">
        <f t="shared" si="77"/>
        <v>0</v>
      </c>
      <c r="IN49" s="351">
        <f t="shared" si="78"/>
        <v>0</v>
      </c>
      <c r="IO49" s="106"/>
      <c r="IP49" s="357"/>
      <c r="IQ49" s="351">
        <f t="shared" si="79"/>
        <v>0</v>
      </c>
      <c r="IR49" s="351">
        <f t="shared" si="80"/>
        <v>0</v>
      </c>
      <c r="IS49" s="353"/>
      <c r="IT49" s="353"/>
      <c r="IU49" s="356">
        <f t="shared" si="88"/>
        <v>0</v>
      </c>
      <c r="IV49" s="136">
        <f t="shared" si="89"/>
        <v>0</v>
      </c>
      <c r="IW49" s="356"/>
      <c r="IX49" s="356"/>
      <c r="IY49" s="356">
        <f t="shared" si="83"/>
        <v>0</v>
      </c>
      <c r="IZ49" s="356">
        <f t="shared" si="84"/>
        <v>0</v>
      </c>
      <c r="JA49" s="136"/>
      <c r="JB49" s="136"/>
      <c r="JC49" s="356">
        <f t="shared" si="85"/>
        <v>0</v>
      </c>
      <c r="JD49" s="356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50"/>
      <c r="F50" s="350"/>
      <c r="G50" s="67">
        <f t="shared" si="0"/>
        <v>0</v>
      </c>
      <c r="H50" s="67">
        <f t="shared" si="1"/>
        <v>0</v>
      </c>
      <c r="I50" s="305"/>
      <c r="J50" s="67"/>
      <c r="K50" s="67"/>
      <c r="L50" s="67"/>
      <c r="M50" s="67">
        <f t="shared" si="2"/>
        <v>0</v>
      </c>
      <c r="N50" s="67">
        <f t="shared" si="3"/>
        <v>0</v>
      </c>
      <c r="O50" s="305"/>
      <c r="P50" s="67"/>
      <c r="Q50" s="71"/>
      <c r="R50" s="67"/>
      <c r="S50" s="67">
        <f t="shared" si="90"/>
        <v>0</v>
      </c>
      <c r="T50" s="67">
        <f t="shared" si="5"/>
        <v>0</v>
      </c>
      <c r="U50" s="305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59"/>
      <c r="AC50" s="360"/>
      <c r="AD50" s="67"/>
      <c r="AE50" s="67">
        <f t="shared" si="8"/>
        <v>0</v>
      </c>
      <c r="AF50" s="67">
        <f t="shared" si="9"/>
        <v>0</v>
      </c>
      <c r="AG50" s="305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50"/>
      <c r="AP50" s="350"/>
      <c r="AQ50" s="67">
        <f t="shared" si="12"/>
        <v>0</v>
      </c>
      <c r="AR50" s="67">
        <f t="shared" si="13"/>
        <v>0</v>
      </c>
      <c r="AS50" s="106"/>
      <c r="AT50" s="351"/>
      <c r="AU50" s="71"/>
      <c r="AV50" s="67"/>
      <c r="AW50" s="67">
        <f t="shared" si="14"/>
        <v>0</v>
      </c>
      <c r="AX50" s="67">
        <f t="shared" si="15"/>
        <v>0</v>
      </c>
      <c r="AY50" s="352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06">
        <v>0</v>
      </c>
      <c r="BX50" s="350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05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50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50"/>
      <c r="DN50" s="350"/>
      <c r="DO50" s="350"/>
      <c r="DP50" s="350"/>
      <c r="DQ50" s="67">
        <f t="shared" si="37"/>
        <v>0</v>
      </c>
      <c r="DR50" s="67">
        <f t="shared" si="38"/>
        <v>0</v>
      </c>
      <c r="DS50" s="305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05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67">
        <v>0</v>
      </c>
      <c r="HX50" s="357"/>
      <c r="HY50" s="357"/>
      <c r="HZ50" s="357"/>
      <c r="IA50" s="67">
        <f t="shared" si="72"/>
        <v>0</v>
      </c>
      <c r="IB50" s="67">
        <f t="shared" si="73"/>
        <v>0</v>
      </c>
      <c r="IC50" s="354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55"/>
      <c r="IL50" s="358"/>
      <c r="IM50" s="351">
        <f t="shared" si="77"/>
        <v>0</v>
      </c>
      <c r="IN50" s="351">
        <f t="shared" si="78"/>
        <v>0</v>
      </c>
      <c r="IO50" s="106"/>
      <c r="IP50" s="357"/>
      <c r="IQ50" s="351">
        <f t="shared" si="79"/>
        <v>0</v>
      </c>
      <c r="IR50" s="351">
        <f t="shared" si="80"/>
        <v>0</v>
      </c>
      <c r="IS50" s="353"/>
      <c r="IT50" s="353"/>
      <c r="IU50" s="356">
        <f t="shared" si="88"/>
        <v>0</v>
      </c>
      <c r="IV50" s="136">
        <f t="shared" si="89"/>
        <v>0</v>
      </c>
      <c r="IW50" s="356"/>
      <c r="IX50" s="356"/>
      <c r="IY50" s="356">
        <f t="shared" si="83"/>
        <v>0</v>
      </c>
      <c r="IZ50" s="356">
        <f t="shared" si="84"/>
        <v>0</v>
      </c>
      <c r="JA50" s="136"/>
      <c r="JB50" s="136"/>
      <c r="JC50" s="356">
        <f t="shared" si="85"/>
        <v>0</v>
      </c>
      <c r="JD50" s="356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50"/>
      <c r="F51" s="350"/>
      <c r="G51" s="67">
        <f t="shared" si="0"/>
        <v>0</v>
      </c>
      <c r="H51" s="67">
        <f t="shared" si="1"/>
        <v>0</v>
      </c>
      <c r="I51" s="305"/>
      <c r="J51" s="67"/>
      <c r="K51" s="67"/>
      <c r="L51" s="67"/>
      <c r="M51" s="67">
        <f t="shared" si="2"/>
        <v>0</v>
      </c>
      <c r="N51" s="67">
        <f t="shared" si="3"/>
        <v>0</v>
      </c>
      <c r="O51" s="305"/>
      <c r="P51" s="67"/>
      <c r="Q51" s="71"/>
      <c r="R51" s="67"/>
      <c r="S51" s="67">
        <f t="shared" si="90"/>
        <v>0</v>
      </c>
      <c r="T51" s="67">
        <f t="shared" si="5"/>
        <v>0</v>
      </c>
      <c r="U51" s="305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59"/>
      <c r="AC51" s="360"/>
      <c r="AD51" s="67"/>
      <c r="AE51" s="67">
        <f t="shared" si="8"/>
        <v>0</v>
      </c>
      <c r="AF51" s="67">
        <f t="shared" si="9"/>
        <v>0</v>
      </c>
      <c r="AG51" s="305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50"/>
      <c r="AP51" s="350"/>
      <c r="AQ51" s="67">
        <f t="shared" si="12"/>
        <v>0</v>
      </c>
      <c r="AR51" s="67">
        <f t="shared" si="13"/>
        <v>0</v>
      </c>
      <c r="AS51" s="106"/>
      <c r="AT51" s="351"/>
      <c r="AU51" s="71"/>
      <c r="AV51" s="67"/>
      <c r="AW51" s="67">
        <f t="shared" si="14"/>
        <v>0</v>
      </c>
      <c r="AX51" s="67">
        <f t="shared" si="15"/>
        <v>0</v>
      </c>
      <c r="AY51" s="352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06">
        <v>0</v>
      </c>
      <c r="BX51" s="350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05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50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50"/>
      <c r="DN51" s="350"/>
      <c r="DO51" s="350"/>
      <c r="DP51" s="350"/>
      <c r="DQ51" s="67">
        <f t="shared" si="37"/>
        <v>0</v>
      </c>
      <c r="DR51" s="67">
        <f t="shared" si="38"/>
        <v>0</v>
      </c>
      <c r="DS51" s="305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05">
        <v>46.91</v>
      </c>
      <c r="EX51" s="67"/>
      <c r="EY51" s="67"/>
      <c r="EZ51" s="67"/>
      <c r="FA51" s="67">
        <f t="shared" si="49"/>
        <v>46.91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67">
        <v>0</v>
      </c>
      <c r="HX51" s="357"/>
      <c r="HY51" s="357"/>
      <c r="HZ51" s="357"/>
      <c r="IA51" s="67">
        <f t="shared" si="72"/>
        <v>0</v>
      </c>
      <c r="IB51" s="67">
        <f t="shared" si="73"/>
        <v>0</v>
      </c>
      <c r="IC51" s="354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55"/>
      <c r="IL51" s="358"/>
      <c r="IM51" s="351">
        <f t="shared" si="77"/>
        <v>0</v>
      </c>
      <c r="IN51" s="351">
        <f t="shared" si="78"/>
        <v>0</v>
      </c>
      <c r="IO51" s="106"/>
      <c r="IP51" s="357"/>
      <c r="IQ51" s="351">
        <f t="shared" si="79"/>
        <v>0</v>
      </c>
      <c r="IR51" s="351">
        <f t="shared" si="80"/>
        <v>0</v>
      </c>
      <c r="IS51" s="353"/>
      <c r="IT51" s="353"/>
      <c r="IU51" s="356">
        <f t="shared" si="88"/>
        <v>0</v>
      </c>
      <c r="IV51" s="136">
        <f t="shared" si="89"/>
        <v>0</v>
      </c>
      <c r="IW51" s="356"/>
      <c r="IX51" s="356"/>
      <c r="IY51" s="356">
        <f t="shared" si="83"/>
        <v>0</v>
      </c>
      <c r="IZ51" s="356">
        <f t="shared" si="84"/>
        <v>0</v>
      </c>
      <c r="JA51" s="136"/>
      <c r="JB51" s="136"/>
      <c r="JC51" s="356">
        <f t="shared" si="85"/>
        <v>0</v>
      </c>
      <c r="JD51" s="356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50"/>
      <c r="F52" s="350"/>
      <c r="G52" s="67">
        <f t="shared" si="0"/>
        <v>0</v>
      </c>
      <c r="H52" s="67">
        <f t="shared" si="1"/>
        <v>0</v>
      </c>
      <c r="I52" s="305"/>
      <c r="J52" s="67"/>
      <c r="K52" s="67"/>
      <c r="L52" s="67"/>
      <c r="M52" s="67">
        <f t="shared" si="2"/>
        <v>0</v>
      </c>
      <c r="N52" s="67">
        <f t="shared" si="3"/>
        <v>0</v>
      </c>
      <c r="O52" s="305"/>
      <c r="P52" s="67"/>
      <c r="Q52" s="71"/>
      <c r="R52" s="67"/>
      <c r="S52" s="67">
        <f t="shared" si="90"/>
        <v>0</v>
      </c>
      <c r="T52" s="67">
        <f t="shared" si="5"/>
        <v>0</v>
      </c>
      <c r="U52" s="305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59"/>
      <c r="AC52" s="360"/>
      <c r="AD52" s="67"/>
      <c r="AE52" s="67">
        <f t="shared" si="8"/>
        <v>0</v>
      </c>
      <c r="AF52" s="67">
        <f t="shared" si="9"/>
        <v>0</v>
      </c>
      <c r="AG52" s="305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50"/>
      <c r="AP52" s="350"/>
      <c r="AQ52" s="67">
        <f t="shared" si="12"/>
        <v>0</v>
      </c>
      <c r="AR52" s="67">
        <f t="shared" si="13"/>
        <v>0</v>
      </c>
      <c r="AS52" s="106"/>
      <c r="AT52" s="351"/>
      <c r="AU52" s="71"/>
      <c r="AV52" s="67"/>
      <c r="AW52" s="67">
        <f t="shared" si="14"/>
        <v>0</v>
      </c>
      <c r="AX52" s="67">
        <f t="shared" si="15"/>
        <v>0</v>
      </c>
      <c r="AY52" s="352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06">
        <v>0</v>
      </c>
      <c r="BX52" s="350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05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50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50"/>
      <c r="DN52" s="350"/>
      <c r="DO52" s="350"/>
      <c r="DP52" s="350"/>
      <c r="DQ52" s="67">
        <f t="shared" si="37"/>
        <v>0</v>
      </c>
      <c r="DR52" s="67">
        <f t="shared" si="38"/>
        <v>0</v>
      </c>
      <c r="DS52" s="305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05">
        <v>46.91</v>
      </c>
      <c r="EX52" s="67"/>
      <c r="EY52" s="67"/>
      <c r="EZ52" s="67"/>
      <c r="FA52" s="67">
        <f t="shared" si="49"/>
        <v>46.91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67">
        <v>0</v>
      </c>
      <c r="HX52" s="357"/>
      <c r="HY52" s="357"/>
      <c r="HZ52" s="357"/>
      <c r="IA52" s="67">
        <f t="shared" si="72"/>
        <v>0</v>
      </c>
      <c r="IB52" s="67">
        <f t="shared" si="73"/>
        <v>0</v>
      </c>
      <c r="IC52" s="354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55"/>
      <c r="IL52" s="358"/>
      <c r="IM52" s="351">
        <f t="shared" si="77"/>
        <v>0</v>
      </c>
      <c r="IN52" s="351">
        <f t="shared" si="78"/>
        <v>0</v>
      </c>
      <c r="IO52" s="106"/>
      <c r="IP52" s="357"/>
      <c r="IQ52" s="351">
        <f t="shared" si="79"/>
        <v>0</v>
      </c>
      <c r="IR52" s="351">
        <f t="shared" si="80"/>
        <v>0</v>
      </c>
      <c r="IS52" s="353"/>
      <c r="IT52" s="353"/>
      <c r="IU52" s="356">
        <f t="shared" si="88"/>
        <v>0</v>
      </c>
      <c r="IV52" s="136">
        <f t="shared" si="89"/>
        <v>0</v>
      </c>
      <c r="IW52" s="356"/>
      <c r="IX52" s="356"/>
      <c r="IY52" s="356">
        <f t="shared" si="83"/>
        <v>0</v>
      </c>
      <c r="IZ52" s="356">
        <f t="shared" si="84"/>
        <v>0</v>
      </c>
      <c r="JA52" s="136"/>
      <c r="JB52" s="136"/>
      <c r="JC52" s="356">
        <f t="shared" si="85"/>
        <v>0</v>
      </c>
      <c r="JD52" s="356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50"/>
      <c r="F53" s="350"/>
      <c r="G53" s="67">
        <f t="shared" si="0"/>
        <v>0</v>
      </c>
      <c r="H53" s="67">
        <f t="shared" si="1"/>
        <v>0</v>
      </c>
      <c r="I53" s="305"/>
      <c r="J53" s="67"/>
      <c r="K53" s="67"/>
      <c r="L53" s="67"/>
      <c r="M53" s="67">
        <f t="shared" si="2"/>
        <v>0</v>
      </c>
      <c r="N53" s="67">
        <f t="shared" si="3"/>
        <v>0</v>
      </c>
      <c r="O53" s="305"/>
      <c r="P53" s="67"/>
      <c r="Q53" s="71"/>
      <c r="R53" s="67"/>
      <c r="S53" s="67">
        <f t="shared" si="90"/>
        <v>0</v>
      </c>
      <c r="T53" s="67">
        <f t="shared" si="5"/>
        <v>0</v>
      </c>
      <c r="U53" s="305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59"/>
      <c r="AC53" s="360"/>
      <c r="AD53" s="67"/>
      <c r="AE53" s="67">
        <f t="shared" si="8"/>
        <v>0</v>
      </c>
      <c r="AF53" s="67">
        <f t="shared" si="9"/>
        <v>0</v>
      </c>
      <c r="AG53" s="305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50"/>
      <c r="AP53" s="350"/>
      <c r="AQ53" s="67">
        <f t="shared" si="12"/>
        <v>0</v>
      </c>
      <c r="AR53" s="67">
        <f t="shared" si="13"/>
        <v>0</v>
      </c>
      <c r="AS53" s="106"/>
      <c r="AT53" s="351"/>
      <c r="AU53" s="71"/>
      <c r="AV53" s="67"/>
      <c r="AW53" s="67">
        <f t="shared" si="14"/>
        <v>0</v>
      </c>
      <c r="AX53" s="67">
        <f t="shared" si="15"/>
        <v>0</v>
      </c>
      <c r="AY53" s="352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06">
        <v>0</v>
      </c>
      <c r="BX53" s="350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05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50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50"/>
      <c r="DN53" s="350"/>
      <c r="DO53" s="350"/>
      <c r="DP53" s="350"/>
      <c r="DQ53" s="67">
        <f t="shared" si="37"/>
        <v>0</v>
      </c>
      <c r="DR53" s="67">
        <f t="shared" si="38"/>
        <v>0</v>
      </c>
      <c r="DS53" s="305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05">
        <v>46.91</v>
      </c>
      <c r="EX53" s="67"/>
      <c r="EY53" s="67"/>
      <c r="EZ53" s="67"/>
      <c r="FA53" s="67">
        <f t="shared" si="49"/>
        <v>46.91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67">
        <v>0</v>
      </c>
      <c r="HX53" s="357"/>
      <c r="HY53" s="357"/>
      <c r="HZ53" s="357"/>
      <c r="IA53" s="67">
        <f t="shared" si="72"/>
        <v>0</v>
      </c>
      <c r="IB53" s="67">
        <f t="shared" si="73"/>
        <v>0</v>
      </c>
      <c r="IC53" s="354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55"/>
      <c r="IL53" s="358"/>
      <c r="IM53" s="351">
        <f t="shared" si="77"/>
        <v>0</v>
      </c>
      <c r="IN53" s="351">
        <f t="shared" si="78"/>
        <v>0</v>
      </c>
      <c r="IO53" s="106"/>
      <c r="IP53" s="357"/>
      <c r="IQ53" s="351">
        <f t="shared" si="79"/>
        <v>0</v>
      </c>
      <c r="IR53" s="351">
        <f t="shared" si="80"/>
        <v>0</v>
      </c>
      <c r="IS53" s="353"/>
      <c r="IT53" s="353"/>
      <c r="IU53" s="356">
        <f t="shared" si="88"/>
        <v>0</v>
      </c>
      <c r="IV53" s="136">
        <f t="shared" si="89"/>
        <v>0</v>
      </c>
      <c r="IW53" s="356"/>
      <c r="IX53" s="356"/>
      <c r="IY53" s="356">
        <f t="shared" si="83"/>
        <v>0</v>
      </c>
      <c r="IZ53" s="356">
        <f t="shared" si="84"/>
        <v>0</v>
      </c>
      <c r="JA53" s="136"/>
      <c r="JB53" s="136"/>
      <c r="JC53" s="356">
        <f t="shared" si="85"/>
        <v>0</v>
      </c>
      <c r="JD53" s="356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50"/>
      <c r="F54" s="350"/>
      <c r="G54" s="67">
        <f t="shared" si="0"/>
        <v>0</v>
      </c>
      <c r="H54" s="67">
        <f t="shared" si="1"/>
        <v>0</v>
      </c>
      <c r="I54" s="305"/>
      <c r="J54" s="67"/>
      <c r="K54" s="67"/>
      <c r="L54" s="67"/>
      <c r="M54" s="67">
        <f t="shared" si="2"/>
        <v>0</v>
      </c>
      <c r="N54" s="67">
        <f t="shared" si="3"/>
        <v>0</v>
      </c>
      <c r="O54" s="305"/>
      <c r="P54" s="67"/>
      <c r="Q54" s="71"/>
      <c r="R54" s="67"/>
      <c r="S54" s="67">
        <f t="shared" si="90"/>
        <v>0</v>
      </c>
      <c r="T54" s="67">
        <f t="shared" si="5"/>
        <v>0</v>
      </c>
      <c r="U54" s="305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59"/>
      <c r="AC54" s="360"/>
      <c r="AD54" s="67"/>
      <c r="AE54" s="67">
        <f t="shared" si="8"/>
        <v>0</v>
      </c>
      <c r="AF54" s="67">
        <f t="shared" si="9"/>
        <v>0</v>
      </c>
      <c r="AG54" s="305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50"/>
      <c r="AP54" s="350"/>
      <c r="AQ54" s="67">
        <f t="shared" si="12"/>
        <v>0</v>
      </c>
      <c r="AR54" s="67">
        <f t="shared" si="13"/>
        <v>0</v>
      </c>
      <c r="AS54" s="106"/>
      <c r="AT54" s="351"/>
      <c r="AU54" s="71"/>
      <c r="AV54" s="67"/>
      <c r="AW54" s="67">
        <f t="shared" si="14"/>
        <v>0</v>
      </c>
      <c r="AX54" s="67">
        <f t="shared" si="15"/>
        <v>0</v>
      </c>
      <c r="AY54" s="352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06">
        <v>0</v>
      </c>
      <c r="BX54" s="350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05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50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50"/>
      <c r="DN54" s="350"/>
      <c r="DO54" s="350"/>
      <c r="DP54" s="350"/>
      <c r="DQ54" s="67">
        <f t="shared" si="37"/>
        <v>0</v>
      </c>
      <c r="DR54" s="67">
        <f t="shared" si="38"/>
        <v>0</v>
      </c>
      <c r="DS54" s="305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05">
        <v>46.91</v>
      </c>
      <c r="EX54" s="67"/>
      <c r="EY54" s="67"/>
      <c r="EZ54" s="67"/>
      <c r="FA54" s="67">
        <f t="shared" si="49"/>
        <v>46.91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67">
        <v>0</v>
      </c>
      <c r="HX54" s="357"/>
      <c r="HY54" s="357"/>
      <c r="HZ54" s="357"/>
      <c r="IA54" s="67">
        <f t="shared" si="72"/>
        <v>0</v>
      </c>
      <c r="IB54" s="67">
        <f t="shared" si="73"/>
        <v>0</v>
      </c>
      <c r="IC54" s="354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55"/>
      <c r="IL54" s="358"/>
      <c r="IM54" s="351">
        <f t="shared" si="77"/>
        <v>0</v>
      </c>
      <c r="IN54" s="351">
        <f t="shared" si="78"/>
        <v>0</v>
      </c>
      <c r="IO54" s="106"/>
      <c r="IP54" s="357"/>
      <c r="IQ54" s="351">
        <f t="shared" si="79"/>
        <v>0</v>
      </c>
      <c r="IR54" s="351">
        <f t="shared" si="80"/>
        <v>0</v>
      </c>
      <c r="IS54" s="353"/>
      <c r="IT54" s="353"/>
      <c r="IU54" s="356">
        <f t="shared" si="88"/>
        <v>0</v>
      </c>
      <c r="IV54" s="136">
        <f t="shared" si="89"/>
        <v>0</v>
      </c>
      <c r="IW54" s="356"/>
      <c r="IX54" s="356"/>
      <c r="IY54" s="356">
        <f t="shared" si="83"/>
        <v>0</v>
      </c>
      <c r="IZ54" s="356">
        <f t="shared" si="84"/>
        <v>0</v>
      </c>
      <c r="JA54" s="136"/>
      <c r="JB54" s="136"/>
      <c r="JC54" s="356">
        <f t="shared" si="85"/>
        <v>0</v>
      </c>
      <c r="JD54" s="356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50"/>
      <c r="F55" s="350"/>
      <c r="G55" s="67">
        <f t="shared" si="0"/>
        <v>0</v>
      </c>
      <c r="H55" s="67">
        <f t="shared" si="1"/>
        <v>0</v>
      </c>
      <c r="I55" s="305"/>
      <c r="J55" s="67"/>
      <c r="K55" s="67"/>
      <c r="L55" s="67"/>
      <c r="M55" s="67">
        <f t="shared" si="2"/>
        <v>0</v>
      </c>
      <c r="N55" s="67">
        <f t="shared" si="3"/>
        <v>0</v>
      </c>
      <c r="O55" s="305"/>
      <c r="P55" s="67"/>
      <c r="Q55" s="71"/>
      <c r="R55" s="67"/>
      <c r="S55" s="67">
        <f t="shared" si="90"/>
        <v>0</v>
      </c>
      <c r="T55" s="67">
        <f t="shared" si="5"/>
        <v>0</v>
      </c>
      <c r="U55" s="305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59"/>
      <c r="AC55" s="360"/>
      <c r="AD55" s="67"/>
      <c r="AE55" s="67">
        <f t="shared" si="8"/>
        <v>0</v>
      </c>
      <c r="AF55" s="67">
        <f t="shared" si="9"/>
        <v>0</v>
      </c>
      <c r="AG55" s="305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50"/>
      <c r="AP55" s="350"/>
      <c r="AQ55" s="67">
        <f t="shared" si="12"/>
        <v>0</v>
      </c>
      <c r="AR55" s="67">
        <f t="shared" si="13"/>
        <v>0</v>
      </c>
      <c r="AS55" s="106"/>
      <c r="AT55" s="351"/>
      <c r="AU55" s="71"/>
      <c r="AV55" s="67"/>
      <c r="AW55" s="67">
        <f t="shared" si="14"/>
        <v>0</v>
      </c>
      <c r="AX55" s="67">
        <f t="shared" si="15"/>
        <v>0</v>
      </c>
      <c r="AY55" s="352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06">
        <v>0</v>
      </c>
      <c r="BX55" s="350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05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50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50"/>
      <c r="DN55" s="350"/>
      <c r="DO55" s="350"/>
      <c r="DP55" s="350"/>
      <c r="DQ55" s="67">
        <f t="shared" si="37"/>
        <v>0</v>
      </c>
      <c r="DR55" s="67">
        <f t="shared" si="38"/>
        <v>0</v>
      </c>
      <c r="DS55" s="305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05">
        <v>46.91</v>
      </c>
      <c r="EX55" s="67"/>
      <c r="EY55" s="67"/>
      <c r="EZ55" s="67"/>
      <c r="FA55" s="67">
        <f t="shared" si="49"/>
        <v>46.91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67">
        <v>0</v>
      </c>
      <c r="HX55" s="357"/>
      <c r="HY55" s="357"/>
      <c r="HZ55" s="357"/>
      <c r="IA55" s="67">
        <f t="shared" si="72"/>
        <v>0</v>
      </c>
      <c r="IB55" s="67">
        <f t="shared" si="73"/>
        <v>0</v>
      </c>
      <c r="IC55" s="354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55"/>
      <c r="IL55" s="358"/>
      <c r="IM55" s="351">
        <f t="shared" si="77"/>
        <v>0</v>
      </c>
      <c r="IN55" s="351">
        <f t="shared" si="78"/>
        <v>0</v>
      </c>
      <c r="IO55" s="106"/>
      <c r="IP55" s="357"/>
      <c r="IQ55" s="351">
        <f t="shared" si="79"/>
        <v>0</v>
      </c>
      <c r="IR55" s="351">
        <f t="shared" si="80"/>
        <v>0</v>
      </c>
      <c r="IS55" s="353"/>
      <c r="IT55" s="353"/>
      <c r="IU55" s="356">
        <f t="shared" si="88"/>
        <v>0</v>
      </c>
      <c r="IV55" s="136">
        <f t="shared" si="89"/>
        <v>0</v>
      </c>
      <c r="IW55" s="356"/>
      <c r="IX55" s="356"/>
      <c r="IY55" s="356">
        <f t="shared" si="83"/>
        <v>0</v>
      </c>
      <c r="IZ55" s="356">
        <f t="shared" si="84"/>
        <v>0</v>
      </c>
      <c r="JA55" s="136"/>
      <c r="JB55" s="136"/>
      <c r="JC55" s="356">
        <f t="shared" si="85"/>
        <v>0</v>
      </c>
      <c r="JD55" s="356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50"/>
      <c r="F56" s="350"/>
      <c r="G56" s="67">
        <f t="shared" si="0"/>
        <v>0</v>
      </c>
      <c r="H56" s="67">
        <f t="shared" si="1"/>
        <v>0</v>
      </c>
      <c r="I56" s="305"/>
      <c r="J56" s="67"/>
      <c r="K56" s="67"/>
      <c r="L56" s="67"/>
      <c r="M56" s="67">
        <f t="shared" si="2"/>
        <v>0</v>
      </c>
      <c r="N56" s="67">
        <f t="shared" si="3"/>
        <v>0</v>
      </c>
      <c r="O56" s="305"/>
      <c r="P56" s="67"/>
      <c r="Q56" s="71"/>
      <c r="R56" s="67"/>
      <c r="S56" s="67">
        <f t="shared" si="90"/>
        <v>0</v>
      </c>
      <c r="T56" s="67">
        <f t="shared" si="5"/>
        <v>0</v>
      </c>
      <c r="U56" s="305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59"/>
      <c r="AC56" s="360"/>
      <c r="AD56" s="67"/>
      <c r="AE56" s="67">
        <f t="shared" si="8"/>
        <v>0</v>
      </c>
      <c r="AF56" s="67">
        <f t="shared" si="9"/>
        <v>0</v>
      </c>
      <c r="AG56" s="305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50"/>
      <c r="AP56" s="350"/>
      <c r="AQ56" s="67">
        <f t="shared" si="12"/>
        <v>0</v>
      </c>
      <c r="AR56" s="67">
        <f t="shared" si="13"/>
        <v>0</v>
      </c>
      <c r="AS56" s="106"/>
      <c r="AT56" s="351"/>
      <c r="AU56" s="71"/>
      <c r="AV56" s="67"/>
      <c r="AW56" s="67">
        <f t="shared" si="14"/>
        <v>0</v>
      </c>
      <c r="AX56" s="67">
        <f t="shared" si="15"/>
        <v>0</v>
      </c>
      <c r="AY56" s="352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06">
        <v>0</v>
      </c>
      <c r="BX56" s="350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05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50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50"/>
      <c r="DN56" s="350"/>
      <c r="DO56" s="350"/>
      <c r="DP56" s="350"/>
      <c r="DQ56" s="67">
        <f t="shared" si="37"/>
        <v>0</v>
      </c>
      <c r="DR56" s="67">
        <f t="shared" si="38"/>
        <v>0</v>
      </c>
      <c r="DS56" s="305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05">
        <v>46.91</v>
      </c>
      <c r="EX56" s="67"/>
      <c r="EY56" s="67"/>
      <c r="EZ56" s="67"/>
      <c r="FA56" s="67">
        <f t="shared" si="49"/>
        <v>46.91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67">
        <v>0</v>
      </c>
      <c r="HX56" s="357"/>
      <c r="HY56" s="357"/>
      <c r="HZ56" s="357"/>
      <c r="IA56" s="67">
        <f t="shared" si="72"/>
        <v>0</v>
      </c>
      <c r="IB56" s="67">
        <f t="shared" si="73"/>
        <v>0</v>
      </c>
      <c r="IC56" s="354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55"/>
      <c r="IL56" s="358"/>
      <c r="IM56" s="351">
        <f t="shared" si="77"/>
        <v>0</v>
      </c>
      <c r="IN56" s="351">
        <f t="shared" si="78"/>
        <v>0</v>
      </c>
      <c r="IO56" s="106"/>
      <c r="IP56" s="357"/>
      <c r="IQ56" s="351">
        <f t="shared" si="79"/>
        <v>0</v>
      </c>
      <c r="IR56" s="351">
        <f t="shared" si="80"/>
        <v>0</v>
      </c>
      <c r="IS56" s="353"/>
      <c r="IT56" s="353"/>
      <c r="IU56" s="356">
        <f t="shared" si="88"/>
        <v>0</v>
      </c>
      <c r="IV56" s="136">
        <f t="shared" si="89"/>
        <v>0</v>
      </c>
      <c r="IW56" s="356"/>
      <c r="IX56" s="356"/>
      <c r="IY56" s="356">
        <f t="shared" si="83"/>
        <v>0</v>
      </c>
      <c r="IZ56" s="356">
        <f t="shared" si="84"/>
        <v>0</v>
      </c>
      <c r="JA56" s="136"/>
      <c r="JB56" s="136"/>
      <c r="JC56" s="356">
        <f t="shared" si="85"/>
        <v>0</v>
      </c>
      <c r="JD56" s="356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50"/>
      <c r="F57" s="350"/>
      <c r="G57" s="67">
        <f t="shared" si="0"/>
        <v>0</v>
      </c>
      <c r="H57" s="67">
        <f t="shared" si="1"/>
        <v>0</v>
      </c>
      <c r="I57" s="305"/>
      <c r="J57" s="67"/>
      <c r="K57" s="67"/>
      <c r="L57" s="67"/>
      <c r="M57" s="67">
        <f t="shared" si="2"/>
        <v>0</v>
      </c>
      <c r="N57" s="67">
        <f t="shared" si="3"/>
        <v>0</v>
      </c>
      <c r="O57" s="305"/>
      <c r="P57" s="67"/>
      <c r="Q57" s="71"/>
      <c r="R57" s="67"/>
      <c r="S57" s="67">
        <f t="shared" si="90"/>
        <v>0</v>
      </c>
      <c r="T57" s="67">
        <f t="shared" si="5"/>
        <v>0</v>
      </c>
      <c r="U57" s="305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59"/>
      <c r="AC57" s="360"/>
      <c r="AD57" s="67"/>
      <c r="AE57" s="67">
        <f t="shared" si="8"/>
        <v>0</v>
      </c>
      <c r="AF57" s="67">
        <f t="shared" si="9"/>
        <v>0</v>
      </c>
      <c r="AG57" s="305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50"/>
      <c r="AP57" s="350"/>
      <c r="AQ57" s="67">
        <f t="shared" si="12"/>
        <v>0</v>
      </c>
      <c r="AR57" s="67">
        <f t="shared" si="13"/>
        <v>0</v>
      </c>
      <c r="AS57" s="106"/>
      <c r="AT57" s="351"/>
      <c r="AU57" s="71"/>
      <c r="AV57" s="67"/>
      <c r="AW57" s="67">
        <f t="shared" si="14"/>
        <v>0</v>
      </c>
      <c r="AX57" s="67">
        <f t="shared" si="15"/>
        <v>0</v>
      </c>
      <c r="AY57" s="352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06">
        <v>0</v>
      </c>
      <c r="BX57" s="350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05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50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50"/>
      <c r="DN57" s="350"/>
      <c r="DO57" s="350"/>
      <c r="DP57" s="350"/>
      <c r="DQ57" s="67">
        <f t="shared" si="37"/>
        <v>0</v>
      </c>
      <c r="DR57" s="67">
        <f t="shared" si="38"/>
        <v>0</v>
      </c>
      <c r="DS57" s="305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05">
        <v>46.91</v>
      </c>
      <c r="EX57" s="67"/>
      <c r="EY57" s="67"/>
      <c r="EZ57" s="67"/>
      <c r="FA57" s="67">
        <f t="shared" si="49"/>
        <v>46.91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67">
        <v>0</v>
      </c>
      <c r="HX57" s="357"/>
      <c r="HY57" s="357"/>
      <c r="HZ57" s="357"/>
      <c r="IA57" s="67">
        <f t="shared" si="72"/>
        <v>0</v>
      </c>
      <c r="IB57" s="67">
        <f t="shared" si="73"/>
        <v>0</v>
      </c>
      <c r="IC57" s="354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55"/>
      <c r="IL57" s="358"/>
      <c r="IM57" s="351">
        <f t="shared" si="77"/>
        <v>0</v>
      </c>
      <c r="IN57" s="351">
        <f t="shared" si="78"/>
        <v>0</v>
      </c>
      <c r="IO57" s="106"/>
      <c r="IP57" s="357"/>
      <c r="IQ57" s="351">
        <f t="shared" si="79"/>
        <v>0</v>
      </c>
      <c r="IR57" s="351">
        <f t="shared" si="80"/>
        <v>0</v>
      </c>
      <c r="IS57" s="353"/>
      <c r="IT57" s="353"/>
      <c r="IU57" s="356">
        <f t="shared" si="88"/>
        <v>0</v>
      </c>
      <c r="IV57" s="136">
        <f t="shared" si="89"/>
        <v>0</v>
      </c>
      <c r="IW57" s="356"/>
      <c r="IX57" s="356"/>
      <c r="IY57" s="356">
        <f t="shared" si="83"/>
        <v>0</v>
      </c>
      <c r="IZ57" s="356">
        <f t="shared" si="84"/>
        <v>0</v>
      </c>
      <c r="JA57" s="136"/>
      <c r="JB57" s="136"/>
      <c r="JC57" s="356">
        <f t="shared" si="85"/>
        <v>0</v>
      </c>
      <c r="JD57" s="356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50"/>
      <c r="F58" s="350"/>
      <c r="G58" s="67">
        <f t="shared" si="0"/>
        <v>0</v>
      </c>
      <c r="H58" s="67">
        <f t="shared" si="1"/>
        <v>0</v>
      </c>
      <c r="I58" s="305"/>
      <c r="J58" s="67"/>
      <c r="K58" s="67"/>
      <c r="L58" s="67"/>
      <c r="M58" s="67">
        <f t="shared" si="2"/>
        <v>0</v>
      </c>
      <c r="N58" s="67">
        <f t="shared" si="3"/>
        <v>0</v>
      </c>
      <c r="O58" s="305"/>
      <c r="P58" s="67"/>
      <c r="Q58" s="71"/>
      <c r="R58" s="67"/>
      <c r="S58" s="67">
        <f t="shared" si="90"/>
        <v>0</v>
      </c>
      <c r="T58" s="67">
        <f t="shared" si="5"/>
        <v>0</v>
      </c>
      <c r="U58" s="305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59"/>
      <c r="AC58" s="360"/>
      <c r="AD58" s="67"/>
      <c r="AE58" s="67">
        <f t="shared" si="8"/>
        <v>0</v>
      </c>
      <c r="AF58" s="67">
        <f t="shared" si="9"/>
        <v>0</v>
      </c>
      <c r="AG58" s="305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50"/>
      <c r="AP58" s="350"/>
      <c r="AQ58" s="67">
        <f t="shared" si="12"/>
        <v>0</v>
      </c>
      <c r="AR58" s="67">
        <f t="shared" si="13"/>
        <v>0</v>
      </c>
      <c r="AS58" s="106"/>
      <c r="AT58" s="351"/>
      <c r="AU58" s="71"/>
      <c r="AV58" s="67"/>
      <c r="AW58" s="67">
        <f t="shared" si="14"/>
        <v>0</v>
      </c>
      <c r="AX58" s="67">
        <f t="shared" si="15"/>
        <v>0</v>
      </c>
      <c r="AY58" s="352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06">
        <v>0</v>
      </c>
      <c r="BX58" s="350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05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50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50"/>
      <c r="DN58" s="350"/>
      <c r="DO58" s="350"/>
      <c r="DP58" s="350"/>
      <c r="DQ58" s="67">
        <f t="shared" si="37"/>
        <v>0</v>
      </c>
      <c r="DR58" s="67">
        <f t="shared" si="38"/>
        <v>0</v>
      </c>
      <c r="DS58" s="305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05">
        <v>46.91</v>
      </c>
      <c r="EX58" s="67"/>
      <c r="EY58" s="67"/>
      <c r="EZ58" s="67"/>
      <c r="FA58" s="67">
        <f t="shared" si="49"/>
        <v>46.91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67">
        <v>0</v>
      </c>
      <c r="HX58" s="357"/>
      <c r="HY58" s="357"/>
      <c r="HZ58" s="357"/>
      <c r="IA58" s="67">
        <f t="shared" si="72"/>
        <v>0</v>
      </c>
      <c r="IB58" s="67">
        <f t="shared" si="73"/>
        <v>0</v>
      </c>
      <c r="IC58" s="354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55"/>
      <c r="IL58" s="358"/>
      <c r="IM58" s="351">
        <f t="shared" si="77"/>
        <v>0</v>
      </c>
      <c r="IN58" s="351">
        <f t="shared" si="78"/>
        <v>0</v>
      </c>
      <c r="IO58" s="106"/>
      <c r="IP58" s="357"/>
      <c r="IQ58" s="351">
        <f t="shared" si="79"/>
        <v>0</v>
      </c>
      <c r="IR58" s="351">
        <f t="shared" si="80"/>
        <v>0</v>
      </c>
      <c r="IS58" s="353"/>
      <c r="IT58" s="353"/>
      <c r="IU58" s="356">
        <f t="shared" si="88"/>
        <v>0</v>
      </c>
      <c r="IV58" s="136">
        <f t="shared" si="89"/>
        <v>0</v>
      </c>
      <c r="IW58" s="356"/>
      <c r="IX58" s="356"/>
      <c r="IY58" s="356">
        <f t="shared" si="83"/>
        <v>0</v>
      </c>
      <c r="IZ58" s="356">
        <f t="shared" si="84"/>
        <v>0</v>
      </c>
      <c r="JA58" s="136"/>
      <c r="JB58" s="136"/>
      <c r="JC58" s="356">
        <f t="shared" si="85"/>
        <v>0</v>
      </c>
      <c r="JD58" s="356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50"/>
      <c r="F59" s="350"/>
      <c r="G59" s="67">
        <f t="shared" si="0"/>
        <v>0</v>
      </c>
      <c r="H59" s="67">
        <f t="shared" si="1"/>
        <v>0</v>
      </c>
      <c r="I59" s="305"/>
      <c r="J59" s="67"/>
      <c r="K59" s="67"/>
      <c r="L59" s="67"/>
      <c r="M59" s="67">
        <f t="shared" si="2"/>
        <v>0</v>
      </c>
      <c r="N59" s="67">
        <f t="shared" si="3"/>
        <v>0</v>
      </c>
      <c r="O59" s="305"/>
      <c r="P59" s="67"/>
      <c r="Q59" s="71"/>
      <c r="R59" s="67"/>
      <c r="S59" s="67">
        <f t="shared" si="90"/>
        <v>0</v>
      </c>
      <c r="T59" s="67">
        <f t="shared" si="5"/>
        <v>0</v>
      </c>
      <c r="U59" s="305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59"/>
      <c r="AC59" s="360"/>
      <c r="AD59" s="67"/>
      <c r="AE59" s="67">
        <f t="shared" si="8"/>
        <v>0</v>
      </c>
      <c r="AF59" s="67">
        <f t="shared" si="9"/>
        <v>0</v>
      </c>
      <c r="AG59" s="305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50"/>
      <c r="AP59" s="350"/>
      <c r="AQ59" s="67">
        <f t="shared" si="12"/>
        <v>0</v>
      </c>
      <c r="AR59" s="67">
        <f t="shared" si="13"/>
        <v>0</v>
      </c>
      <c r="AS59" s="106"/>
      <c r="AT59" s="351"/>
      <c r="AU59" s="71"/>
      <c r="AV59" s="67"/>
      <c r="AW59" s="67">
        <f t="shared" si="14"/>
        <v>0</v>
      </c>
      <c r="AX59" s="67">
        <f t="shared" si="15"/>
        <v>0</v>
      </c>
      <c r="AY59" s="352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06">
        <v>0</v>
      </c>
      <c r="BX59" s="350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05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50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50"/>
      <c r="DN59" s="350"/>
      <c r="DO59" s="350"/>
      <c r="DP59" s="350"/>
      <c r="DQ59" s="67">
        <f t="shared" si="37"/>
        <v>0</v>
      </c>
      <c r="DR59" s="67">
        <f t="shared" si="38"/>
        <v>0</v>
      </c>
      <c r="DS59" s="305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05">
        <v>46.91</v>
      </c>
      <c r="EX59" s="67"/>
      <c r="EY59" s="67"/>
      <c r="EZ59" s="67"/>
      <c r="FA59" s="67">
        <f t="shared" si="49"/>
        <v>46.91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67">
        <v>0</v>
      </c>
      <c r="HX59" s="357"/>
      <c r="HY59" s="357"/>
      <c r="HZ59" s="357"/>
      <c r="IA59" s="67">
        <f t="shared" si="72"/>
        <v>0</v>
      </c>
      <c r="IB59" s="67">
        <f t="shared" si="73"/>
        <v>0</v>
      </c>
      <c r="IC59" s="354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55"/>
      <c r="IL59" s="358"/>
      <c r="IM59" s="351">
        <f t="shared" si="77"/>
        <v>0</v>
      </c>
      <c r="IN59" s="351">
        <f t="shared" si="78"/>
        <v>0</v>
      </c>
      <c r="IO59" s="106"/>
      <c r="IP59" s="357"/>
      <c r="IQ59" s="351">
        <f t="shared" si="79"/>
        <v>0</v>
      </c>
      <c r="IR59" s="351">
        <f t="shared" si="80"/>
        <v>0</v>
      </c>
      <c r="IS59" s="353"/>
      <c r="IT59" s="353"/>
      <c r="IU59" s="356">
        <f t="shared" si="88"/>
        <v>0</v>
      </c>
      <c r="IV59" s="136">
        <f t="shared" si="89"/>
        <v>0</v>
      </c>
      <c r="IW59" s="356"/>
      <c r="IX59" s="356"/>
      <c r="IY59" s="356">
        <f t="shared" si="83"/>
        <v>0</v>
      </c>
      <c r="IZ59" s="356">
        <f t="shared" si="84"/>
        <v>0</v>
      </c>
      <c r="JA59" s="136"/>
      <c r="JB59" s="136"/>
      <c r="JC59" s="356">
        <f t="shared" si="85"/>
        <v>0</v>
      </c>
      <c r="JD59" s="356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50"/>
      <c r="F60" s="350"/>
      <c r="G60" s="67">
        <f t="shared" si="0"/>
        <v>0</v>
      </c>
      <c r="H60" s="67">
        <f t="shared" si="1"/>
        <v>0</v>
      </c>
      <c r="I60" s="305"/>
      <c r="J60" s="67"/>
      <c r="K60" s="67"/>
      <c r="L60" s="67"/>
      <c r="M60" s="67">
        <f t="shared" si="2"/>
        <v>0</v>
      </c>
      <c r="N60" s="67">
        <f t="shared" si="3"/>
        <v>0</v>
      </c>
      <c r="O60" s="305"/>
      <c r="P60" s="67"/>
      <c r="Q60" s="71"/>
      <c r="R60" s="67"/>
      <c r="S60" s="67">
        <f t="shared" si="90"/>
        <v>0</v>
      </c>
      <c r="T60" s="67">
        <f t="shared" si="5"/>
        <v>0</v>
      </c>
      <c r="U60" s="305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59"/>
      <c r="AC60" s="360"/>
      <c r="AD60" s="67"/>
      <c r="AE60" s="67">
        <f t="shared" si="8"/>
        <v>0</v>
      </c>
      <c r="AF60" s="67">
        <f t="shared" si="9"/>
        <v>0</v>
      </c>
      <c r="AG60" s="305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50"/>
      <c r="AP60" s="350"/>
      <c r="AQ60" s="67">
        <f t="shared" si="12"/>
        <v>0</v>
      </c>
      <c r="AR60" s="67">
        <f t="shared" si="13"/>
        <v>0</v>
      </c>
      <c r="AS60" s="106"/>
      <c r="AT60" s="351"/>
      <c r="AU60" s="71"/>
      <c r="AV60" s="67"/>
      <c r="AW60" s="67">
        <f t="shared" si="14"/>
        <v>0</v>
      </c>
      <c r="AX60" s="67">
        <f t="shared" si="15"/>
        <v>0</v>
      </c>
      <c r="AY60" s="352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06">
        <v>0</v>
      </c>
      <c r="BX60" s="350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05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50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50"/>
      <c r="DN60" s="350"/>
      <c r="DO60" s="350"/>
      <c r="DP60" s="350"/>
      <c r="DQ60" s="67">
        <f t="shared" si="37"/>
        <v>0</v>
      </c>
      <c r="DR60" s="67">
        <f t="shared" si="38"/>
        <v>0</v>
      </c>
      <c r="DS60" s="305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05">
        <v>46.91</v>
      </c>
      <c r="EX60" s="67"/>
      <c r="EY60" s="67"/>
      <c r="EZ60" s="67"/>
      <c r="FA60" s="67">
        <f t="shared" si="49"/>
        <v>46.91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67">
        <v>0</v>
      </c>
      <c r="HX60" s="357"/>
      <c r="HY60" s="357"/>
      <c r="HZ60" s="357"/>
      <c r="IA60" s="67">
        <f t="shared" si="72"/>
        <v>0</v>
      </c>
      <c r="IB60" s="67">
        <f t="shared" si="73"/>
        <v>0</v>
      </c>
      <c r="IC60" s="354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55"/>
      <c r="IL60" s="358"/>
      <c r="IM60" s="351">
        <f t="shared" si="77"/>
        <v>0</v>
      </c>
      <c r="IN60" s="351">
        <f t="shared" si="78"/>
        <v>0</v>
      </c>
      <c r="IO60" s="106"/>
      <c r="IP60" s="357"/>
      <c r="IQ60" s="351">
        <f t="shared" si="79"/>
        <v>0</v>
      </c>
      <c r="IR60" s="351">
        <f t="shared" si="80"/>
        <v>0</v>
      </c>
      <c r="IS60" s="353"/>
      <c r="IT60" s="353"/>
      <c r="IU60" s="356">
        <f t="shared" si="88"/>
        <v>0</v>
      </c>
      <c r="IV60" s="136">
        <f t="shared" si="89"/>
        <v>0</v>
      </c>
      <c r="IW60" s="356"/>
      <c r="IX60" s="356"/>
      <c r="IY60" s="356">
        <f t="shared" si="83"/>
        <v>0</v>
      </c>
      <c r="IZ60" s="356">
        <f t="shared" si="84"/>
        <v>0</v>
      </c>
      <c r="JA60" s="136"/>
      <c r="JB60" s="136"/>
      <c r="JC60" s="356">
        <f t="shared" si="85"/>
        <v>0</v>
      </c>
      <c r="JD60" s="356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50"/>
      <c r="F61" s="350"/>
      <c r="G61" s="67">
        <f t="shared" si="0"/>
        <v>0</v>
      </c>
      <c r="H61" s="67">
        <f t="shared" si="1"/>
        <v>0</v>
      </c>
      <c r="I61" s="305"/>
      <c r="J61" s="67"/>
      <c r="K61" s="67"/>
      <c r="L61" s="67"/>
      <c r="M61" s="67">
        <f t="shared" si="2"/>
        <v>0</v>
      </c>
      <c r="N61" s="67">
        <f t="shared" si="3"/>
        <v>0</v>
      </c>
      <c r="O61" s="305"/>
      <c r="P61" s="67"/>
      <c r="Q61" s="71"/>
      <c r="R61" s="67"/>
      <c r="S61" s="67">
        <f t="shared" si="90"/>
        <v>0</v>
      </c>
      <c r="T61" s="67">
        <f t="shared" si="5"/>
        <v>0</v>
      </c>
      <c r="U61" s="305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59"/>
      <c r="AC61" s="360"/>
      <c r="AD61" s="67"/>
      <c r="AE61" s="67">
        <f t="shared" si="8"/>
        <v>0</v>
      </c>
      <c r="AF61" s="67">
        <f t="shared" si="9"/>
        <v>0</v>
      </c>
      <c r="AG61" s="305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50"/>
      <c r="AP61" s="350"/>
      <c r="AQ61" s="67">
        <f t="shared" si="12"/>
        <v>0</v>
      </c>
      <c r="AR61" s="67">
        <f t="shared" si="13"/>
        <v>0</v>
      </c>
      <c r="AS61" s="106"/>
      <c r="AT61" s="351"/>
      <c r="AU61" s="71"/>
      <c r="AV61" s="67"/>
      <c r="AW61" s="67">
        <f t="shared" si="14"/>
        <v>0</v>
      </c>
      <c r="AX61" s="67">
        <f t="shared" si="15"/>
        <v>0</v>
      </c>
      <c r="AY61" s="352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06">
        <v>0</v>
      </c>
      <c r="BX61" s="350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05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50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50"/>
      <c r="DN61" s="350"/>
      <c r="DO61" s="350"/>
      <c r="DP61" s="350"/>
      <c r="DQ61" s="67">
        <f t="shared" si="37"/>
        <v>0</v>
      </c>
      <c r="DR61" s="67">
        <f t="shared" si="38"/>
        <v>0</v>
      </c>
      <c r="DS61" s="305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05">
        <v>46.91</v>
      </c>
      <c r="EX61" s="67"/>
      <c r="EY61" s="67"/>
      <c r="EZ61" s="67"/>
      <c r="FA61" s="67">
        <f t="shared" si="49"/>
        <v>46.91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67">
        <v>0</v>
      </c>
      <c r="HX61" s="357"/>
      <c r="HY61" s="357"/>
      <c r="HZ61" s="357"/>
      <c r="IA61" s="67">
        <f t="shared" si="72"/>
        <v>0</v>
      </c>
      <c r="IB61" s="67">
        <f t="shared" si="73"/>
        <v>0</v>
      </c>
      <c r="IC61" s="354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55"/>
      <c r="IL61" s="358"/>
      <c r="IM61" s="351">
        <f t="shared" si="77"/>
        <v>0</v>
      </c>
      <c r="IN61" s="351">
        <f t="shared" si="78"/>
        <v>0</v>
      </c>
      <c r="IO61" s="106"/>
      <c r="IP61" s="357"/>
      <c r="IQ61" s="351">
        <f t="shared" si="79"/>
        <v>0</v>
      </c>
      <c r="IR61" s="351">
        <f t="shared" si="80"/>
        <v>0</v>
      </c>
      <c r="IS61" s="353"/>
      <c r="IT61" s="353"/>
      <c r="IU61" s="356">
        <f t="shared" si="88"/>
        <v>0</v>
      </c>
      <c r="IV61" s="136">
        <f t="shared" si="89"/>
        <v>0</v>
      </c>
      <c r="IW61" s="356"/>
      <c r="IX61" s="356"/>
      <c r="IY61" s="356">
        <f t="shared" si="83"/>
        <v>0</v>
      </c>
      <c r="IZ61" s="356">
        <f t="shared" si="84"/>
        <v>0</v>
      </c>
      <c r="JA61" s="136"/>
      <c r="JB61" s="136"/>
      <c r="JC61" s="356">
        <f t="shared" si="85"/>
        <v>0</v>
      </c>
      <c r="JD61" s="356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50"/>
      <c r="F62" s="350"/>
      <c r="G62" s="67">
        <f t="shared" si="0"/>
        <v>0</v>
      </c>
      <c r="H62" s="67">
        <f t="shared" si="1"/>
        <v>0</v>
      </c>
      <c r="I62" s="305"/>
      <c r="J62" s="67"/>
      <c r="K62" s="67"/>
      <c r="L62" s="67"/>
      <c r="M62" s="67">
        <f t="shared" si="2"/>
        <v>0</v>
      </c>
      <c r="N62" s="67">
        <f t="shared" si="3"/>
        <v>0</v>
      </c>
      <c r="O62" s="305"/>
      <c r="P62" s="67"/>
      <c r="Q62" s="71"/>
      <c r="R62" s="67"/>
      <c r="S62" s="67">
        <f t="shared" si="90"/>
        <v>0</v>
      </c>
      <c r="T62" s="67">
        <f t="shared" si="5"/>
        <v>0</v>
      </c>
      <c r="U62" s="305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59"/>
      <c r="AC62" s="360"/>
      <c r="AD62" s="67"/>
      <c r="AE62" s="67">
        <f t="shared" si="8"/>
        <v>0</v>
      </c>
      <c r="AF62" s="67">
        <f t="shared" si="9"/>
        <v>0</v>
      </c>
      <c r="AG62" s="305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50"/>
      <c r="AP62" s="350"/>
      <c r="AQ62" s="67">
        <f t="shared" si="12"/>
        <v>0</v>
      </c>
      <c r="AR62" s="67">
        <f t="shared" si="13"/>
        <v>0</v>
      </c>
      <c r="AS62" s="106"/>
      <c r="AT62" s="351"/>
      <c r="AU62" s="71"/>
      <c r="AV62" s="67"/>
      <c r="AW62" s="67">
        <f t="shared" si="14"/>
        <v>0</v>
      </c>
      <c r="AX62" s="67">
        <f t="shared" si="15"/>
        <v>0</v>
      </c>
      <c r="AY62" s="352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06">
        <v>0</v>
      </c>
      <c r="BX62" s="350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05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50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50"/>
      <c r="DN62" s="350"/>
      <c r="DO62" s="350"/>
      <c r="DP62" s="350"/>
      <c r="DQ62" s="67">
        <f t="shared" si="37"/>
        <v>0</v>
      </c>
      <c r="DR62" s="67">
        <f t="shared" si="38"/>
        <v>0</v>
      </c>
      <c r="DS62" s="305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05">
        <v>46.91</v>
      </c>
      <c r="EX62" s="67"/>
      <c r="EY62" s="67"/>
      <c r="EZ62" s="67"/>
      <c r="FA62" s="67">
        <f t="shared" si="49"/>
        <v>46.91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67">
        <v>0</v>
      </c>
      <c r="HX62" s="357"/>
      <c r="HY62" s="357"/>
      <c r="HZ62" s="357"/>
      <c r="IA62" s="67">
        <f t="shared" si="72"/>
        <v>0</v>
      </c>
      <c r="IB62" s="67">
        <f t="shared" si="73"/>
        <v>0</v>
      </c>
      <c r="IC62" s="354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55"/>
      <c r="IL62" s="358"/>
      <c r="IM62" s="351">
        <f t="shared" si="77"/>
        <v>0</v>
      </c>
      <c r="IN62" s="351">
        <f t="shared" si="78"/>
        <v>0</v>
      </c>
      <c r="IO62" s="106"/>
      <c r="IP62" s="357"/>
      <c r="IQ62" s="351">
        <f t="shared" si="79"/>
        <v>0</v>
      </c>
      <c r="IR62" s="351">
        <f t="shared" si="80"/>
        <v>0</v>
      </c>
      <c r="IS62" s="353"/>
      <c r="IT62" s="353"/>
      <c r="IU62" s="356">
        <f t="shared" si="88"/>
        <v>0</v>
      </c>
      <c r="IV62" s="136">
        <f t="shared" si="89"/>
        <v>0</v>
      </c>
      <c r="IW62" s="356"/>
      <c r="IX62" s="356"/>
      <c r="IY62" s="356">
        <f t="shared" si="83"/>
        <v>0</v>
      </c>
      <c r="IZ62" s="356">
        <f t="shared" si="84"/>
        <v>0</v>
      </c>
      <c r="JA62" s="136"/>
      <c r="JB62" s="136"/>
      <c r="JC62" s="356">
        <f t="shared" si="85"/>
        <v>0</v>
      </c>
      <c r="JD62" s="356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50"/>
      <c r="F63" s="350"/>
      <c r="G63" s="67">
        <f t="shared" si="0"/>
        <v>0</v>
      </c>
      <c r="H63" s="67">
        <f t="shared" si="1"/>
        <v>0</v>
      </c>
      <c r="I63" s="305"/>
      <c r="J63" s="67"/>
      <c r="K63" s="67"/>
      <c r="L63" s="67"/>
      <c r="M63" s="67">
        <f t="shared" si="2"/>
        <v>0</v>
      </c>
      <c r="N63" s="67">
        <f t="shared" si="3"/>
        <v>0</v>
      </c>
      <c r="O63" s="305"/>
      <c r="P63" s="67"/>
      <c r="Q63" s="71"/>
      <c r="R63" s="67"/>
      <c r="S63" s="67">
        <f t="shared" si="90"/>
        <v>0</v>
      </c>
      <c r="T63" s="67">
        <f t="shared" si="5"/>
        <v>0</v>
      </c>
      <c r="U63" s="305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59"/>
      <c r="AC63" s="360"/>
      <c r="AD63" s="67"/>
      <c r="AE63" s="67">
        <f t="shared" si="8"/>
        <v>0</v>
      </c>
      <c r="AF63" s="67">
        <f t="shared" si="9"/>
        <v>0</v>
      </c>
      <c r="AG63" s="305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50"/>
      <c r="AP63" s="350"/>
      <c r="AQ63" s="67">
        <f t="shared" si="12"/>
        <v>0</v>
      </c>
      <c r="AR63" s="67">
        <f t="shared" si="13"/>
        <v>0</v>
      </c>
      <c r="AS63" s="106"/>
      <c r="AT63" s="351"/>
      <c r="AU63" s="71"/>
      <c r="AV63" s="67"/>
      <c r="AW63" s="67">
        <f t="shared" si="14"/>
        <v>0</v>
      </c>
      <c r="AX63" s="67">
        <f t="shared" si="15"/>
        <v>0</v>
      </c>
      <c r="AY63" s="352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06">
        <v>0</v>
      </c>
      <c r="BX63" s="350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05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50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50"/>
      <c r="DN63" s="350"/>
      <c r="DO63" s="350"/>
      <c r="DP63" s="350"/>
      <c r="DQ63" s="67">
        <f t="shared" si="37"/>
        <v>0</v>
      </c>
      <c r="DR63" s="67">
        <f t="shared" si="38"/>
        <v>0</v>
      </c>
      <c r="DS63" s="305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05">
        <v>46.91</v>
      </c>
      <c r="EX63" s="67"/>
      <c r="EY63" s="67"/>
      <c r="EZ63" s="67"/>
      <c r="FA63" s="67">
        <f t="shared" si="49"/>
        <v>46.91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67">
        <v>0</v>
      </c>
      <c r="HX63" s="357"/>
      <c r="HY63" s="357"/>
      <c r="HZ63" s="357"/>
      <c r="IA63" s="67">
        <f t="shared" si="72"/>
        <v>0</v>
      </c>
      <c r="IB63" s="67">
        <f t="shared" si="73"/>
        <v>0</v>
      </c>
      <c r="IC63" s="354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55"/>
      <c r="IL63" s="358"/>
      <c r="IM63" s="351">
        <f t="shared" si="77"/>
        <v>0</v>
      </c>
      <c r="IN63" s="351">
        <f t="shared" si="78"/>
        <v>0</v>
      </c>
      <c r="IO63" s="106"/>
      <c r="IP63" s="357"/>
      <c r="IQ63" s="351">
        <f t="shared" si="79"/>
        <v>0</v>
      </c>
      <c r="IR63" s="351">
        <f t="shared" si="80"/>
        <v>0</v>
      </c>
      <c r="IS63" s="353"/>
      <c r="IT63" s="353"/>
      <c r="IU63" s="356">
        <f t="shared" si="88"/>
        <v>0</v>
      </c>
      <c r="IV63" s="136">
        <f t="shared" si="89"/>
        <v>0</v>
      </c>
      <c r="IW63" s="356"/>
      <c r="IX63" s="356"/>
      <c r="IY63" s="356">
        <f t="shared" si="83"/>
        <v>0</v>
      </c>
      <c r="IZ63" s="356">
        <f t="shared" si="84"/>
        <v>0</v>
      </c>
      <c r="JA63" s="136"/>
      <c r="JB63" s="136"/>
      <c r="JC63" s="356">
        <f t="shared" si="85"/>
        <v>0</v>
      </c>
      <c r="JD63" s="356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50"/>
      <c r="F64" s="350"/>
      <c r="G64" s="67">
        <f t="shared" si="0"/>
        <v>0</v>
      </c>
      <c r="H64" s="67">
        <f t="shared" si="1"/>
        <v>0</v>
      </c>
      <c r="I64" s="305"/>
      <c r="J64" s="67"/>
      <c r="K64" s="67"/>
      <c r="L64" s="67"/>
      <c r="M64" s="67">
        <f t="shared" si="2"/>
        <v>0</v>
      </c>
      <c r="N64" s="67">
        <f t="shared" si="3"/>
        <v>0</v>
      </c>
      <c r="O64" s="305"/>
      <c r="P64" s="67"/>
      <c r="Q64" s="71"/>
      <c r="R64" s="67"/>
      <c r="S64" s="67">
        <f t="shared" si="90"/>
        <v>0</v>
      </c>
      <c r="T64" s="67">
        <f t="shared" si="5"/>
        <v>0</v>
      </c>
      <c r="U64" s="305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59"/>
      <c r="AC64" s="360"/>
      <c r="AD64" s="67"/>
      <c r="AE64" s="67">
        <f t="shared" si="8"/>
        <v>0</v>
      </c>
      <c r="AF64" s="67">
        <f t="shared" si="9"/>
        <v>0</v>
      </c>
      <c r="AG64" s="305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50"/>
      <c r="AP64" s="350"/>
      <c r="AQ64" s="67">
        <f t="shared" si="12"/>
        <v>0</v>
      </c>
      <c r="AR64" s="67">
        <f t="shared" si="13"/>
        <v>0</v>
      </c>
      <c r="AS64" s="106"/>
      <c r="AT64" s="351"/>
      <c r="AU64" s="71"/>
      <c r="AV64" s="67"/>
      <c r="AW64" s="67">
        <f t="shared" si="14"/>
        <v>0</v>
      </c>
      <c r="AX64" s="67">
        <f t="shared" si="15"/>
        <v>0</v>
      </c>
      <c r="AY64" s="352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06">
        <v>0</v>
      </c>
      <c r="BX64" s="350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05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50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50"/>
      <c r="DN64" s="350"/>
      <c r="DO64" s="350"/>
      <c r="DP64" s="350"/>
      <c r="DQ64" s="67">
        <f t="shared" si="37"/>
        <v>0</v>
      </c>
      <c r="DR64" s="67">
        <f t="shared" si="38"/>
        <v>0</v>
      </c>
      <c r="DS64" s="305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05">
        <v>46.91</v>
      </c>
      <c r="EX64" s="67"/>
      <c r="EY64" s="67"/>
      <c r="EZ64" s="67"/>
      <c r="FA64" s="67">
        <f t="shared" si="49"/>
        <v>46.91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67">
        <v>0</v>
      </c>
      <c r="HX64" s="357"/>
      <c r="HY64" s="357"/>
      <c r="HZ64" s="357"/>
      <c r="IA64" s="67">
        <f t="shared" si="72"/>
        <v>0</v>
      </c>
      <c r="IB64" s="67">
        <f t="shared" si="73"/>
        <v>0</v>
      </c>
      <c r="IC64" s="354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55"/>
      <c r="IL64" s="358"/>
      <c r="IM64" s="351">
        <f t="shared" si="77"/>
        <v>0</v>
      </c>
      <c r="IN64" s="351">
        <f t="shared" si="78"/>
        <v>0</v>
      </c>
      <c r="IO64" s="106"/>
      <c r="IP64" s="357"/>
      <c r="IQ64" s="351">
        <f t="shared" si="79"/>
        <v>0</v>
      </c>
      <c r="IR64" s="351">
        <f t="shared" si="80"/>
        <v>0</v>
      </c>
      <c r="IS64" s="353"/>
      <c r="IT64" s="353"/>
      <c r="IU64" s="356">
        <f t="shared" si="88"/>
        <v>0</v>
      </c>
      <c r="IV64" s="136">
        <f t="shared" si="89"/>
        <v>0</v>
      </c>
      <c r="IW64" s="356"/>
      <c r="IX64" s="356"/>
      <c r="IY64" s="356">
        <f t="shared" si="83"/>
        <v>0</v>
      </c>
      <c r="IZ64" s="356">
        <f t="shared" si="84"/>
        <v>0</v>
      </c>
      <c r="JA64" s="136"/>
      <c r="JB64" s="136"/>
      <c r="JC64" s="356">
        <f t="shared" si="85"/>
        <v>0</v>
      </c>
      <c r="JD64" s="356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50"/>
      <c r="F65" s="350"/>
      <c r="G65" s="67">
        <f t="shared" si="0"/>
        <v>0</v>
      </c>
      <c r="H65" s="67">
        <f t="shared" si="1"/>
        <v>0</v>
      </c>
      <c r="I65" s="305"/>
      <c r="J65" s="67"/>
      <c r="K65" s="67"/>
      <c r="L65" s="67"/>
      <c r="M65" s="67">
        <f t="shared" si="2"/>
        <v>0</v>
      </c>
      <c r="N65" s="67">
        <f t="shared" si="3"/>
        <v>0</v>
      </c>
      <c r="O65" s="305"/>
      <c r="P65" s="67"/>
      <c r="Q65" s="71"/>
      <c r="R65" s="67"/>
      <c r="S65" s="67">
        <f t="shared" si="90"/>
        <v>0</v>
      </c>
      <c r="T65" s="67">
        <f t="shared" si="5"/>
        <v>0</v>
      </c>
      <c r="U65" s="305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59"/>
      <c r="AC65" s="360"/>
      <c r="AD65" s="67"/>
      <c r="AE65" s="67">
        <f t="shared" si="8"/>
        <v>0</v>
      </c>
      <c r="AF65" s="67">
        <f t="shared" si="9"/>
        <v>0</v>
      </c>
      <c r="AG65" s="305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50"/>
      <c r="AP65" s="350"/>
      <c r="AQ65" s="67">
        <f t="shared" si="12"/>
        <v>0</v>
      </c>
      <c r="AR65" s="67">
        <f t="shared" si="13"/>
        <v>0</v>
      </c>
      <c r="AS65" s="106"/>
      <c r="AT65" s="351"/>
      <c r="AU65" s="71"/>
      <c r="AV65" s="67"/>
      <c r="AW65" s="67">
        <f t="shared" si="14"/>
        <v>0</v>
      </c>
      <c r="AX65" s="67">
        <f t="shared" si="15"/>
        <v>0</v>
      </c>
      <c r="AY65" s="352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06">
        <v>0</v>
      </c>
      <c r="BX65" s="350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05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50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50"/>
      <c r="DN65" s="350"/>
      <c r="DO65" s="350"/>
      <c r="DP65" s="350"/>
      <c r="DQ65" s="67">
        <f t="shared" si="37"/>
        <v>0</v>
      </c>
      <c r="DR65" s="67">
        <f t="shared" si="38"/>
        <v>0</v>
      </c>
      <c r="DS65" s="305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05">
        <v>46.91</v>
      </c>
      <c r="EX65" s="67"/>
      <c r="EY65" s="67"/>
      <c r="EZ65" s="67"/>
      <c r="FA65" s="67">
        <f t="shared" si="49"/>
        <v>46.91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67">
        <v>0</v>
      </c>
      <c r="HX65" s="357"/>
      <c r="HY65" s="357"/>
      <c r="HZ65" s="357"/>
      <c r="IA65" s="67">
        <f t="shared" si="72"/>
        <v>0</v>
      </c>
      <c r="IB65" s="67">
        <f t="shared" si="73"/>
        <v>0</v>
      </c>
      <c r="IC65" s="354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55"/>
      <c r="IL65" s="358"/>
      <c r="IM65" s="351">
        <f t="shared" si="77"/>
        <v>0</v>
      </c>
      <c r="IN65" s="351">
        <f t="shared" si="78"/>
        <v>0</v>
      </c>
      <c r="IO65" s="106"/>
      <c r="IP65" s="357"/>
      <c r="IQ65" s="351">
        <f t="shared" si="79"/>
        <v>0</v>
      </c>
      <c r="IR65" s="351">
        <f t="shared" si="80"/>
        <v>0</v>
      </c>
      <c r="IS65" s="353"/>
      <c r="IT65" s="353"/>
      <c r="IU65" s="356">
        <f t="shared" si="88"/>
        <v>0</v>
      </c>
      <c r="IV65" s="136">
        <f t="shared" si="89"/>
        <v>0</v>
      </c>
      <c r="IW65" s="356"/>
      <c r="IX65" s="356"/>
      <c r="IY65" s="356">
        <f t="shared" si="83"/>
        <v>0</v>
      </c>
      <c r="IZ65" s="356">
        <f t="shared" si="84"/>
        <v>0</v>
      </c>
      <c r="JA65" s="136"/>
      <c r="JB65" s="136"/>
      <c r="JC65" s="356">
        <f t="shared" si="85"/>
        <v>0</v>
      </c>
      <c r="JD65" s="356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50"/>
      <c r="F66" s="350"/>
      <c r="G66" s="67">
        <f t="shared" si="0"/>
        <v>0</v>
      </c>
      <c r="H66" s="67">
        <f t="shared" si="1"/>
        <v>0</v>
      </c>
      <c r="I66" s="305"/>
      <c r="J66" s="67"/>
      <c r="K66" s="67"/>
      <c r="L66" s="67"/>
      <c r="M66" s="67">
        <f t="shared" si="2"/>
        <v>0</v>
      </c>
      <c r="N66" s="67">
        <f t="shared" si="3"/>
        <v>0</v>
      </c>
      <c r="O66" s="305"/>
      <c r="P66" s="67"/>
      <c r="Q66" s="71"/>
      <c r="R66" s="67"/>
      <c r="S66" s="67">
        <f t="shared" si="90"/>
        <v>0</v>
      </c>
      <c r="T66" s="67">
        <f t="shared" si="5"/>
        <v>0</v>
      </c>
      <c r="U66" s="305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59"/>
      <c r="AC66" s="360"/>
      <c r="AD66" s="67"/>
      <c r="AE66" s="67">
        <f t="shared" si="8"/>
        <v>0</v>
      </c>
      <c r="AF66" s="67">
        <f t="shared" si="9"/>
        <v>0</v>
      </c>
      <c r="AG66" s="305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50"/>
      <c r="AP66" s="350"/>
      <c r="AQ66" s="67">
        <f t="shared" si="12"/>
        <v>0</v>
      </c>
      <c r="AR66" s="67">
        <f t="shared" si="13"/>
        <v>0</v>
      </c>
      <c r="AS66" s="106"/>
      <c r="AT66" s="351"/>
      <c r="AU66" s="71"/>
      <c r="AV66" s="67"/>
      <c r="AW66" s="67">
        <f t="shared" si="14"/>
        <v>0</v>
      </c>
      <c r="AX66" s="67">
        <f t="shared" si="15"/>
        <v>0</v>
      </c>
      <c r="AY66" s="352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06">
        <v>0</v>
      </c>
      <c r="BX66" s="350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05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50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50"/>
      <c r="DN66" s="350"/>
      <c r="DO66" s="350"/>
      <c r="DP66" s="350"/>
      <c r="DQ66" s="67">
        <f t="shared" si="37"/>
        <v>0</v>
      </c>
      <c r="DR66" s="67">
        <f t="shared" si="38"/>
        <v>0</v>
      </c>
      <c r="DS66" s="305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05">
        <v>46.91</v>
      </c>
      <c r="EX66" s="67"/>
      <c r="EY66" s="67"/>
      <c r="EZ66" s="67"/>
      <c r="FA66" s="67">
        <f t="shared" si="49"/>
        <v>46.91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67">
        <v>0</v>
      </c>
      <c r="HX66" s="357"/>
      <c r="HY66" s="357"/>
      <c r="HZ66" s="357"/>
      <c r="IA66" s="67">
        <f t="shared" si="72"/>
        <v>0</v>
      </c>
      <c r="IB66" s="67">
        <f t="shared" si="73"/>
        <v>0</v>
      </c>
      <c r="IC66" s="354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55"/>
      <c r="IL66" s="358"/>
      <c r="IM66" s="351">
        <f t="shared" si="77"/>
        <v>0</v>
      </c>
      <c r="IN66" s="351">
        <f t="shared" si="78"/>
        <v>0</v>
      </c>
      <c r="IO66" s="106"/>
      <c r="IP66" s="357"/>
      <c r="IQ66" s="351">
        <f t="shared" si="79"/>
        <v>0</v>
      </c>
      <c r="IR66" s="351">
        <f t="shared" si="80"/>
        <v>0</v>
      </c>
      <c r="IS66" s="353"/>
      <c r="IT66" s="353"/>
      <c r="IU66" s="356">
        <f t="shared" si="88"/>
        <v>0</v>
      </c>
      <c r="IV66" s="136">
        <f t="shared" si="89"/>
        <v>0</v>
      </c>
      <c r="IW66" s="356"/>
      <c r="IX66" s="356"/>
      <c r="IY66" s="356">
        <f t="shared" si="83"/>
        <v>0</v>
      </c>
      <c r="IZ66" s="356">
        <f t="shared" si="84"/>
        <v>0</v>
      </c>
      <c r="JA66" s="136"/>
      <c r="JB66" s="136"/>
      <c r="JC66" s="356">
        <f t="shared" si="85"/>
        <v>0</v>
      </c>
      <c r="JD66" s="356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50"/>
      <c r="F67" s="350"/>
      <c r="G67" s="67">
        <f t="shared" si="0"/>
        <v>0</v>
      </c>
      <c r="H67" s="67">
        <f t="shared" si="1"/>
        <v>0</v>
      </c>
      <c r="I67" s="305"/>
      <c r="J67" s="67"/>
      <c r="K67" s="67"/>
      <c r="L67" s="67"/>
      <c r="M67" s="67">
        <f t="shared" si="2"/>
        <v>0</v>
      </c>
      <c r="N67" s="67">
        <f t="shared" si="3"/>
        <v>0</v>
      </c>
      <c r="O67" s="305"/>
      <c r="P67" s="67"/>
      <c r="Q67" s="71"/>
      <c r="R67" s="67"/>
      <c r="S67" s="67">
        <f t="shared" si="90"/>
        <v>0</v>
      </c>
      <c r="T67" s="67">
        <f t="shared" si="5"/>
        <v>0</v>
      </c>
      <c r="U67" s="305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59"/>
      <c r="AC67" s="360"/>
      <c r="AD67" s="67"/>
      <c r="AE67" s="67">
        <f t="shared" si="8"/>
        <v>0</v>
      </c>
      <c r="AF67" s="67">
        <f t="shared" si="9"/>
        <v>0</v>
      </c>
      <c r="AG67" s="305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50"/>
      <c r="AP67" s="350"/>
      <c r="AQ67" s="67">
        <f t="shared" si="12"/>
        <v>0</v>
      </c>
      <c r="AR67" s="67">
        <f t="shared" si="13"/>
        <v>0</v>
      </c>
      <c r="AS67" s="106"/>
      <c r="AT67" s="351"/>
      <c r="AU67" s="71"/>
      <c r="AV67" s="67"/>
      <c r="AW67" s="67">
        <f t="shared" si="14"/>
        <v>0</v>
      </c>
      <c r="AX67" s="67">
        <f t="shared" si="15"/>
        <v>0</v>
      </c>
      <c r="AY67" s="352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06">
        <v>0</v>
      </c>
      <c r="BX67" s="350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05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50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50"/>
      <c r="DN67" s="350"/>
      <c r="DO67" s="350"/>
      <c r="DP67" s="350"/>
      <c r="DQ67" s="67">
        <f t="shared" si="37"/>
        <v>0</v>
      </c>
      <c r="DR67" s="67">
        <f t="shared" si="38"/>
        <v>0</v>
      </c>
      <c r="DS67" s="305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05">
        <v>46.91</v>
      </c>
      <c r="EX67" s="67"/>
      <c r="EY67" s="67"/>
      <c r="EZ67" s="67"/>
      <c r="FA67" s="67">
        <f t="shared" si="49"/>
        <v>46.91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67">
        <v>0</v>
      </c>
      <c r="HX67" s="357"/>
      <c r="HY67" s="357"/>
      <c r="HZ67" s="357"/>
      <c r="IA67" s="67">
        <f t="shared" si="72"/>
        <v>0</v>
      </c>
      <c r="IB67" s="67">
        <f t="shared" si="73"/>
        <v>0</v>
      </c>
      <c r="IC67" s="354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55"/>
      <c r="IL67" s="358"/>
      <c r="IM67" s="351">
        <f t="shared" si="77"/>
        <v>0</v>
      </c>
      <c r="IN67" s="351">
        <f t="shared" si="78"/>
        <v>0</v>
      </c>
      <c r="IO67" s="106"/>
      <c r="IP67" s="357"/>
      <c r="IQ67" s="351">
        <f t="shared" si="79"/>
        <v>0</v>
      </c>
      <c r="IR67" s="351">
        <f t="shared" si="80"/>
        <v>0</v>
      </c>
      <c r="IS67" s="353"/>
      <c r="IT67" s="353"/>
      <c r="IU67" s="356">
        <f t="shared" si="88"/>
        <v>0</v>
      </c>
      <c r="IV67" s="136">
        <f t="shared" si="89"/>
        <v>0</v>
      </c>
      <c r="IW67" s="356"/>
      <c r="IX67" s="356"/>
      <c r="IY67" s="356">
        <f t="shared" si="83"/>
        <v>0</v>
      </c>
      <c r="IZ67" s="356">
        <f t="shared" si="84"/>
        <v>0</v>
      </c>
      <c r="JA67" s="136"/>
      <c r="JB67" s="136"/>
      <c r="JC67" s="356">
        <f t="shared" si="85"/>
        <v>0</v>
      </c>
      <c r="JD67" s="356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50"/>
      <c r="F68" s="350"/>
      <c r="G68" s="67">
        <f t="shared" si="0"/>
        <v>0</v>
      </c>
      <c r="H68" s="67">
        <f t="shared" si="1"/>
        <v>0</v>
      </c>
      <c r="I68" s="305"/>
      <c r="J68" s="67"/>
      <c r="K68" s="67"/>
      <c r="L68" s="67"/>
      <c r="M68" s="67">
        <f t="shared" si="2"/>
        <v>0</v>
      </c>
      <c r="N68" s="67">
        <f t="shared" si="3"/>
        <v>0</v>
      </c>
      <c r="O68" s="305"/>
      <c r="P68" s="67"/>
      <c r="Q68" s="71"/>
      <c r="R68" s="67"/>
      <c r="S68" s="67">
        <f t="shared" si="90"/>
        <v>0</v>
      </c>
      <c r="T68" s="67">
        <f t="shared" si="5"/>
        <v>0</v>
      </c>
      <c r="U68" s="305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59"/>
      <c r="AC68" s="360"/>
      <c r="AD68" s="67"/>
      <c r="AE68" s="67">
        <f t="shared" si="8"/>
        <v>0</v>
      </c>
      <c r="AF68" s="67">
        <f t="shared" si="9"/>
        <v>0</v>
      </c>
      <c r="AG68" s="305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50"/>
      <c r="AP68" s="350"/>
      <c r="AQ68" s="67">
        <f t="shared" si="12"/>
        <v>0</v>
      </c>
      <c r="AR68" s="67">
        <f t="shared" si="13"/>
        <v>0</v>
      </c>
      <c r="AS68" s="106"/>
      <c r="AT68" s="351"/>
      <c r="AU68" s="71"/>
      <c r="AV68" s="67"/>
      <c r="AW68" s="67">
        <f t="shared" si="14"/>
        <v>0</v>
      </c>
      <c r="AX68" s="67">
        <f t="shared" si="15"/>
        <v>0</v>
      </c>
      <c r="AY68" s="352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06">
        <v>0</v>
      </c>
      <c r="BX68" s="350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05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50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50"/>
      <c r="DN68" s="350"/>
      <c r="DO68" s="350"/>
      <c r="DP68" s="350"/>
      <c r="DQ68" s="67">
        <f t="shared" si="37"/>
        <v>0</v>
      </c>
      <c r="DR68" s="67">
        <f t="shared" si="38"/>
        <v>0</v>
      </c>
      <c r="DS68" s="305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05">
        <v>46.91</v>
      </c>
      <c r="EX68" s="67"/>
      <c r="EY68" s="67"/>
      <c r="EZ68" s="67"/>
      <c r="FA68" s="67">
        <f t="shared" si="49"/>
        <v>46.91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67">
        <v>0</v>
      </c>
      <c r="HX68" s="357"/>
      <c r="HY68" s="357"/>
      <c r="HZ68" s="357"/>
      <c r="IA68" s="67">
        <f t="shared" si="72"/>
        <v>0</v>
      </c>
      <c r="IB68" s="67">
        <f t="shared" si="73"/>
        <v>0</v>
      </c>
      <c r="IC68" s="354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55"/>
      <c r="IL68" s="358"/>
      <c r="IM68" s="351">
        <f t="shared" si="77"/>
        <v>0</v>
      </c>
      <c r="IN68" s="351">
        <f t="shared" si="78"/>
        <v>0</v>
      </c>
      <c r="IO68" s="106"/>
      <c r="IP68" s="357"/>
      <c r="IQ68" s="351">
        <f t="shared" si="79"/>
        <v>0</v>
      </c>
      <c r="IR68" s="351">
        <f t="shared" si="80"/>
        <v>0</v>
      </c>
      <c r="IS68" s="353"/>
      <c r="IT68" s="353"/>
      <c r="IU68" s="356">
        <f t="shared" si="88"/>
        <v>0</v>
      </c>
      <c r="IV68" s="136">
        <f t="shared" si="89"/>
        <v>0</v>
      </c>
      <c r="IW68" s="356"/>
      <c r="IX68" s="356"/>
      <c r="IY68" s="356">
        <f t="shared" si="83"/>
        <v>0</v>
      </c>
      <c r="IZ68" s="356">
        <f t="shared" si="84"/>
        <v>0</v>
      </c>
      <c r="JA68" s="136"/>
      <c r="JB68" s="136"/>
      <c r="JC68" s="356">
        <f t="shared" si="85"/>
        <v>0</v>
      </c>
      <c r="JD68" s="356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50"/>
      <c r="F69" s="350"/>
      <c r="G69" s="67">
        <f t="shared" si="0"/>
        <v>0</v>
      </c>
      <c r="H69" s="67">
        <f t="shared" si="1"/>
        <v>0</v>
      </c>
      <c r="I69" s="305"/>
      <c r="J69" s="67"/>
      <c r="K69" s="67"/>
      <c r="L69" s="67"/>
      <c r="M69" s="67">
        <f t="shared" si="2"/>
        <v>0</v>
      </c>
      <c r="N69" s="67">
        <f t="shared" si="3"/>
        <v>0</v>
      </c>
      <c r="O69" s="305"/>
      <c r="P69" s="67"/>
      <c r="Q69" s="71"/>
      <c r="R69" s="67"/>
      <c r="S69" s="67">
        <f t="shared" si="90"/>
        <v>0</v>
      </c>
      <c r="T69" s="67">
        <f t="shared" si="5"/>
        <v>0</v>
      </c>
      <c r="U69" s="305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59"/>
      <c r="AC69" s="360"/>
      <c r="AD69" s="67"/>
      <c r="AE69" s="67">
        <f t="shared" si="8"/>
        <v>0</v>
      </c>
      <c r="AF69" s="67">
        <f t="shared" si="9"/>
        <v>0</v>
      </c>
      <c r="AG69" s="305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50"/>
      <c r="AP69" s="350"/>
      <c r="AQ69" s="67">
        <f t="shared" si="12"/>
        <v>0</v>
      </c>
      <c r="AR69" s="67">
        <f t="shared" si="13"/>
        <v>0</v>
      </c>
      <c r="AS69" s="106"/>
      <c r="AT69" s="351"/>
      <c r="AU69" s="71"/>
      <c r="AV69" s="67"/>
      <c r="AW69" s="67">
        <f t="shared" si="14"/>
        <v>0</v>
      </c>
      <c r="AX69" s="67">
        <f t="shared" si="15"/>
        <v>0</v>
      </c>
      <c r="AY69" s="352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06">
        <v>0</v>
      </c>
      <c r="BX69" s="350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05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50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50"/>
      <c r="DN69" s="350"/>
      <c r="DO69" s="350"/>
      <c r="DP69" s="350"/>
      <c r="DQ69" s="67">
        <f t="shared" si="37"/>
        <v>0</v>
      </c>
      <c r="DR69" s="67">
        <f t="shared" si="38"/>
        <v>0</v>
      </c>
      <c r="DS69" s="305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05">
        <v>46.91</v>
      </c>
      <c r="EX69" s="67"/>
      <c r="EY69" s="67"/>
      <c r="EZ69" s="67"/>
      <c r="FA69" s="67">
        <f t="shared" si="49"/>
        <v>46.91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67">
        <v>0</v>
      </c>
      <c r="HX69" s="357"/>
      <c r="HY69" s="357"/>
      <c r="HZ69" s="357"/>
      <c r="IA69" s="67">
        <f t="shared" si="72"/>
        <v>0</v>
      </c>
      <c r="IB69" s="67">
        <f t="shared" si="73"/>
        <v>0</v>
      </c>
      <c r="IC69" s="354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55"/>
      <c r="IL69" s="358"/>
      <c r="IM69" s="351">
        <f t="shared" si="77"/>
        <v>0</v>
      </c>
      <c r="IN69" s="351">
        <f t="shared" si="78"/>
        <v>0</v>
      </c>
      <c r="IO69" s="106"/>
      <c r="IP69" s="357"/>
      <c r="IQ69" s="351">
        <f t="shared" si="79"/>
        <v>0</v>
      </c>
      <c r="IR69" s="351">
        <f t="shared" si="80"/>
        <v>0</v>
      </c>
      <c r="IS69" s="353"/>
      <c r="IT69" s="353"/>
      <c r="IU69" s="356">
        <f t="shared" si="88"/>
        <v>0</v>
      </c>
      <c r="IV69" s="136">
        <f t="shared" si="89"/>
        <v>0</v>
      </c>
      <c r="IW69" s="356"/>
      <c r="IX69" s="356"/>
      <c r="IY69" s="356">
        <f t="shared" si="83"/>
        <v>0</v>
      </c>
      <c r="IZ69" s="356">
        <f t="shared" si="84"/>
        <v>0</v>
      </c>
      <c r="JA69" s="136"/>
      <c r="JB69" s="136"/>
      <c r="JC69" s="356">
        <f t="shared" si="85"/>
        <v>0</v>
      </c>
      <c r="JD69" s="356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50"/>
      <c r="F70" s="350"/>
      <c r="G70" s="67">
        <f t="shared" si="0"/>
        <v>0</v>
      </c>
      <c r="H70" s="67">
        <f t="shared" si="1"/>
        <v>0</v>
      </c>
      <c r="I70" s="305"/>
      <c r="J70" s="67"/>
      <c r="K70" s="67"/>
      <c r="L70" s="67"/>
      <c r="M70" s="67">
        <f t="shared" si="2"/>
        <v>0</v>
      </c>
      <c r="N70" s="67">
        <f t="shared" si="3"/>
        <v>0</v>
      </c>
      <c r="O70" s="305"/>
      <c r="P70" s="67"/>
      <c r="Q70" s="71"/>
      <c r="R70" s="67"/>
      <c r="S70" s="67">
        <f t="shared" si="90"/>
        <v>0</v>
      </c>
      <c r="T70" s="67">
        <f t="shared" si="5"/>
        <v>0</v>
      </c>
      <c r="U70" s="305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59"/>
      <c r="AC70" s="360"/>
      <c r="AD70" s="67"/>
      <c r="AE70" s="67">
        <f t="shared" si="8"/>
        <v>0</v>
      </c>
      <c r="AF70" s="67">
        <f t="shared" si="9"/>
        <v>0</v>
      </c>
      <c r="AG70" s="305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50"/>
      <c r="AP70" s="350"/>
      <c r="AQ70" s="67">
        <f t="shared" si="12"/>
        <v>0</v>
      </c>
      <c r="AR70" s="67">
        <f t="shared" si="13"/>
        <v>0</v>
      </c>
      <c r="AS70" s="106"/>
      <c r="AT70" s="351"/>
      <c r="AU70" s="71"/>
      <c r="AV70" s="67"/>
      <c r="AW70" s="67">
        <f t="shared" si="14"/>
        <v>0</v>
      </c>
      <c r="AX70" s="67">
        <f t="shared" si="15"/>
        <v>0</v>
      </c>
      <c r="AY70" s="352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06">
        <v>0</v>
      </c>
      <c r="BX70" s="350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05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50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50"/>
      <c r="DN70" s="350"/>
      <c r="DO70" s="350"/>
      <c r="DP70" s="350"/>
      <c r="DQ70" s="67">
        <f t="shared" si="37"/>
        <v>0</v>
      </c>
      <c r="DR70" s="67">
        <f t="shared" si="38"/>
        <v>0</v>
      </c>
      <c r="DS70" s="305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05">
        <v>46.91</v>
      </c>
      <c r="EX70" s="67"/>
      <c r="EY70" s="67"/>
      <c r="EZ70" s="67"/>
      <c r="FA70" s="67">
        <f t="shared" si="49"/>
        <v>46.91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67">
        <v>0</v>
      </c>
      <c r="HX70" s="357"/>
      <c r="HY70" s="357"/>
      <c r="HZ70" s="357"/>
      <c r="IA70" s="67">
        <f t="shared" si="72"/>
        <v>0</v>
      </c>
      <c r="IB70" s="67">
        <f t="shared" si="73"/>
        <v>0</v>
      </c>
      <c r="IC70" s="354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55"/>
      <c r="IL70" s="358"/>
      <c r="IM70" s="351">
        <f t="shared" si="77"/>
        <v>0</v>
      </c>
      <c r="IN70" s="351">
        <f t="shared" si="78"/>
        <v>0</v>
      </c>
      <c r="IO70" s="106"/>
      <c r="IP70" s="357"/>
      <c r="IQ70" s="351">
        <f t="shared" si="79"/>
        <v>0</v>
      </c>
      <c r="IR70" s="351">
        <f t="shared" si="80"/>
        <v>0</v>
      </c>
      <c r="IS70" s="353"/>
      <c r="IT70" s="353"/>
      <c r="IU70" s="356">
        <f t="shared" si="88"/>
        <v>0</v>
      </c>
      <c r="IV70" s="136">
        <f t="shared" si="89"/>
        <v>0</v>
      </c>
      <c r="IW70" s="356"/>
      <c r="IX70" s="356"/>
      <c r="IY70" s="356">
        <f t="shared" si="83"/>
        <v>0</v>
      </c>
      <c r="IZ70" s="356">
        <f t="shared" si="84"/>
        <v>0</v>
      </c>
      <c r="JA70" s="136"/>
      <c r="JB70" s="136"/>
      <c r="JC70" s="356">
        <f t="shared" si="85"/>
        <v>0</v>
      </c>
      <c r="JD70" s="356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50"/>
      <c r="F71" s="350"/>
      <c r="G71" s="67">
        <f t="shared" si="0"/>
        <v>0</v>
      </c>
      <c r="H71" s="67">
        <f t="shared" si="1"/>
        <v>0</v>
      </c>
      <c r="I71" s="305"/>
      <c r="J71" s="67"/>
      <c r="K71" s="67"/>
      <c r="L71" s="67"/>
      <c r="M71" s="67">
        <f t="shared" si="2"/>
        <v>0</v>
      </c>
      <c r="N71" s="67">
        <f t="shared" si="3"/>
        <v>0</v>
      </c>
      <c r="O71" s="305"/>
      <c r="P71" s="67"/>
      <c r="Q71" s="71"/>
      <c r="R71" s="67"/>
      <c r="S71" s="67">
        <f t="shared" si="90"/>
        <v>0</v>
      </c>
      <c r="T71" s="67">
        <f t="shared" si="5"/>
        <v>0</v>
      </c>
      <c r="U71" s="305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59"/>
      <c r="AC71" s="360"/>
      <c r="AD71" s="67"/>
      <c r="AE71" s="67">
        <f t="shared" si="8"/>
        <v>0</v>
      </c>
      <c r="AF71" s="67">
        <f t="shared" si="9"/>
        <v>0</v>
      </c>
      <c r="AG71" s="305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50"/>
      <c r="AP71" s="350"/>
      <c r="AQ71" s="67">
        <f t="shared" si="12"/>
        <v>0</v>
      </c>
      <c r="AR71" s="67">
        <f t="shared" si="13"/>
        <v>0</v>
      </c>
      <c r="AS71" s="106"/>
      <c r="AT71" s="351"/>
      <c r="AU71" s="71"/>
      <c r="AV71" s="67"/>
      <c r="AW71" s="67">
        <f t="shared" si="14"/>
        <v>0</v>
      </c>
      <c r="AX71" s="67">
        <f t="shared" si="15"/>
        <v>0</v>
      </c>
      <c r="AY71" s="352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06">
        <v>0</v>
      </c>
      <c r="BX71" s="350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05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50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50"/>
      <c r="DN71" s="350"/>
      <c r="DO71" s="350"/>
      <c r="DP71" s="350"/>
      <c r="DQ71" s="67">
        <f t="shared" si="37"/>
        <v>0</v>
      </c>
      <c r="DR71" s="67">
        <f t="shared" si="38"/>
        <v>0</v>
      </c>
      <c r="DS71" s="305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05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67">
        <v>0</v>
      </c>
      <c r="HX71" s="357"/>
      <c r="HY71" s="357"/>
      <c r="HZ71" s="357"/>
      <c r="IA71" s="67">
        <f t="shared" si="72"/>
        <v>0</v>
      </c>
      <c r="IB71" s="67">
        <f t="shared" si="73"/>
        <v>0</v>
      </c>
      <c r="IC71" s="354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55"/>
      <c r="IL71" s="358"/>
      <c r="IM71" s="351">
        <f t="shared" si="77"/>
        <v>0</v>
      </c>
      <c r="IN71" s="351">
        <f t="shared" si="78"/>
        <v>0</v>
      </c>
      <c r="IO71" s="106"/>
      <c r="IP71" s="357"/>
      <c r="IQ71" s="351">
        <f t="shared" si="79"/>
        <v>0</v>
      </c>
      <c r="IR71" s="351">
        <f t="shared" si="80"/>
        <v>0</v>
      </c>
      <c r="IS71" s="353"/>
      <c r="IT71" s="353"/>
      <c r="IU71" s="356">
        <f t="shared" si="88"/>
        <v>0</v>
      </c>
      <c r="IV71" s="136">
        <f t="shared" si="89"/>
        <v>0</v>
      </c>
      <c r="IW71" s="356"/>
      <c r="IX71" s="356"/>
      <c r="IY71" s="356">
        <f t="shared" si="83"/>
        <v>0</v>
      </c>
      <c r="IZ71" s="356">
        <f t="shared" si="84"/>
        <v>0</v>
      </c>
      <c r="JA71" s="136"/>
      <c r="JB71" s="136"/>
      <c r="JC71" s="356">
        <f t="shared" si="85"/>
        <v>0</v>
      </c>
      <c r="JD71" s="356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50"/>
      <c r="F72" s="350"/>
      <c r="G72" s="67">
        <f t="shared" si="0"/>
        <v>0</v>
      </c>
      <c r="H72" s="67">
        <f t="shared" si="1"/>
        <v>0</v>
      </c>
      <c r="I72" s="305"/>
      <c r="J72" s="67"/>
      <c r="K72" s="67"/>
      <c r="L72" s="67"/>
      <c r="M72" s="67">
        <f t="shared" si="2"/>
        <v>0</v>
      </c>
      <c r="N72" s="67">
        <f t="shared" si="3"/>
        <v>0</v>
      </c>
      <c r="O72" s="305"/>
      <c r="P72" s="67"/>
      <c r="Q72" s="71"/>
      <c r="R72" s="67"/>
      <c r="S72" s="67">
        <f t="shared" si="90"/>
        <v>0</v>
      </c>
      <c r="T72" s="67">
        <f t="shared" si="5"/>
        <v>0</v>
      </c>
      <c r="U72" s="305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59"/>
      <c r="AC72" s="360"/>
      <c r="AD72" s="67"/>
      <c r="AE72" s="67">
        <f t="shared" si="8"/>
        <v>0</v>
      </c>
      <c r="AF72" s="67">
        <f t="shared" si="9"/>
        <v>0</v>
      </c>
      <c r="AG72" s="305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50"/>
      <c r="AP72" s="350"/>
      <c r="AQ72" s="67">
        <f t="shared" si="12"/>
        <v>0</v>
      </c>
      <c r="AR72" s="67">
        <f t="shared" si="13"/>
        <v>0</v>
      </c>
      <c r="AS72" s="106"/>
      <c r="AT72" s="351"/>
      <c r="AU72" s="71"/>
      <c r="AV72" s="67"/>
      <c r="AW72" s="67">
        <f t="shared" si="14"/>
        <v>0</v>
      </c>
      <c r="AX72" s="67">
        <f t="shared" si="15"/>
        <v>0</v>
      </c>
      <c r="AY72" s="352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06">
        <v>0</v>
      </c>
      <c r="BX72" s="350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05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50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50"/>
      <c r="DN72" s="350"/>
      <c r="DO72" s="350"/>
      <c r="DP72" s="350"/>
      <c r="DQ72" s="67">
        <f t="shared" si="37"/>
        <v>0</v>
      </c>
      <c r="DR72" s="67">
        <f t="shared" si="38"/>
        <v>0</v>
      </c>
      <c r="DS72" s="305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05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67">
        <v>0</v>
      </c>
      <c r="HX72" s="357"/>
      <c r="HY72" s="357"/>
      <c r="HZ72" s="357"/>
      <c r="IA72" s="67">
        <f t="shared" si="72"/>
        <v>0</v>
      </c>
      <c r="IB72" s="67">
        <f t="shared" si="73"/>
        <v>0</v>
      </c>
      <c r="IC72" s="354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55"/>
      <c r="IL72" s="358"/>
      <c r="IM72" s="351">
        <f t="shared" si="77"/>
        <v>0</v>
      </c>
      <c r="IN72" s="351">
        <f t="shared" si="78"/>
        <v>0</v>
      </c>
      <c r="IO72" s="106"/>
      <c r="IP72" s="357"/>
      <c r="IQ72" s="351">
        <f t="shared" si="79"/>
        <v>0</v>
      </c>
      <c r="IR72" s="351">
        <f t="shared" si="80"/>
        <v>0</v>
      </c>
      <c r="IS72" s="353"/>
      <c r="IT72" s="353"/>
      <c r="IU72" s="356">
        <f t="shared" si="88"/>
        <v>0</v>
      </c>
      <c r="IV72" s="136">
        <f t="shared" si="89"/>
        <v>0</v>
      </c>
      <c r="IW72" s="356"/>
      <c r="IX72" s="356"/>
      <c r="IY72" s="356">
        <f t="shared" si="83"/>
        <v>0</v>
      </c>
      <c r="IZ72" s="356">
        <f t="shared" si="84"/>
        <v>0</v>
      </c>
      <c r="JA72" s="136"/>
      <c r="JB72" s="136"/>
      <c r="JC72" s="356">
        <f t="shared" si="85"/>
        <v>0</v>
      </c>
      <c r="JD72" s="356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50"/>
      <c r="F73" s="350"/>
      <c r="G73" s="67">
        <f t="shared" si="0"/>
        <v>0</v>
      </c>
      <c r="H73" s="67">
        <f t="shared" si="1"/>
        <v>0</v>
      </c>
      <c r="I73" s="305"/>
      <c r="J73" s="67"/>
      <c r="K73" s="67"/>
      <c r="L73" s="67"/>
      <c r="M73" s="67">
        <f t="shared" si="2"/>
        <v>0</v>
      </c>
      <c r="N73" s="67">
        <f t="shared" si="3"/>
        <v>0</v>
      </c>
      <c r="O73" s="305"/>
      <c r="P73" s="67"/>
      <c r="Q73" s="71"/>
      <c r="R73" s="67"/>
      <c r="S73" s="67">
        <f t="shared" si="90"/>
        <v>0</v>
      </c>
      <c r="T73" s="67">
        <f t="shared" si="5"/>
        <v>0</v>
      </c>
      <c r="U73" s="305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59"/>
      <c r="AC73" s="360"/>
      <c r="AD73" s="67"/>
      <c r="AE73" s="67">
        <f t="shared" si="8"/>
        <v>0</v>
      </c>
      <c r="AF73" s="67">
        <f t="shared" si="9"/>
        <v>0</v>
      </c>
      <c r="AG73" s="305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50"/>
      <c r="AP73" s="350"/>
      <c r="AQ73" s="67">
        <f t="shared" si="12"/>
        <v>0</v>
      </c>
      <c r="AR73" s="67">
        <f t="shared" si="13"/>
        <v>0</v>
      </c>
      <c r="AS73" s="106"/>
      <c r="AT73" s="351"/>
      <c r="AU73" s="71"/>
      <c r="AV73" s="67"/>
      <c r="AW73" s="67">
        <f t="shared" si="14"/>
        <v>0</v>
      </c>
      <c r="AX73" s="67">
        <f t="shared" si="15"/>
        <v>0</v>
      </c>
      <c r="AY73" s="352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06">
        <v>30.93</v>
      </c>
      <c r="BX73" s="350"/>
      <c r="BY73" s="75"/>
      <c r="BZ73" s="86"/>
      <c r="CA73" s="67">
        <f t="shared" si="24"/>
        <v>30.93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05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50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50"/>
      <c r="DN73" s="350"/>
      <c r="DO73" s="350"/>
      <c r="DP73" s="350"/>
      <c r="DQ73" s="67">
        <f t="shared" si="37"/>
        <v>0</v>
      </c>
      <c r="DR73" s="67">
        <f t="shared" si="38"/>
        <v>0</v>
      </c>
      <c r="DS73" s="305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05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67">
        <v>0</v>
      </c>
      <c r="HX73" s="357"/>
      <c r="HY73" s="357"/>
      <c r="HZ73" s="357"/>
      <c r="IA73" s="67">
        <f t="shared" si="72"/>
        <v>0</v>
      </c>
      <c r="IB73" s="67">
        <f t="shared" si="73"/>
        <v>0</v>
      </c>
      <c r="IC73" s="354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55"/>
      <c r="IL73" s="358"/>
      <c r="IM73" s="351">
        <f t="shared" si="77"/>
        <v>0</v>
      </c>
      <c r="IN73" s="351">
        <f t="shared" si="78"/>
        <v>0</v>
      </c>
      <c r="IO73" s="106"/>
      <c r="IP73" s="357"/>
      <c r="IQ73" s="351">
        <f t="shared" si="79"/>
        <v>0</v>
      </c>
      <c r="IR73" s="351">
        <f t="shared" si="80"/>
        <v>0</v>
      </c>
      <c r="IS73" s="353"/>
      <c r="IT73" s="353"/>
      <c r="IU73" s="356">
        <f t="shared" si="88"/>
        <v>0</v>
      </c>
      <c r="IV73" s="136">
        <f t="shared" si="89"/>
        <v>0</v>
      </c>
      <c r="IW73" s="356"/>
      <c r="IX73" s="356"/>
      <c r="IY73" s="356">
        <f t="shared" si="83"/>
        <v>0</v>
      </c>
      <c r="IZ73" s="356">
        <f t="shared" si="84"/>
        <v>0</v>
      </c>
      <c r="JA73" s="136"/>
      <c r="JB73" s="136"/>
      <c r="JC73" s="356">
        <f t="shared" si="85"/>
        <v>0</v>
      </c>
      <c r="JD73" s="356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50"/>
      <c r="F74" s="350"/>
      <c r="G74" s="67">
        <f t="shared" si="0"/>
        <v>0</v>
      </c>
      <c r="H74" s="67">
        <f t="shared" si="1"/>
        <v>0</v>
      </c>
      <c r="I74" s="305"/>
      <c r="J74" s="67"/>
      <c r="K74" s="67"/>
      <c r="L74" s="67"/>
      <c r="M74" s="67">
        <f t="shared" si="2"/>
        <v>0</v>
      </c>
      <c r="N74" s="67">
        <f t="shared" si="3"/>
        <v>0</v>
      </c>
      <c r="O74" s="305"/>
      <c r="P74" s="67"/>
      <c r="Q74" s="71"/>
      <c r="R74" s="67"/>
      <c r="S74" s="67">
        <f t="shared" si="90"/>
        <v>0</v>
      </c>
      <c r="T74" s="67">
        <f t="shared" si="5"/>
        <v>0</v>
      </c>
      <c r="U74" s="305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59"/>
      <c r="AC74" s="360"/>
      <c r="AD74" s="67"/>
      <c r="AE74" s="67">
        <f t="shared" si="8"/>
        <v>0</v>
      </c>
      <c r="AF74" s="67">
        <f t="shared" si="9"/>
        <v>0</v>
      </c>
      <c r="AG74" s="305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50"/>
      <c r="AP74" s="350"/>
      <c r="AQ74" s="67">
        <f t="shared" si="12"/>
        <v>0</v>
      </c>
      <c r="AR74" s="67">
        <f t="shared" si="13"/>
        <v>0</v>
      </c>
      <c r="AS74" s="106"/>
      <c r="AT74" s="351"/>
      <c r="AU74" s="71"/>
      <c r="AV74" s="67"/>
      <c r="AW74" s="67">
        <f t="shared" si="14"/>
        <v>0</v>
      </c>
      <c r="AX74" s="67">
        <f t="shared" si="15"/>
        <v>0</v>
      </c>
      <c r="AY74" s="352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06">
        <v>51.55</v>
      </c>
      <c r="BX74" s="350"/>
      <c r="BY74" s="75"/>
      <c r="BZ74" s="86"/>
      <c r="CA74" s="67">
        <f t="shared" si="24"/>
        <v>51.55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05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50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50"/>
      <c r="DN74" s="350"/>
      <c r="DO74" s="350"/>
      <c r="DP74" s="350"/>
      <c r="DQ74" s="67">
        <f t="shared" si="37"/>
        <v>0</v>
      </c>
      <c r="DR74" s="67">
        <f t="shared" si="38"/>
        <v>0</v>
      </c>
      <c r="DS74" s="305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05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67">
        <v>0</v>
      </c>
      <c r="HX74" s="357"/>
      <c r="HY74" s="357"/>
      <c r="HZ74" s="357"/>
      <c r="IA74" s="67">
        <f t="shared" si="72"/>
        <v>0</v>
      </c>
      <c r="IB74" s="67">
        <f t="shared" si="73"/>
        <v>0</v>
      </c>
      <c r="IC74" s="354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55"/>
      <c r="IL74" s="358"/>
      <c r="IM74" s="351">
        <f t="shared" si="77"/>
        <v>0</v>
      </c>
      <c r="IN74" s="351">
        <f t="shared" si="78"/>
        <v>0</v>
      </c>
      <c r="IO74" s="106"/>
      <c r="IP74" s="357"/>
      <c r="IQ74" s="351">
        <f t="shared" si="79"/>
        <v>0</v>
      </c>
      <c r="IR74" s="351">
        <f t="shared" si="80"/>
        <v>0</v>
      </c>
      <c r="IS74" s="353"/>
      <c r="IT74" s="353"/>
      <c r="IU74" s="356">
        <f t="shared" si="88"/>
        <v>0</v>
      </c>
      <c r="IV74" s="136">
        <f t="shared" si="89"/>
        <v>0</v>
      </c>
      <c r="IW74" s="356"/>
      <c r="IX74" s="356"/>
      <c r="IY74" s="356">
        <f t="shared" si="83"/>
        <v>0</v>
      </c>
      <c r="IZ74" s="356">
        <f t="shared" si="84"/>
        <v>0</v>
      </c>
      <c r="JA74" s="136"/>
      <c r="JB74" s="136"/>
      <c r="JC74" s="356">
        <f t="shared" si="85"/>
        <v>0</v>
      </c>
      <c r="JD74" s="356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50"/>
      <c r="F75" s="350"/>
      <c r="G75" s="67">
        <f t="shared" si="0"/>
        <v>0</v>
      </c>
      <c r="H75" s="67">
        <f t="shared" si="1"/>
        <v>0</v>
      </c>
      <c r="I75" s="305"/>
      <c r="J75" s="67"/>
      <c r="K75" s="67"/>
      <c r="L75" s="67"/>
      <c r="M75" s="67">
        <f t="shared" si="2"/>
        <v>0</v>
      </c>
      <c r="N75" s="67">
        <f t="shared" si="3"/>
        <v>0</v>
      </c>
      <c r="O75" s="305"/>
      <c r="P75" s="67"/>
      <c r="Q75" s="71"/>
      <c r="R75" s="67"/>
      <c r="S75" s="67">
        <f t="shared" si="90"/>
        <v>0</v>
      </c>
      <c r="T75" s="67">
        <f t="shared" si="5"/>
        <v>0</v>
      </c>
      <c r="U75" s="305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59"/>
      <c r="AC75" s="360"/>
      <c r="AD75" s="67"/>
      <c r="AE75" s="67">
        <f t="shared" si="8"/>
        <v>0</v>
      </c>
      <c r="AF75" s="67">
        <f t="shared" si="9"/>
        <v>0</v>
      </c>
      <c r="AG75" s="305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50"/>
      <c r="AP75" s="350"/>
      <c r="AQ75" s="67">
        <f t="shared" si="12"/>
        <v>0</v>
      </c>
      <c r="AR75" s="67">
        <f t="shared" si="13"/>
        <v>0</v>
      </c>
      <c r="AS75" s="106"/>
      <c r="AT75" s="351"/>
      <c r="AU75" s="71"/>
      <c r="AV75" s="67"/>
      <c r="AW75" s="67">
        <f t="shared" si="14"/>
        <v>0</v>
      </c>
      <c r="AX75" s="67">
        <f t="shared" si="15"/>
        <v>0</v>
      </c>
      <c r="AY75" s="352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06">
        <v>82.47</v>
      </c>
      <c r="BX75" s="350"/>
      <c r="BY75" s="75"/>
      <c r="BZ75" s="86"/>
      <c r="CA75" s="67">
        <f t="shared" si="24"/>
        <v>82.47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05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50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50"/>
      <c r="DN75" s="350"/>
      <c r="DO75" s="350"/>
      <c r="DP75" s="350"/>
      <c r="DQ75" s="67">
        <f t="shared" si="37"/>
        <v>0</v>
      </c>
      <c r="DR75" s="67">
        <f t="shared" si="38"/>
        <v>0</v>
      </c>
      <c r="DS75" s="305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05">
        <v>46.91</v>
      </c>
      <c r="EX75" s="67"/>
      <c r="EY75" s="67"/>
      <c r="EZ75" s="67"/>
      <c r="FA75" s="67">
        <f t="shared" si="49"/>
        <v>46.91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67">
        <v>31.44</v>
      </c>
      <c r="HX75" s="357"/>
      <c r="HY75" s="357"/>
      <c r="HZ75" s="357"/>
      <c r="IA75" s="67">
        <f t="shared" si="72"/>
        <v>31.44</v>
      </c>
      <c r="IB75" s="67">
        <f t="shared" si="73"/>
        <v>0</v>
      </c>
      <c r="IC75" s="354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55"/>
      <c r="IL75" s="358"/>
      <c r="IM75" s="351">
        <f t="shared" si="77"/>
        <v>0</v>
      </c>
      <c r="IN75" s="351">
        <f t="shared" si="78"/>
        <v>0</v>
      </c>
      <c r="IO75" s="106"/>
      <c r="IP75" s="357"/>
      <c r="IQ75" s="351">
        <f t="shared" si="79"/>
        <v>0</v>
      </c>
      <c r="IR75" s="351">
        <f t="shared" si="80"/>
        <v>0</v>
      </c>
      <c r="IS75" s="353"/>
      <c r="IT75" s="353"/>
      <c r="IU75" s="356">
        <f t="shared" si="88"/>
        <v>0</v>
      </c>
      <c r="IV75" s="136">
        <f t="shared" si="89"/>
        <v>0</v>
      </c>
      <c r="IW75" s="356"/>
      <c r="IX75" s="356"/>
      <c r="IY75" s="356">
        <f t="shared" si="83"/>
        <v>0</v>
      </c>
      <c r="IZ75" s="356">
        <f t="shared" si="84"/>
        <v>0</v>
      </c>
      <c r="JA75" s="136"/>
      <c r="JB75" s="136"/>
      <c r="JC75" s="356">
        <f t="shared" si="85"/>
        <v>0</v>
      </c>
      <c r="JD75" s="356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50"/>
      <c r="F76" s="350"/>
      <c r="G76" s="67">
        <f t="shared" ref="G76:G106" si="94">C76+E76</f>
        <v>0</v>
      </c>
      <c r="H76" s="67">
        <f t="shared" ref="H76:H106" si="95">D76+F76</f>
        <v>0</v>
      </c>
      <c r="I76" s="305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305"/>
      <c r="P76" s="67"/>
      <c r="Q76" s="71"/>
      <c r="R76" s="67"/>
      <c r="S76" s="67">
        <f t="shared" ref="S76:S106" si="98">O76+Q76</f>
        <v>0</v>
      </c>
      <c r="T76" s="67">
        <f t="shared" ref="T76:T106" si="99">P76+R76</f>
        <v>0</v>
      </c>
      <c r="U76" s="305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59"/>
      <c r="AC76" s="360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305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50"/>
      <c r="AP76" s="350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51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52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06">
        <v>82.47</v>
      </c>
      <c r="BX76" s="350"/>
      <c r="BY76" s="75"/>
      <c r="BZ76" s="86"/>
      <c r="CA76" s="67">
        <f t="shared" ref="CA76:CA106" si="118">BW76+BY76</f>
        <v>82.47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05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50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50"/>
      <c r="DN76" s="350"/>
      <c r="DO76" s="350"/>
      <c r="DP76" s="350"/>
      <c r="DQ76" s="67">
        <f t="shared" ref="DQ76:DQ106" si="132">DM76+DO76</f>
        <v>0</v>
      </c>
      <c r="DR76" s="67">
        <f t="shared" ref="DR76:DR106" si="133">DN76+DP76</f>
        <v>0</v>
      </c>
      <c r="DS76" s="305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05">
        <v>46.91</v>
      </c>
      <c r="EX76" s="67"/>
      <c r="EY76" s="67"/>
      <c r="EZ76" s="67"/>
      <c r="FA76" s="67">
        <f t="shared" ref="FA76:FA106" si="144">EW76+EY76</f>
        <v>46.91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67">
        <v>31.44</v>
      </c>
      <c r="HX76" s="357"/>
      <c r="HY76" s="357"/>
      <c r="HZ76" s="357"/>
      <c r="IA76" s="67">
        <f t="shared" ref="IA76:IA106" si="167">HW76</f>
        <v>31.44</v>
      </c>
      <c r="IB76" s="67">
        <f t="shared" ref="IB76:IB106" si="168">HX76</f>
        <v>0</v>
      </c>
      <c r="IC76" s="354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55"/>
      <c r="IL76" s="358"/>
      <c r="IM76" s="351">
        <f t="shared" ref="IM76:IM106" si="172">IK76</f>
        <v>0</v>
      </c>
      <c r="IN76" s="351">
        <f t="shared" ref="IN76:IN106" si="173">IL76</f>
        <v>0</v>
      </c>
      <c r="IO76" s="106"/>
      <c r="IP76" s="357"/>
      <c r="IQ76" s="351">
        <f t="shared" ref="IQ76:IQ106" si="174">IO76</f>
        <v>0</v>
      </c>
      <c r="IR76" s="351">
        <f t="shared" ref="IR76:IR106" si="175">IP76</f>
        <v>0</v>
      </c>
      <c r="IS76" s="353"/>
      <c r="IT76" s="353"/>
      <c r="IU76" s="356">
        <f t="shared" si="88"/>
        <v>0</v>
      </c>
      <c r="IV76" s="136">
        <f t="shared" si="89"/>
        <v>0</v>
      </c>
      <c r="IW76" s="356"/>
      <c r="IX76" s="356"/>
      <c r="IY76" s="356">
        <f t="shared" ref="IY76:IY106" si="176">IW76</f>
        <v>0</v>
      </c>
      <c r="IZ76" s="356">
        <f t="shared" ref="IZ76:IZ106" si="177">IX76</f>
        <v>0</v>
      </c>
      <c r="JA76" s="136"/>
      <c r="JB76" s="136"/>
      <c r="JC76" s="356">
        <f t="shared" ref="JC76:JC106" si="178">JA76</f>
        <v>0</v>
      </c>
      <c r="JD76" s="356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50"/>
      <c r="F77" s="350"/>
      <c r="G77" s="67">
        <f t="shared" si="94"/>
        <v>0</v>
      </c>
      <c r="H77" s="67">
        <f t="shared" si="95"/>
        <v>0</v>
      </c>
      <c r="I77" s="305"/>
      <c r="J77" s="67"/>
      <c r="K77" s="67"/>
      <c r="L77" s="67"/>
      <c r="M77" s="67">
        <f t="shared" si="96"/>
        <v>0</v>
      </c>
      <c r="N77" s="67">
        <f t="shared" si="97"/>
        <v>0</v>
      </c>
      <c r="O77" s="305"/>
      <c r="P77" s="67"/>
      <c r="Q77" s="71"/>
      <c r="R77" s="67"/>
      <c r="S77" s="67">
        <f t="shared" si="98"/>
        <v>0</v>
      </c>
      <c r="T77" s="67">
        <f t="shared" si="99"/>
        <v>0</v>
      </c>
      <c r="U77" s="305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59"/>
      <c r="AC77" s="360"/>
      <c r="AD77" s="67"/>
      <c r="AE77" s="67">
        <f t="shared" si="102"/>
        <v>0</v>
      </c>
      <c r="AF77" s="67">
        <f t="shared" si="103"/>
        <v>0</v>
      </c>
      <c r="AG77" s="305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50"/>
      <c r="AP77" s="350"/>
      <c r="AQ77" s="67">
        <f t="shared" si="106"/>
        <v>0</v>
      </c>
      <c r="AR77" s="67">
        <f t="shared" si="107"/>
        <v>0</v>
      </c>
      <c r="AS77" s="106"/>
      <c r="AT77" s="351"/>
      <c r="AU77" s="71"/>
      <c r="AV77" s="67"/>
      <c r="AW77" s="67">
        <f t="shared" si="108"/>
        <v>0</v>
      </c>
      <c r="AX77" s="67">
        <f t="shared" si="109"/>
        <v>0</v>
      </c>
      <c r="AY77" s="352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06">
        <v>82.47</v>
      </c>
      <c r="BX77" s="350"/>
      <c r="BY77" s="75"/>
      <c r="BZ77" s="86"/>
      <c r="CA77" s="67">
        <f t="shared" si="118"/>
        <v>82.47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05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50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50"/>
      <c r="DN77" s="350"/>
      <c r="DO77" s="350"/>
      <c r="DP77" s="350"/>
      <c r="DQ77" s="67">
        <f t="shared" si="132"/>
        <v>0</v>
      </c>
      <c r="DR77" s="67">
        <f t="shared" si="133"/>
        <v>0</v>
      </c>
      <c r="DS77" s="305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05">
        <v>46.91</v>
      </c>
      <c r="EX77" s="67"/>
      <c r="EY77" s="67"/>
      <c r="EZ77" s="67"/>
      <c r="FA77" s="67">
        <f t="shared" si="144"/>
        <v>46.91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67">
        <v>31.44</v>
      </c>
      <c r="HX77" s="357"/>
      <c r="HY77" s="357"/>
      <c r="HZ77" s="357"/>
      <c r="IA77" s="67">
        <f t="shared" si="167"/>
        <v>31.44</v>
      </c>
      <c r="IB77" s="67">
        <f t="shared" si="168"/>
        <v>0</v>
      </c>
      <c r="IC77" s="354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55"/>
      <c r="IL77" s="358"/>
      <c r="IM77" s="351">
        <f t="shared" si="172"/>
        <v>0</v>
      </c>
      <c r="IN77" s="351">
        <f t="shared" si="173"/>
        <v>0</v>
      </c>
      <c r="IO77" s="106"/>
      <c r="IP77" s="357"/>
      <c r="IQ77" s="351">
        <f t="shared" si="174"/>
        <v>0</v>
      </c>
      <c r="IR77" s="351">
        <f t="shared" si="175"/>
        <v>0</v>
      </c>
      <c r="IS77" s="353"/>
      <c r="IT77" s="353"/>
      <c r="IU77" s="356">
        <f t="shared" si="88"/>
        <v>0</v>
      </c>
      <c r="IV77" s="136">
        <f t="shared" si="89"/>
        <v>0</v>
      </c>
      <c r="IW77" s="356"/>
      <c r="IX77" s="356"/>
      <c r="IY77" s="356">
        <f t="shared" si="176"/>
        <v>0</v>
      </c>
      <c r="IZ77" s="356">
        <f t="shared" si="177"/>
        <v>0</v>
      </c>
      <c r="JA77" s="136"/>
      <c r="JB77" s="136"/>
      <c r="JC77" s="356">
        <f t="shared" si="178"/>
        <v>0</v>
      </c>
      <c r="JD77" s="356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50"/>
      <c r="F78" s="350"/>
      <c r="G78" s="67">
        <f t="shared" si="94"/>
        <v>0</v>
      </c>
      <c r="H78" s="67">
        <f t="shared" si="95"/>
        <v>0</v>
      </c>
      <c r="I78" s="305"/>
      <c r="J78" s="67"/>
      <c r="K78" s="67"/>
      <c r="L78" s="67"/>
      <c r="M78" s="67">
        <f t="shared" si="96"/>
        <v>0</v>
      </c>
      <c r="N78" s="67">
        <f t="shared" si="97"/>
        <v>0</v>
      </c>
      <c r="O78" s="305"/>
      <c r="P78" s="67"/>
      <c r="Q78" s="71"/>
      <c r="R78" s="67"/>
      <c r="S78" s="67">
        <f t="shared" si="98"/>
        <v>0</v>
      </c>
      <c r="T78" s="67">
        <f t="shared" si="99"/>
        <v>0</v>
      </c>
      <c r="U78" s="305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59"/>
      <c r="AC78" s="360"/>
      <c r="AD78" s="67"/>
      <c r="AE78" s="67">
        <f t="shared" si="102"/>
        <v>0</v>
      </c>
      <c r="AF78" s="67">
        <f t="shared" si="103"/>
        <v>0</v>
      </c>
      <c r="AG78" s="305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50"/>
      <c r="AP78" s="350"/>
      <c r="AQ78" s="67">
        <f t="shared" si="106"/>
        <v>0</v>
      </c>
      <c r="AR78" s="67">
        <f t="shared" si="107"/>
        <v>0</v>
      </c>
      <c r="AS78" s="106"/>
      <c r="AT78" s="351"/>
      <c r="AU78" s="71"/>
      <c r="AV78" s="67"/>
      <c r="AW78" s="67">
        <f t="shared" si="108"/>
        <v>0</v>
      </c>
      <c r="AX78" s="67">
        <f t="shared" si="109"/>
        <v>0</v>
      </c>
      <c r="AY78" s="352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06">
        <v>82.47</v>
      </c>
      <c r="BX78" s="350"/>
      <c r="BY78" s="75"/>
      <c r="BZ78" s="86"/>
      <c r="CA78" s="67">
        <f t="shared" si="118"/>
        <v>82.47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05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50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50"/>
      <c r="DN78" s="350"/>
      <c r="DO78" s="350"/>
      <c r="DP78" s="350"/>
      <c r="DQ78" s="67">
        <f t="shared" si="132"/>
        <v>0</v>
      </c>
      <c r="DR78" s="67">
        <f t="shared" si="133"/>
        <v>0</v>
      </c>
      <c r="DS78" s="305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05">
        <v>46.91</v>
      </c>
      <c r="EX78" s="67"/>
      <c r="EY78" s="67"/>
      <c r="EZ78" s="67"/>
      <c r="FA78" s="67">
        <f t="shared" si="144"/>
        <v>46.91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67">
        <v>31.44</v>
      </c>
      <c r="HX78" s="357"/>
      <c r="HY78" s="357"/>
      <c r="HZ78" s="357"/>
      <c r="IA78" s="67">
        <f t="shared" si="167"/>
        <v>31.44</v>
      </c>
      <c r="IB78" s="67">
        <f t="shared" si="168"/>
        <v>0</v>
      </c>
      <c r="IC78" s="354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55"/>
      <c r="IL78" s="358"/>
      <c r="IM78" s="351">
        <f t="shared" si="172"/>
        <v>0</v>
      </c>
      <c r="IN78" s="351">
        <f t="shared" si="173"/>
        <v>0</v>
      </c>
      <c r="IO78" s="106"/>
      <c r="IP78" s="357"/>
      <c r="IQ78" s="351">
        <f t="shared" si="174"/>
        <v>0</v>
      </c>
      <c r="IR78" s="351">
        <f t="shared" si="175"/>
        <v>0</v>
      </c>
      <c r="IS78" s="353"/>
      <c r="IT78" s="353"/>
      <c r="IU78" s="356">
        <f t="shared" si="88"/>
        <v>0</v>
      </c>
      <c r="IV78" s="136">
        <f t="shared" si="89"/>
        <v>0</v>
      </c>
      <c r="IW78" s="356"/>
      <c r="IX78" s="356"/>
      <c r="IY78" s="356">
        <f t="shared" si="176"/>
        <v>0</v>
      </c>
      <c r="IZ78" s="356">
        <f t="shared" si="177"/>
        <v>0</v>
      </c>
      <c r="JA78" s="136"/>
      <c r="JB78" s="136"/>
      <c r="JC78" s="356">
        <f t="shared" si="178"/>
        <v>0</v>
      </c>
      <c r="JD78" s="356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50"/>
      <c r="F79" s="350"/>
      <c r="G79" s="67">
        <f t="shared" si="94"/>
        <v>0</v>
      </c>
      <c r="H79" s="67">
        <f t="shared" si="95"/>
        <v>0</v>
      </c>
      <c r="I79" s="305"/>
      <c r="J79" s="67"/>
      <c r="K79" s="67"/>
      <c r="L79" s="67"/>
      <c r="M79" s="67">
        <f t="shared" si="96"/>
        <v>0</v>
      </c>
      <c r="N79" s="67">
        <f t="shared" si="97"/>
        <v>0</v>
      </c>
      <c r="O79" s="305"/>
      <c r="P79" s="67"/>
      <c r="Q79" s="71"/>
      <c r="R79" s="67"/>
      <c r="S79" s="67">
        <f t="shared" si="98"/>
        <v>0</v>
      </c>
      <c r="T79" s="67">
        <f t="shared" si="99"/>
        <v>0</v>
      </c>
      <c r="U79" s="305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59"/>
      <c r="AC79" s="360"/>
      <c r="AD79" s="67"/>
      <c r="AE79" s="67">
        <f t="shared" si="102"/>
        <v>0</v>
      </c>
      <c r="AF79" s="67">
        <f t="shared" si="103"/>
        <v>0</v>
      </c>
      <c r="AG79" s="305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50"/>
      <c r="AP79" s="350"/>
      <c r="AQ79" s="67">
        <f t="shared" si="106"/>
        <v>0</v>
      </c>
      <c r="AR79" s="67">
        <f t="shared" si="107"/>
        <v>0</v>
      </c>
      <c r="AS79" s="106"/>
      <c r="AT79" s="351"/>
      <c r="AU79" s="71"/>
      <c r="AV79" s="67"/>
      <c r="AW79" s="67">
        <f t="shared" si="108"/>
        <v>0</v>
      </c>
      <c r="AX79" s="67">
        <f t="shared" si="109"/>
        <v>0</v>
      </c>
      <c r="AY79" s="352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06">
        <v>82.47</v>
      </c>
      <c r="BX79" s="350"/>
      <c r="BY79" s="75"/>
      <c r="BZ79" s="86"/>
      <c r="CA79" s="67">
        <f t="shared" si="118"/>
        <v>82.47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05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50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50"/>
      <c r="DN79" s="350"/>
      <c r="DO79" s="350"/>
      <c r="DP79" s="350"/>
      <c r="DQ79" s="67">
        <f t="shared" si="132"/>
        <v>0</v>
      </c>
      <c r="DR79" s="67">
        <f t="shared" si="133"/>
        <v>0</v>
      </c>
      <c r="DS79" s="305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05">
        <v>46.91</v>
      </c>
      <c r="EX79" s="67"/>
      <c r="EY79" s="67"/>
      <c r="EZ79" s="67"/>
      <c r="FA79" s="67">
        <f t="shared" si="144"/>
        <v>46.91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67">
        <v>31.44</v>
      </c>
      <c r="HX79" s="357"/>
      <c r="HY79" s="357"/>
      <c r="HZ79" s="357"/>
      <c r="IA79" s="67">
        <f t="shared" si="167"/>
        <v>31.44</v>
      </c>
      <c r="IB79" s="67">
        <f t="shared" si="168"/>
        <v>0</v>
      </c>
      <c r="IC79" s="354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55"/>
      <c r="IL79" s="358"/>
      <c r="IM79" s="351">
        <f t="shared" si="172"/>
        <v>0</v>
      </c>
      <c r="IN79" s="351">
        <f t="shared" si="173"/>
        <v>0</v>
      </c>
      <c r="IO79" s="106"/>
      <c r="IP79" s="357"/>
      <c r="IQ79" s="351">
        <f t="shared" si="174"/>
        <v>0</v>
      </c>
      <c r="IR79" s="351">
        <f t="shared" si="175"/>
        <v>0</v>
      </c>
      <c r="IS79" s="353"/>
      <c r="IT79" s="353"/>
      <c r="IU79" s="356">
        <f t="shared" si="88"/>
        <v>0</v>
      </c>
      <c r="IV79" s="136">
        <f t="shared" si="89"/>
        <v>0</v>
      </c>
      <c r="IW79" s="356"/>
      <c r="IX79" s="356"/>
      <c r="IY79" s="356">
        <f t="shared" si="176"/>
        <v>0</v>
      </c>
      <c r="IZ79" s="356">
        <f t="shared" si="177"/>
        <v>0</v>
      </c>
      <c r="JA79" s="136"/>
      <c r="JB79" s="136"/>
      <c r="JC79" s="356">
        <f t="shared" si="178"/>
        <v>0</v>
      </c>
      <c r="JD79" s="356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50"/>
      <c r="F80" s="350"/>
      <c r="G80" s="67">
        <f t="shared" si="94"/>
        <v>0</v>
      </c>
      <c r="H80" s="67">
        <f t="shared" si="95"/>
        <v>0</v>
      </c>
      <c r="I80" s="305"/>
      <c r="J80" s="67"/>
      <c r="K80" s="67"/>
      <c r="L80" s="67"/>
      <c r="M80" s="67">
        <f t="shared" si="96"/>
        <v>0</v>
      </c>
      <c r="N80" s="67">
        <f t="shared" si="97"/>
        <v>0</v>
      </c>
      <c r="O80" s="305"/>
      <c r="P80" s="67"/>
      <c r="Q80" s="71"/>
      <c r="R80" s="67"/>
      <c r="S80" s="67">
        <f t="shared" si="98"/>
        <v>0</v>
      </c>
      <c r="T80" s="67">
        <f t="shared" si="99"/>
        <v>0</v>
      </c>
      <c r="U80" s="305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59"/>
      <c r="AC80" s="360"/>
      <c r="AD80" s="67"/>
      <c r="AE80" s="67">
        <f t="shared" si="102"/>
        <v>0</v>
      </c>
      <c r="AF80" s="67">
        <f t="shared" si="103"/>
        <v>0</v>
      </c>
      <c r="AG80" s="305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50"/>
      <c r="AP80" s="350"/>
      <c r="AQ80" s="67">
        <f t="shared" si="106"/>
        <v>0</v>
      </c>
      <c r="AR80" s="67">
        <f t="shared" si="107"/>
        <v>0</v>
      </c>
      <c r="AS80" s="106"/>
      <c r="AT80" s="351"/>
      <c r="AU80" s="71"/>
      <c r="AV80" s="67"/>
      <c r="AW80" s="67">
        <f t="shared" si="108"/>
        <v>0</v>
      </c>
      <c r="AX80" s="67">
        <f t="shared" si="109"/>
        <v>0</v>
      </c>
      <c r="AY80" s="352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06">
        <v>82.47</v>
      </c>
      <c r="BX80" s="350"/>
      <c r="BY80" s="75"/>
      <c r="BZ80" s="86"/>
      <c r="CA80" s="67">
        <f t="shared" si="118"/>
        <v>82.47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05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50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50"/>
      <c r="DN80" s="350"/>
      <c r="DO80" s="350"/>
      <c r="DP80" s="350"/>
      <c r="DQ80" s="67">
        <f t="shared" si="132"/>
        <v>0</v>
      </c>
      <c r="DR80" s="67">
        <f t="shared" si="133"/>
        <v>0</v>
      </c>
      <c r="DS80" s="305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05">
        <v>46.91</v>
      </c>
      <c r="EX80" s="67"/>
      <c r="EY80" s="67"/>
      <c r="EZ80" s="67"/>
      <c r="FA80" s="67">
        <f t="shared" si="144"/>
        <v>46.91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67">
        <v>31.44</v>
      </c>
      <c r="HX80" s="357"/>
      <c r="HY80" s="357"/>
      <c r="HZ80" s="357"/>
      <c r="IA80" s="67">
        <f t="shared" si="167"/>
        <v>31.44</v>
      </c>
      <c r="IB80" s="67">
        <f t="shared" si="168"/>
        <v>0</v>
      </c>
      <c r="IC80" s="354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55"/>
      <c r="IL80" s="358"/>
      <c r="IM80" s="351">
        <f t="shared" si="172"/>
        <v>0</v>
      </c>
      <c r="IN80" s="351">
        <f t="shared" si="173"/>
        <v>0</v>
      </c>
      <c r="IO80" s="106"/>
      <c r="IP80" s="357"/>
      <c r="IQ80" s="351">
        <f t="shared" si="174"/>
        <v>0</v>
      </c>
      <c r="IR80" s="351">
        <f t="shared" si="175"/>
        <v>0</v>
      </c>
      <c r="IS80" s="353"/>
      <c r="IT80" s="353"/>
      <c r="IU80" s="356">
        <f t="shared" si="88"/>
        <v>0</v>
      </c>
      <c r="IV80" s="136">
        <f t="shared" si="89"/>
        <v>0</v>
      </c>
      <c r="IW80" s="356"/>
      <c r="IX80" s="356"/>
      <c r="IY80" s="356">
        <f t="shared" si="176"/>
        <v>0</v>
      </c>
      <c r="IZ80" s="356">
        <f t="shared" si="177"/>
        <v>0</v>
      </c>
      <c r="JA80" s="136"/>
      <c r="JB80" s="136"/>
      <c r="JC80" s="356">
        <f t="shared" si="178"/>
        <v>0</v>
      </c>
      <c r="JD80" s="356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50"/>
      <c r="F81" s="350"/>
      <c r="G81" s="67">
        <f t="shared" si="94"/>
        <v>0</v>
      </c>
      <c r="H81" s="67">
        <f t="shared" si="95"/>
        <v>0</v>
      </c>
      <c r="I81" s="305"/>
      <c r="J81" s="67"/>
      <c r="K81" s="67"/>
      <c r="L81" s="67"/>
      <c r="M81" s="67">
        <f t="shared" si="96"/>
        <v>0</v>
      </c>
      <c r="N81" s="67">
        <f t="shared" si="97"/>
        <v>0</v>
      </c>
      <c r="O81" s="305"/>
      <c r="P81" s="67"/>
      <c r="Q81" s="71"/>
      <c r="R81" s="67"/>
      <c r="S81" s="67">
        <f t="shared" si="98"/>
        <v>0</v>
      </c>
      <c r="T81" s="67">
        <f t="shared" si="99"/>
        <v>0</v>
      </c>
      <c r="U81" s="305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59"/>
      <c r="AC81" s="360"/>
      <c r="AD81" s="67"/>
      <c r="AE81" s="67">
        <f t="shared" si="102"/>
        <v>0</v>
      </c>
      <c r="AF81" s="67">
        <f t="shared" si="103"/>
        <v>0</v>
      </c>
      <c r="AG81" s="305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50"/>
      <c r="AP81" s="350"/>
      <c r="AQ81" s="67">
        <f t="shared" si="106"/>
        <v>0</v>
      </c>
      <c r="AR81" s="67">
        <f t="shared" si="107"/>
        <v>0</v>
      </c>
      <c r="AS81" s="106"/>
      <c r="AT81" s="351"/>
      <c r="AU81" s="71"/>
      <c r="AV81" s="67"/>
      <c r="AW81" s="67">
        <f t="shared" si="108"/>
        <v>0</v>
      </c>
      <c r="AX81" s="67">
        <f t="shared" si="109"/>
        <v>0</v>
      </c>
      <c r="AY81" s="352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06">
        <v>82.47</v>
      </c>
      <c r="BX81" s="350"/>
      <c r="BY81" s="75"/>
      <c r="BZ81" s="86"/>
      <c r="CA81" s="67">
        <f t="shared" si="118"/>
        <v>82.47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05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50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50"/>
      <c r="DN81" s="350"/>
      <c r="DO81" s="350"/>
      <c r="DP81" s="350"/>
      <c r="DQ81" s="67">
        <f t="shared" si="132"/>
        <v>0</v>
      </c>
      <c r="DR81" s="67">
        <f t="shared" si="133"/>
        <v>0</v>
      </c>
      <c r="DS81" s="305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05">
        <v>46.91</v>
      </c>
      <c r="EX81" s="67"/>
      <c r="EY81" s="67"/>
      <c r="EZ81" s="67"/>
      <c r="FA81" s="67">
        <f t="shared" si="144"/>
        <v>46.91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67">
        <v>31.44</v>
      </c>
      <c r="HX81" s="357"/>
      <c r="HY81" s="357"/>
      <c r="HZ81" s="357"/>
      <c r="IA81" s="67">
        <f t="shared" si="167"/>
        <v>31.44</v>
      </c>
      <c r="IB81" s="67">
        <f t="shared" si="168"/>
        <v>0</v>
      </c>
      <c r="IC81" s="354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55"/>
      <c r="IL81" s="358"/>
      <c r="IM81" s="351">
        <f t="shared" si="172"/>
        <v>0</v>
      </c>
      <c r="IN81" s="351">
        <f t="shared" si="173"/>
        <v>0</v>
      </c>
      <c r="IO81" s="106"/>
      <c r="IP81" s="357"/>
      <c r="IQ81" s="351">
        <f t="shared" si="174"/>
        <v>0</v>
      </c>
      <c r="IR81" s="351">
        <f t="shared" si="175"/>
        <v>0</v>
      </c>
      <c r="IS81" s="353"/>
      <c r="IT81" s="353"/>
      <c r="IU81" s="356">
        <f t="shared" si="88"/>
        <v>0</v>
      </c>
      <c r="IV81" s="136">
        <f t="shared" si="89"/>
        <v>0</v>
      </c>
      <c r="IW81" s="356"/>
      <c r="IX81" s="356"/>
      <c r="IY81" s="356">
        <f t="shared" si="176"/>
        <v>0</v>
      </c>
      <c r="IZ81" s="356">
        <f t="shared" si="177"/>
        <v>0</v>
      </c>
      <c r="JA81" s="136"/>
      <c r="JB81" s="136"/>
      <c r="JC81" s="356">
        <f t="shared" si="178"/>
        <v>0</v>
      </c>
      <c r="JD81" s="356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50"/>
      <c r="F82" s="350"/>
      <c r="G82" s="67">
        <f t="shared" si="94"/>
        <v>0</v>
      </c>
      <c r="H82" s="67">
        <f t="shared" si="95"/>
        <v>0</v>
      </c>
      <c r="I82" s="305"/>
      <c r="J82" s="67"/>
      <c r="K82" s="67"/>
      <c r="L82" s="67"/>
      <c r="M82" s="67">
        <f t="shared" si="96"/>
        <v>0</v>
      </c>
      <c r="N82" s="67">
        <f t="shared" si="97"/>
        <v>0</v>
      </c>
      <c r="O82" s="305"/>
      <c r="P82" s="67"/>
      <c r="Q82" s="71"/>
      <c r="R82" s="67"/>
      <c r="S82" s="67">
        <f t="shared" si="98"/>
        <v>0</v>
      </c>
      <c r="T82" s="67">
        <f t="shared" si="99"/>
        <v>0</v>
      </c>
      <c r="U82" s="305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59"/>
      <c r="AC82" s="360"/>
      <c r="AD82" s="67"/>
      <c r="AE82" s="67">
        <f t="shared" si="102"/>
        <v>0</v>
      </c>
      <c r="AF82" s="67">
        <f t="shared" si="103"/>
        <v>0</v>
      </c>
      <c r="AG82" s="305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50"/>
      <c r="AP82" s="350"/>
      <c r="AQ82" s="67">
        <f t="shared" si="106"/>
        <v>0</v>
      </c>
      <c r="AR82" s="67">
        <f t="shared" si="107"/>
        <v>0</v>
      </c>
      <c r="AS82" s="106"/>
      <c r="AT82" s="351"/>
      <c r="AU82" s="71"/>
      <c r="AV82" s="67"/>
      <c r="AW82" s="67">
        <f t="shared" si="108"/>
        <v>0</v>
      </c>
      <c r="AX82" s="67">
        <f t="shared" si="109"/>
        <v>0</v>
      </c>
      <c r="AY82" s="352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06">
        <v>82.47</v>
      </c>
      <c r="BX82" s="350"/>
      <c r="BY82" s="75"/>
      <c r="BZ82" s="86"/>
      <c r="CA82" s="67">
        <f t="shared" si="118"/>
        <v>82.47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05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50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50"/>
      <c r="DN82" s="350"/>
      <c r="DO82" s="350"/>
      <c r="DP82" s="350"/>
      <c r="DQ82" s="67">
        <f t="shared" si="132"/>
        <v>0</v>
      </c>
      <c r="DR82" s="67">
        <f t="shared" si="133"/>
        <v>0</v>
      </c>
      <c r="DS82" s="305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05">
        <v>46.91</v>
      </c>
      <c r="EX82" s="67"/>
      <c r="EY82" s="67"/>
      <c r="EZ82" s="67"/>
      <c r="FA82" s="67">
        <f t="shared" si="144"/>
        <v>46.91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67">
        <v>31.44</v>
      </c>
      <c r="HX82" s="357"/>
      <c r="HY82" s="357"/>
      <c r="HZ82" s="357"/>
      <c r="IA82" s="67">
        <f t="shared" si="167"/>
        <v>31.44</v>
      </c>
      <c r="IB82" s="67">
        <f t="shared" si="168"/>
        <v>0</v>
      </c>
      <c r="IC82" s="354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55"/>
      <c r="IL82" s="358"/>
      <c r="IM82" s="351">
        <f t="shared" si="172"/>
        <v>0</v>
      </c>
      <c r="IN82" s="351">
        <f t="shared" si="173"/>
        <v>0</v>
      </c>
      <c r="IO82" s="106"/>
      <c r="IP82" s="357"/>
      <c r="IQ82" s="351">
        <f t="shared" si="174"/>
        <v>0</v>
      </c>
      <c r="IR82" s="351">
        <f t="shared" si="175"/>
        <v>0</v>
      </c>
      <c r="IS82" s="353"/>
      <c r="IT82" s="353"/>
      <c r="IU82" s="356">
        <f t="shared" si="88"/>
        <v>0</v>
      </c>
      <c r="IV82" s="136">
        <f t="shared" si="89"/>
        <v>0</v>
      </c>
      <c r="IW82" s="356"/>
      <c r="IX82" s="356"/>
      <c r="IY82" s="356">
        <f t="shared" si="176"/>
        <v>0</v>
      </c>
      <c r="IZ82" s="356">
        <f t="shared" si="177"/>
        <v>0</v>
      </c>
      <c r="JA82" s="136"/>
      <c r="JB82" s="136"/>
      <c r="JC82" s="356">
        <f t="shared" si="178"/>
        <v>0</v>
      </c>
      <c r="JD82" s="356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50"/>
      <c r="F83" s="350"/>
      <c r="G83" s="67">
        <f t="shared" si="94"/>
        <v>0</v>
      </c>
      <c r="H83" s="67">
        <f t="shared" si="95"/>
        <v>0</v>
      </c>
      <c r="I83" s="305"/>
      <c r="J83" s="67"/>
      <c r="K83" s="67"/>
      <c r="L83" s="67"/>
      <c r="M83" s="67">
        <f t="shared" si="96"/>
        <v>0</v>
      </c>
      <c r="N83" s="67">
        <f t="shared" si="97"/>
        <v>0</v>
      </c>
      <c r="O83" s="305"/>
      <c r="P83" s="67"/>
      <c r="Q83" s="71"/>
      <c r="R83" s="67"/>
      <c r="S83" s="67">
        <f t="shared" si="98"/>
        <v>0</v>
      </c>
      <c r="T83" s="67">
        <f t="shared" si="99"/>
        <v>0</v>
      </c>
      <c r="U83" s="305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59"/>
      <c r="AC83" s="360"/>
      <c r="AD83" s="67"/>
      <c r="AE83" s="67">
        <f t="shared" si="102"/>
        <v>0</v>
      </c>
      <c r="AF83" s="67">
        <f t="shared" si="103"/>
        <v>0</v>
      </c>
      <c r="AG83" s="305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50"/>
      <c r="AP83" s="350"/>
      <c r="AQ83" s="67">
        <f t="shared" si="106"/>
        <v>0</v>
      </c>
      <c r="AR83" s="67">
        <f t="shared" si="107"/>
        <v>0</v>
      </c>
      <c r="AS83" s="106"/>
      <c r="AT83" s="351"/>
      <c r="AU83" s="71"/>
      <c r="AV83" s="67"/>
      <c r="AW83" s="67">
        <f t="shared" si="108"/>
        <v>0</v>
      </c>
      <c r="AX83" s="67">
        <f t="shared" si="109"/>
        <v>0</v>
      </c>
      <c r="AY83" s="352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06">
        <v>82.47</v>
      </c>
      <c r="BX83" s="350"/>
      <c r="BY83" s="75"/>
      <c r="BZ83" s="86"/>
      <c r="CA83" s="67">
        <f t="shared" si="118"/>
        <v>82.47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05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50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50"/>
      <c r="DN83" s="350"/>
      <c r="DO83" s="350"/>
      <c r="DP83" s="350"/>
      <c r="DQ83" s="67">
        <f t="shared" si="132"/>
        <v>0</v>
      </c>
      <c r="DR83" s="67">
        <f t="shared" si="133"/>
        <v>0</v>
      </c>
      <c r="DS83" s="305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05">
        <v>46.91</v>
      </c>
      <c r="EX83" s="67"/>
      <c r="EY83" s="67"/>
      <c r="EZ83" s="67"/>
      <c r="FA83" s="67">
        <f t="shared" si="144"/>
        <v>46.91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67">
        <v>4.6399999999999997</v>
      </c>
      <c r="HX83" s="357"/>
      <c r="HY83" s="357"/>
      <c r="HZ83" s="357"/>
      <c r="IA83" s="67">
        <f t="shared" si="167"/>
        <v>4.6399999999999997</v>
      </c>
      <c r="IB83" s="67">
        <f t="shared" si="168"/>
        <v>0</v>
      </c>
      <c r="IC83" s="354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55"/>
      <c r="IL83" s="358"/>
      <c r="IM83" s="351">
        <f t="shared" si="172"/>
        <v>0</v>
      </c>
      <c r="IN83" s="351">
        <f t="shared" si="173"/>
        <v>0</v>
      </c>
      <c r="IO83" s="106"/>
      <c r="IP83" s="357"/>
      <c r="IQ83" s="351">
        <f t="shared" si="174"/>
        <v>0</v>
      </c>
      <c r="IR83" s="351">
        <f t="shared" si="175"/>
        <v>0</v>
      </c>
      <c r="IS83" s="353"/>
      <c r="IT83" s="353"/>
      <c r="IU83" s="356">
        <f t="shared" si="88"/>
        <v>0</v>
      </c>
      <c r="IV83" s="136">
        <f t="shared" si="89"/>
        <v>0</v>
      </c>
      <c r="IW83" s="356"/>
      <c r="IX83" s="356"/>
      <c r="IY83" s="356">
        <f t="shared" si="176"/>
        <v>0</v>
      </c>
      <c r="IZ83" s="356">
        <f t="shared" si="177"/>
        <v>0</v>
      </c>
      <c r="JA83" s="136"/>
      <c r="JB83" s="136"/>
      <c r="JC83" s="356">
        <f t="shared" si="178"/>
        <v>0</v>
      </c>
      <c r="JD83" s="356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50"/>
      <c r="F84" s="350"/>
      <c r="G84" s="67">
        <f t="shared" si="94"/>
        <v>0</v>
      </c>
      <c r="H84" s="67">
        <f t="shared" si="95"/>
        <v>0</v>
      </c>
      <c r="I84" s="305"/>
      <c r="J84" s="67"/>
      <c r="K84" s="67"/>
      <c r="L84" s="67"/>
      <c r="M84" s="67">
        <f t="shared" si="96"/>
        <v>0</v>
      </c>
      <c r="N84" s="67">
        <f t="shared" si="97"/>
        <v>0</v>
      </c>
      <c r="O84" s="305"/>
      <c r="P84" s="67"/>
      <c r="Q84" s="71"/>
      <c r="R84" s="67"/>
      <c r="S84" s="67">
        <f t="shared" si="98"/>
        <v>0</v>
      </c>
      <c r="T84" s="67">
        <f t="shared" si="99"/>
        <v>0</v>
      </c>
      <c r="U84" s="305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59"/>
      <c r="AC84" s="360"/>
      <c r="AD84" s="67"/>
      <c r="AE84" s="67">
        <f t="shared" si="102"/>
        <v>0</v>
      </c>
      <c r="AF84" s="67">
        <f t="shared" si="103"/>
        <v>0</v>
      </c>
      <c r="AG84" s="305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50"/>
      <c r="AP84" s="350"/>
      <c r="AQ84" s="67">
        <f t="shared" si="106"/>
        <v>0</v>
      </c>
      <c r="AR84" s="67">
        <f t="shared" si="107"/>
        <v>0</v>
      </c>
      <c r="AS84" s="106"/>
      <c r="AT84" s="351"/>
      <c r="AU84" s="71"/>
      <c r="AV84" s="67"/>
      <c r="AW84" s="67">
        <f t="shared" si="108"/>
        <v>0</v>
      </c>
      <c r="AX84" s="67">
        <f t="shared" si="109"/>
        <v>0</v>
      </c>
      <c r="AY84" s="352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06">
        <v>82.47</v>
      </c>
      <c r="BX84" s="350"/>
      <c r="BY84" s="75"/>
      <c r="BZ84" s="86"/>
      <c r="CA84" s="67">
        <f t="shared" si="118"/>
        <v>82.47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05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50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50"/>
      <c r="DN84" s="350"/>
      <c r="DO84" s="350"/>
      <c r="DP84" s="350"/>
      <c r="DQ84" s="67">
        <f t="shared" si="132"/>
        <v>0</v>
      </c>
      <c r="DR84" s="67">
        <f t="shared" si="133"/>
        <v>0</v>
      </c>
      <c r="DS84" s="305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05">
        <v>46.91</v>
      </c>
      <c r="EX84" s="67"/>
      <c r="EY84" s="67"/>
      <c r="EZ84" s="67"/>
      <c r="FA84" s="67">
        <f t="shared" si="144"/>
        <v>46.91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67">
        <v>4.6399999999999997</v>
      </c>
      <c r="HX84" s="357"/>
      <c r="HY84" s="357"/>
      <c r="HZ84" s="357"/>
      <c r="IA84" s="67">
        <f t="shared" si="167"/>
        <v>4.6399999999999997</v>
      </c>
      <c r="IB84" s="67">
        <f t="shared" si="168"/>
        <v>0</v>
      </c>
      <c r="IC84" s="354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55"/>
      <c r="IL84" s="358"/>
      <c r="IM84" s="351">
        <f t="shared" si="172"/>
        <v>0</v>
      </c>
      <c r="IN84" s="351">
        <f t="shared" si="173"/>
        <v>0</v>
      </c>
      <c r="IO84" s="106"/>
      <c r="IP84" s="357"/>
      <c r="IQ84" s="351">
        <f t="shared" si="174"/>
        <v>0</v>
      </c>
      <c r="IR84" s="351">
        <f t="shared" si="175"/>
        <v>0</v>
      </c>
      <c r="IS84" s="353"/>
      <c r="IT84" s="353"/>
      <c r="IU84" s="356">
        <f t="shared" si="88"/>
        <v>0</v>
      </c>
      <c r="IV84" s="136">
        <f t="shared" si="89"/>
        <v>0</v>
      </c>
      <c r="IW84" s="356"/>
      <c r="IX84" s="356"/>
      <c r="IY84" s="356">
        <f t="shared" si="176"/>
        <v>0</v>
      </c>
      <c r="IZ84" s="356">
        <f t="shared" si="177"/>
        <v>0</v>
      </c>
      <c r="JA84" s="136"/>
      <c r="JB84" s="136"/>
      <c r="JC84" s="356">
        <f t="shared" si="178"/>
        <v>0</v>
      </c>
      <c r="JD84" s="356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50"/>
      <c r="F85" s="350"/>
      <c r="G85" s="67">
        <f t="shared" si="94"/>
        <v>0</v>
      </c>
      <c r="H85" s="67">
        <f t="shared" si="95"/>
        <v>0</v>
      </c>
      <c r="I85" s="305"/>
      <c r="J85" s="67"/>
      <c r="K85" s="67"/>
      <c r="L85" s="67"/>
      <c r="M85" s="67">
        <f t="shared" si="96"/>
        <v>0</v>
      </c>
      <c r="N85" s="67">
        <f t="shared" si="97"/>
        <v>0</v>
      </c>
      <c r="O85" s="305"/>
      <c r="P85" s="67"/>
      <c r="Q85" s="71"/>
      <c r="R85" s="67"/>
      <c r="S85" s="67">
        <f t="shared" si="98"/>
        <v>0</v>
      </c>
      <c r="T85" s="67">
        <f t="shared" si="99"/>
        <v>0</v>
      </c>
      <c r="U85" s="305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59"/>
      <c r="AC85" s="360"/>
      <c r="AD85" s="67"/>
      <c r="AE85" s="67">
        <f t="shared" si="102"/>
        <v>0</v>
      </c>
      <c r="AF85" s="67">
        <f t="shared" si="103"/>
        <v>0</v>
      </c>
      <c r="AG85" s="305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50"/>
      <c r="AP85" s="350"/>
      <c r="AQ85" s="67">
        <f t="shared" si="106"/>
        <v>0</v>
      </c>
      <c r="AR85" s="67">
        <f t="shared" si="107"/>
        <v>0</v>
      </c>
      <c r="AS85" s="106"/>
      <c r="AT85" s="351"/>
      <c r="AU85" s="71"/>
      <c r="AV85" s="67"/>
      <c r="AW85" s="67">
        <f t="shared" si="108"/>
        <v>0</v>
      </c>
      <c r="AX85" s="67">
        <f t="shared" si="109"/>
        <v>0</v>
      </c>
      <c r="AY85" s="352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06">
        <v>82.47</v>
      </c>
      <c r="BX85" s="350"/>
      <c r="BY85" s="75"/>
      <c r="BZ85" s="86"/>
      <c r="CA85" s="67">
        <f t="shared" si="118"/>
        <v>82.47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05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50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50"/>
      <c r="DN85" s="350"/>
      <c r="DO85" s="350"/>
      <c r="DP85" s="350"/>
      <c r="DQ85" s="67">
        <f t="shared" si="132"/>
        <v>0</v>
      </c>
      <c r="DR85" s="67">
        <f t="shared" si="133"/>
        <v>0</v>
      </c>
      <c r="DS85" s="305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05">
        <v>46.91</v>
      </c>
      <c r="EX85" s="67"/>
      <c r="EY85" s="67"/>
      <c r="EZ85" s="67"/>
      <c r="FA85" s="67">
        <f t="shared" si="144"/>
        <v>46.91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67">
        <v>4.6399999999999997</v>
      </c>
      <c r="HX85" s="357"/>
      <c r="HY85" s="357"/>
      <c r="HZ85" s="357"/>
      <c r="IA85" s="67">
        <f t="shared" si="167"/>
        <v>4.6399999999999997</v>
      </c>
      <c r="IB85" s="67">
        <f t="shared" si="168"/>
        <v>0</v>
      </c>
      <c r="IC85" s="354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55"/>
      <c r="IL85" s="358"/>
      <c r="IM85" s="351">
        <f t="shared" si="172"/>
        <v>0</v>
      </c>
      <c r="IN85" s="351">
        <f t="shared" si="173"/>
        <v>0</v>
      </c>
      <c r="IO85" s="106"/>
      <c r="IP85" s="357"/>
      <c r="IQ85" s="351">
        <f t="shared" si="174"/>
        <v>0</v>
      </c>
      <c r="IR85" s="351">
        <f t="shared" si="175"/>
        <v>0</v>
      </c>
      <c r="IS85" s="353"/>
      <c r="IT85" s="353"/>
      <c r="IU85" s="356">
        <f t="shared" ref="IU85:IU106" si="180">IS85</f>
        <v>0</v>
      </c>
      <c r="IV85" s="136">
        <f t="shared" ref="IV85:IV106" si="181">IT85</f>
        <v>0</v>
      </c>
      <c r="IW85" s="356"/>
      <c r="IX85" s="356"/>
      <c r="IY85" s="356">
        <f t="shared" si="176"/>
        <v>0</v>
      </c>
      <c r="IZ85" s="356">
        <f t="shared" si="177"/>
        <v>0</v>
      </c>
      <c r="JA85" s="136"/>
      <c r="JB85" s="136"/>
      <c r="JC85" s="356">
        <f t="shared" si="178"/>
        <v>0</v>
      </c>
      <c r="JD85" s="356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50"/>
      <c r="F86" s="350"/>
      <c r="G86" s="67">
        <f t="shared" si="94"/>
        <v>0</v>
      </c>
      <c r="H86" s="67">
        <f t="shared" si="95"/>
        <v>0</v>
      </c>
      <c r="I86" s="305"/>
      <c r="J86" s="67"/>
      <c r="K86" s="67"/>
      <c r="L86" s="67"/>
      <c r="M86" s="67">
        <f t="shared" si="96"/>
        <v>0</v>
      </c>
      <c r="N86" s="67">
        <f t="shared" si="97"/>
        <v>0</v>
      </c>
      <c r="O86" s="305"/>
      <c r="P86" s="67"/>
      <c r="Q86" s="71"/>
      <c r="R86" s="67"/>
      <c r="S86" s="67">
        <f t="shared" si="98"/>
        <v>0</v>
      </c>
      <c r="T86" s="67">
        <f t="shared" si="99"/>
        <v>0</v>
      </c>
      <c r="U86" s="305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59"/>
      <c r="AC86" s="360"/>
      <c r="AD86" s="67"/>
      <c r="AE86" s="67">
        <f t="shared" si="102"/>
        <v>0</v>
      </c>
      <c r="AF86" s="67">
        <f t="shared" si="103"/>
        <v>0</v>
      </c>
      <c r="AG86" s="305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50"/>
      <c r="AP86" s="350"/>
      <c r="AQ86" s="67">
        <f t="shared" si="106"/>
        <v>0</v>
      </c>
      <c r="AR86" s="67">
        <f t="shared" si="107"/>
        <v>0</v>
      </c>
      <c r="AS86" s="106"/>
      <c r="AT86" s="351"/>
      <c r="AU86" s="71"/>
      <c r="AV86" s="67"/>
      <c r="AW86" s="67">
        <f t="shared" si="108"/>
        <v>0</v>
      </c>
      <c r="AX86" s="67">
        <f t="shared" si="109"/>
        <v>0</v>
      </c>
      <c r="AY86" s="352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06">
        <v>82.47</v>
      </c>
      <c r="BX86" s="350"/>
      <c r="BY86" s="75"/>
      <c r="BZ86" s="86"/>
      <c r="CA86" s="67">
        <f t="shared" si="118"/>
        <v>82.47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05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50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50"/>
      <c r="DN86" s="350"/>
      <c r="DO86" s="350"/>
      <c r="DP86" s="350"/>
      <c r="DQ86" s="67">
        <f t="shared" si="132"/>
        <v>0</v>
      </c>
      <c r="DR86" s="67">
        <f t="shared" si="133"/>
        <v>0</v>
      </c>
      <c r="DS86" s="305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05">
        <v>46.91</v>
      </c>
      <c r="EX86" s="67"/>
      <c r="EY86" s="67"/>
      <c r="EZ86" s="67"/>
      <c r="FA86" s="67">
        <f t="shared" si="144"/>
        <v>46.91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67">
        <v>4.6399999999999997</v>
      </c>
      <c r="HX86" s="357"/>
      <c r="HY86" s="357"/>
      <c r="HZ86" s="357"/>
      <c r="IA86" s="67">
        <f t="shared" si="167"/>
        <v>4.6399999999999997</v>
      </c>
      <c r="IB86" s="67">
        <f t="shared" si="168"/>
        <v>0</v>
      </c>
      <c r="IC86" s="354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55"/>
      <c r="IL86" s="358"/>
      <c r="IM86" s="351">
        <f t="shared" si="172"/>
        <v>0</v>
      </c>
      <c r="IN86" s="351">
        <f t="shared" si="173"/>
        <v>0</v>
      </c>
      <c r="IO86" s="106"/>
      <c r="IP86" s="357"/>
      <c r="IQ86" s="351">
        <f t="shared" si="174"/>
        <v>0</v>
      </c>
      <c r="IR86" s="351">
        <f t="shared" si="175"/>
        <v>0</v>
      </c>
      <c r="IS86" s="353"/>
      <c r="IT86" s="353"/>
      <c r="IU86" s="356">
        <f t="shared" si="180"/>
        <v>0</v>
      </c>
      <c r="IV86" s="136">
        <f t="shared" si="181"/>
        <v>0</v>
      </c>
      <c r="IW86" s="356"/>
      <c r="IX86" s="356"/>
      <c r="IY86" s="356">
        <f t="shared" si="176"/>
        <v>0</v>
      </c>
      <c r="IZ86" s="356">
        <f t="shared" si="177"/>
        <v>0</v>
      </c>
      <c r="JA86" s="136"/>
      <c r="JB86" s="136"/>
      <c r="JC86" s="356">
        <f t="shared" si="178"/>
        <v>0</v>
      </c>
      <c r="JD86" s="356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50"/>
      <c r="F87" s="350"/>
      <c r="G87" s="67">
        <f t="shared" si="94"/>
        <v>0</v>
      </c>
      <c r="H87" s="67">
        <f t="shared" si="95"/>
        <v>0</v>
      </c>
      <c r="I87" s="305"/>
      <c r="J87" s="67"/>
      <c r="K87" s="67"/>
      <c r="L87" s="67"/>
      <c r="M87" s="67">
        <f t="shared" si="96"/>
        <v>0</v>
      </c>
      <c r="N87" s="67">
        <f t="shared" si="97"/>
        <v>0</v>
      </c>
      <c r="O87" s="305"/>
      <c r="P87" s="67"/>
      <c r="Q87" s="71"/>
      <c r="R87" s="67"/>
      <c r="S87" s="67">
        <f t="shared" si="98"/>
        <v>0</v>
      </c>
      <c r="T87" s="67">
        <f t="shared" si="99"/>
        <v>0</v>
      </c>
      <c r="U87" s="305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59"/>
      <c r="AC87" s="360"/>
      <c r="AD87" s="67"/>
      <c r="AE87" s="67">
        <f t="shared" si="102"/>
        <v>0</v>
      </c>
      <c r="AF87" s="67">
        <f t="shared" si="103"/>
        <v>0</v>
      </c>
      <c r="AG87" s="305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50"/>
      <c r="AP87" s="350"/>
      <c r="AQ87" s="67">
        <f t="shared" si="106"/>
        <v>0</v>
      </c>
      <c r="AR87" s="67">
        <f t="shared" si="107"/>
        <v>0</v>
      </c>
      <c r="AS87" s="106"/>
      <c r="AT87" s="351"/>
      <c r="AU87" s="71"/>
      <c r="AV87" s="67"/>
      <c r="AW87" s="67">
        <f t="shared" si="108"/>
        <v>0</v>
      </c>
      <c r="AX87" s="67">
        <f t="shared" si="109"/>
        <v>0</v>
      </c>
      <c r="AY87" s="352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06">
        <v>82.47</v>
      </c>
      <c r="BX87" s="350"/>
      <c r="BY87" s="75"/>
      <c r="BZ87" s="86"/>
      <c r="CA87" s="67">
        <f t="shared" si="118"/>
        <v>82.47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05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50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50"/>
      <c r="DN87" s="350"/>
      <c r="DO87" s="350"/>
      <c r="DP87" s="350"/>
      <c r="DQ87" s="67">
        <f t="shared" si="132"/>
        <v>0</v>
      </c>
      <c r="DR87" s="67">
        <f t="shared" si="133"/>
        <v>0</v>
      </c>
      <c r="DS87" s="305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05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67">
        <v>4.6399999999999997</v>
      </c>
      <c r="HX87" s="357"/>
      <c r="HY87" s="357"/>
      <c r="HZ87" s="357"/>
      <c r="IA87" s="67">
        <f t="shared" si="167"/>
        <v>4.6399999999999997</v>
      </c>
      <c r="IB87" s="67">
        <f t="shared" si="168"/>
        <v>0</v>
      </c>
      <c r="IC87" s="354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55"/>
      <c r="IL87" s="358"/>
      <c r="IM87" s="351">
        <f t="shared" si="172"/>
        <v>0</v>
      </c>
      <c r="IN87" s="351">
        <f t="shared" si="173"/>
        <v>0</v>
      </c>
      <c r="IO87" s="106"/>
      <c r="IP87" s="357"/>
      <c r="IQ87" s="351">
        <f t="shared" si="174"/>
        <v>0</v>
      </c>
      <c r="IR87" s="351">
        <f t="shared" si="175"/>
        <v>0</v>
      </c>
      <c r="IS87" s="353"/>
      <c r="IT87" s="353"/>
      <c r="IU87" s="356">
        <f t="shared" si="180"/>
        <v>0</v>
      </c>
      <c r="IV87" s="136">
        <f t="shared" si="181"/>
        <v>0</v>
      </c>
      <c r="IW87" s="356"/>
      <c r="IX87" s="356"/>
      <c r="IY87" s="356">
        <f t="shared" si="176"/>
        <v>0</v>
      </c>
      <c r="IZ87" s="356">
        <f t="shared" si="177"/>
        <v>0</v>
      </c>
      <c r="JA87" s="136"/>
      <c r="JB87" s="136"/>
      <c r="JC87" s="356">
        <f t="shared" si="178"/>
        <v>0</v>
      </c>
      <c r="JD87" s="356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50"/>
      <c r="F88" s="350"/>
      <c r="G88" s="67">
        <f t="shared" si="94"/>
        <v>0</v>
      </c>
      <c r="H88" s="67">
        <f t="shared" si="95"/>
        <v>0</v>
      </c>
      <c r="I88" s="305"/>
      <c r="J88" s="67"/>
      <c r="K88" s="67"/>
      <c r="L88" s="67"/>
      <c r="M88" s="67">
        <f t="shared" si="96"/>
        <v>0</v>
      </c>
      <c r="N88" s="67">
        <f t="shared" si="97"/>
        <v>0</v>
      </c>
      <c r="O88" s="305"/>
      <c r="P88" s="67"/>
      <c r="Q88" s="71"/>
      <c r="R88" s="67"/>
      <c r="S88" s="67">
        <f t="shared" si="98"/>
        <v>0</v>
      </c>
      <c r="T88" s="67">
        <f t="shared" si="99"/>
        <v>0</v>
      </c>
      <c r="U88" s="305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59"/>
      <c r="AC88" s="360"/>
      <c r="AD88" s="67"/>
      <c r="AE88" s="67">
        <f t="shared" si="102"/>
        <v>0</v>
      </c>
      <c r="AF88" s="67">
        <f t="shared" si="103"/>
        <v>0</v>
      </c>
      <c r="AG88" s="305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50"/>
      <c r="AP88" s="350"/>
      <c r="AQ88" s="67">
        <f t="shared" si="106"/>
        <v>0</v>
      </c>
      <c r="AR88" s="67">
        <f t="shared" si="107"/>
        <v>0</v>
      </c>
      <c r="AS88" s="106"/>
      <c r="AT88" s="351"/>
      <c r="AU88" s="71"/>
      <c r="AV88" s="67"/>
      <c r="AW88" s="67">
        <f t="shared" si="108"/>
        <v>0</v>
      </c>
      <c r="AX88" s="67">
        <f t="shared" si="109"/>
        <v>0</v>
      </c>
      <c r="AY88" s="352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06">
        <v>82.47</v>
      </c>
      <c r="BX88" s="350"/>
      <c r="BY88" s="75"/>
      <c r="BZ88" s="86"/>
      <c r="CA88" s="67">
        <f t="shared" si="118"/>
        <v>82.47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05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50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50"/>
      <c r="DN88" s="350"/>
      <c r="DO88" s="350"/>
      <c r="DP88" s="350"/>
      <c r="DQ88" s="67">
        <f t="shared" si="132"/>
        <v>0</v>
      </c>
      <c r="DR88" s="67">
        <f t="shared" si="133"/>
        <v>0</v>
      </c>
      <c r="DS88" s="305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05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67">
        <v>4.6399999999999997</v>
      </c>
      <c r="HX88" s="357"/>
      <c r="HY88" s="357"/>
      <c r="HZ88" s="357"/>
      <c r="IA88" s="67">
        <f t="shared" si="167"/>
        <v>4.6399999999999997</v>
      </c>
      <c r="IB88" s="67">
        <f t="shared" si="168"/>
        <v>0</v>
      </c>
      <c r="IC88" s="354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55"/>
      <c r="IL88" s="358"/>
      <c r="IM88" s="351">
        <f t="shared" si="172"/>
        <v>0</v>
      </c>
      <c r="IN88" s="351">
        <f t="shared" si="173"/>
        <v>0</v>
      </c>
      <c r="IO88" s="106"/>
      <c r="IP88" s="357"/>
      <c r="IQ88" s="351">
        <f t="shared" si="174"/>
        <v>0</v>
      </c>
      <c r="IR88" s="351">
        <f t="shared" si="175"/>
        <v>0</v>
      </c>
      <c r="IS88" s="353"/>
      <c r="IT88" s="353"/>
      <c r="IU88" s="356">
        <f t="shared" si="180"/>
        <v>0</v>
      </c>
      <c r="IV88" s="136">
        <f t="shared" si="181"/>
        <v>0</v>
      </c>
      <c r="IW88" s="356"/>
      <c r="IX88" s="356"/>
      <c r="IY88" s="356">
        <f t="shared" si="176"/>
        <v>0</v>
      </c>
      <c r="IZ88" s="356">
        <f t="shared" si="177"/>
        <v>0</v>
      </c>
      <c r="JA88" s="136"/>
      <c r="JB88" s="136"/>
      <c r="JC88" s="356">
        <f t="shared" si="178"/>
        <v>0</v>
      </c>
      <c r="JD88" s="356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50"/>
      <c r="F89" s="350"/>
      <c r="G89" s="67">
        <f t="shared" si="94"/>
        <v>0</v>
      </c>
      <c r="H89" s="67">
        <f t="shared" si="95"/>
        <v>0</v>
      </c>
      <c r="I89" s="305"/>
      <c r="J89" s="67"/>
      <c r="K89" s="67"/>
      <c r="L89" s="67"/>
      <c r="M89" s="67">
        <f t="shared" si="96"/>
        <v>0</v>
      </c>
      <c r="N89" s="67">
        <f t="shared" si="97"/>
        <v>0</v>
      </c>
      <c r="O89" s="305"/>
      <c r="P89" s="67"/>
      <c r="Q89" s="71"/>
      <c r="R89" s="67"/>
      <c r="S89" s="67">
        <f t="shared" si="98"/>
        <v>0</v>
      </c>
      <c r="T89" s="67">
        <f t="shared" si="99"/>
        <v>0</v>
      </c>
      <c r="U89" s="305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59"/>
      <c r="AC89" s="360"/>
      <c r="AD89" s="67"/>
      <c r="AE89" s="67">
        <f t="shared" si="102"/>
        <v>0</v>
      </c>
      <c r="AF89" s="67">
        <f t="shared" si="103"/>
        <v>0</v>
      </c>
      <c r="AG89" s="305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50"/>
      <c r="AP89" s="350"/>
      <c r="AQ89" s="67">
        <f t="shared" si="106"/>
        <v>0</v>
      </c>
      <c r="AR89" s="67">
        <f t="shared" si="107"/>
        <v>0</v>
      </c>
      <c r="AS89" s="106"/>
      <c r="AT89" s="351"/>
      <c r="AU89" s="71"/>
      <c r="AV89" s="67"/>
      <c r="AW89" s="67">
        <f t="shared" si="108"/>
        <v>0</v>
      </c>
      <c r="AX89" s="67">
        <f t="shared" si="109"/>
        <v>0</v>
      </c>
      <c r="AY89" s="352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06">
        <v>82.47</v>
      </c>
      <c r="BX89" s="350"/>
      <c r="BY89" s="75"/>
      <c r="BZ89" s="86"/>
      <c r="CA89" s="67">
        <f t="shared" si="118"/>
        <v>82.47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05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50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50"/>
      <c r="DN89" s="350"/>
      <c r="DO89" s="350"/>
      <c r="DP89" s="350"/>
      <c r="DQ89" s="67">
        <f t="shared" si="132"/>
        <v>0</v>
      </c>
      <c r="DR89" s="67">
        <f t="shared" si="133"/>
        <v>0</v>
      </c>
      <c r="DS89" s="305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05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67">
        <v>4.6399999999999997</v>
      </c>
      <c r="HX89" s="357"/>
      <c r="HY89" s="357"/>
      <c r="HZ89" s="357"/>
      <c r="IA89" s="67">
        <f t="shared" si="167"/>
        <v>4.6399999999999997</v>
      </c>
      <c r="IB89" s="67">
        <f t="shared" si="168"/>
        <v>0</v>
      </c>
      <c r="IC89" s="354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55"/>
      <c r="IL89" s="358"/>
      <c r="IM89" s="351">
        <f t="shared" si="172"/>
        <v>0</v>
      </c>
      <c r="IN89" s="351">
        <f t="shared" si="173"/>
        <v>0</v>
      </c>
      <c r="IO89" s="106"/>
      <c r="IP89" s="357"/>
      <c r="IQ89" s="351">
        <f t="shared" si="174"/>
        <v>0</v>
      </c>
      <c r="IR89" s="351">
        <f t="shared" si="175"/>
        <v>0</v>
      </c>
      <c r="IS89" s="353"/>
      <c r="IT89" s="353"/>
      <c r="IU89" s="356">
        <f t="shared" si="180"/>
        <v>0</v>
      </c>
      <c r="IV89" s="136">
        <f t="shared" si="181"/>
        <v>0</v>
      </c>
      <c r="IW89" s="356"/>
      <c r="IX89" s="356"/>
      <c r="IY89" s="356">
        <f t="shared" si="176"/>
        <v>0</v>
      </c>
      <c r="IZ89" s="356">
        <f t="shared" si="177"/>
        <v>0</v>
      </c>
      <c r="JA89" s="136"/>
      <c r="JB89" s="136"/>
      <c r="JC89" s="356">
        <f t="shared" si="178"/>
        <v>0</v>
      </c>
      <c r="JD89" s="356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50"/>
      <c r="F90" s="350"/>
      <c r="G90" s="67">
        <f t="shared" si="94"/>
        <v>0</v>
      </c>
      <c r="H90" s="67">
        <f t="shared" si="95"/>
        <v>0</v>
      </c>
      <c r="I90" s="305"/>
      <c r="J90" s="67"/>
      <c r="K90" s="67"/>
      <c r="L90" s="67"/>
      <c r="M90" s="67">
        <f t="shared" si="96"/>
        <v>0</v>
      </c>
      <c r="N90" s="67">
        <f t="shared" si="97"/>
        <v>0</v>
      </c>
      <c r="O90" s="305"/>
      <c r="P90" s="67"/>
      <c r="Q90" s="71"/>
      <c r="R90" s="67"/>
      <c r="S90" s="67">
        <f t="shared" si="98"/>
        <v>0</v>
      </c>
      <c r="T90" s="67">
        <f t="shared" si="99"/>
        <v>0</v>
      </c>
      <c r="U90" s="305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59"/>
      <c r="AC90" s="360"/>
      <c r="AD90" s="67"/>
      <c r="AE90" s="67">
        <f t="shared" si="102"/>
        <v>0</v>
      </c>
      <c r="AF90" s="67">
        <f t="shared" si="103"/>
        <v>0</v>
      </c>
      <c r="AG90" s="305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50"/>
      <c r="AP90" s="350"/>
      <c r="AQ90" s="67">
        <f t="shared" si="106"/>
        <v>0</v>
      </c>
      <c r="AR90" s="67">
        <f t="shared" si="107"/>
        <v>0</v>
      </c>
      <c r="AS90" s="106"/>
      <c r="AT90" s="351"/>
      <c r="AU90" s="71"/>
      <c r="AV90" s="67"/>
      <c r="AW90" s="67">
        <f t="shared" si="108"/>
        <v>0</v>
      </c>
      <c r="AX90" s="67">
        <f t="shared" si="109"/>
        <v>0</v>
      </c>
      <c r="AY90" s="352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06">
        <v>82.47</v>
      </c>
      <c r="BX90" s="350"/>
      <c r="BY90" s="75"/>
      <c r="BZ90" s="86"/>
      <c r="CA90" s="67">
        <f t="shared" si="118"/>
        <v>82.47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05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50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50"/>
      <c r="DN90" s="350"/>
      <c r="DO90" s="350"/>
      <c r="DP90" s="350"/>
      <c r="DQ90" s="67">
        <f t="shared" si="132"/>
        <v>0</v>
      </c>
      <c r="DR90" s="67">
        <f t="shared" si="133"/>
        <v>0</v>
      </c>
      <c r="DS90" s="305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05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67">
        <v>4.6399999999999997</v>
      </c>
      <c r="HX90" s="357"/>
      <c r="HY90" s="357"/>
      <c r="HZ90" s="357"/>
      <c r="IA90" s="67">
        <f t="shared" si="167"/>
        <v>4.6399999999999997</v>
      </c>
      <c r="IB90" s="67">
        <f t="shared" si="168"/>
        <v>0</v>
      </c>
      <c r="IC90" s="354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55"/>
      <c r="IL90" s="358"/>
      <c r="IM90" s="351">
        <f t="shared" si="172"/>
        <v>0</v>
      </c>
      <c r="IN90" s="351">
        <f t="shared" si="173"/>
        <v>0</v>
      </c>
      <c r="IO90" s="106"/>
      <c r="IP90" s="357"/>
      <c r="IQ90" s="351">
        <f t="shared" si="174"/>
        <v>0</v>
      </c>
      <c r="IR90" s="351">
        <f t="shared" si="175"/>
        <v>0</v>
      </c>
      <c r="IS90" s="353"/>
      <c r="IT90" s="353"/>
      <c r="IU90" s="356">
        <f t="shared" si="180"/>
        <v>0</v>
      </c>
      <c r="IV90" s="136">
        <f t="shared" si="181"/>
        <v>0</v>
      </c>
      <c r="IW90" s="356"/>
      <c r="IX90" s="356"/>
      <c r="IY90" s="356">
        <f t="shared" si="176"/>
        <v>0</v>
      </c>
      <c r="IZ90" s="356">
        <f t="shared" si="177"/>
        <v>0</v>
      </c>
      <c r="JA90" s="136"/>
      <c r="JB90" s="136"/>
      <c r="JC90" s="356">
        <f t="shared" si="178"/>
        <v>0</v>
      </c>
      <c r="JD90" s="356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50"/>
      <c r="F91" s="350"/>
      <c r="G91" s="67">
        <f t="shared" si="94"/>
        <v>0</v>
      </c>
      <c r="H91" s="67">
        <f t="shared" si="95"/>
        <v>0</v>
      </c>
      <c r="I91" s="305"/>
      <c r="J91" s="67"/>
      <c r="K91" s="67"/>
      <c r="L91" s="67"/>
      <c r="M91" s="67">
        <f t="shared" si="96"/>
        <v>0</v>
      </c>
      <c r="N91" s="67">
        <f t="shared" si="97"/>
        <v>0</v>
      </c>
      <c r="O91" s="305"/>
      <c r="P91" s="67"/>
      <c r="Q91" s="71"/>
      <c r="R91" s="67"/>
      <c r="S91" s="67">
        <f t="shared" si="98"/>
        <v>0</v>
      </c>
      <c r="T91" s="67">
        <f t="shared" si="99"/>
        <v>0</v>
      </c>
      <c r="U91" s="305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59"/>
      <c r="AC91" s="360"/>
      <c r="AD91" s="67"/>
      <c r="AE91" s="67">
        <f t="shared" si="102"/>
        <v>0</v>
      </c>
      <c r="AF91" s="67">
        <f t="shared" si="103"/>
        <v>0</v>
      </c>
      <c r="AG91" s="305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50"/>
      <c r="AP91" s="350"/>
      <c r="AQ91" s="67">
        <f t="shared" si="106"/>
        <v>0</v>
      </c>
      <c r="AR91" s="67">
        <f t="shared" si="107"/>
        <v>0</v>
      </c>
      <c r="AS91" s="106"/>
      <c r="AT91" s="351"/>
      <c r="AU91" s="71"/>
      <c r="AV91" s="67"/>
      <c r="AW91" s="67">
        <f t="shared" si="108"/>
        <v>0</v>
      </c>
      <c r="AX91" s="67">
        <f t="shared" si="109"/>
        <v>0</v>
      </c>
      <c r="AY91" s="352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06">
        <v>82.47</v>
      </c>
      <c r="BX91" s="350"/>
      <c r="BY91" s="75"/>
      <c r="BZ91" s="86"/>
      <c r="CA91" s="67">
        <f t="shared" si="118"/>
        <v>82.47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05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50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50"/>
      <c r="DN91" s="350"/>
      <c r="DO91" s="350"/>
      <c r="DP91" s="350"/>
      <c r="DQ91" s="67">
        <f t="shared" si="132"/>
        <v>0</v>
      </c>
      <c r="DR91" s="67">
        <f t="shared" si="133"/>
        <v>0</v>
      </c>
      <c r="DS91" s="305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05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67">
        <v>4.6399999999999997</v>
      </c>
      <c r="HX91" s="357"/>
      <c r="HY91" s="357"/>
      <c r="HZ91" s="357"/>
      <c r="IA91" s="67">
        <f t="shared" si="167"/>
        <v>4.6399999999999997</v>
      </c>
      <c r="IB91" s="67">
        <f t="shared" si="168"/>
        <v>0</v>
      </c>
      <c r="IC91" s="354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55"/>
      <c r="IL91" s="358"/>
      <c r="IM91" s="351">
        <f t="shared" si="172"/>
        <v>0</v>
      </c>
      <c r="IN91" s="351">
        <f t="shared" si="173"/>
        <v>0</v>
      </c>
      <c r="IO91" s="106"/>
      <c r="IP91" s="357"/>
      <c r="IQ91" s="351">
        <f t="shared" si="174"/>
        <v>0</v>
      </c>
      <c r="IR91" s="351">
        <f t="shared" si="175"/>
        <v>0</v>
      </c>
      <c r="IS91" s="353"/>
      <c r="IT91" s="353"/>
      <c r="IU91" s="356">
        <f t="shared" si="180"/>
        <v>0</v>
      </c>
      <c r="IV91" s="136">
        <f t="shared" si="181"/>
        <v>0</v>
      </c>
      <c r="IW91" s="356"/>
      <c r="IX91" s="356"/>
      <c r="IY91" s="356">
        <f t="shared" si="176"/>
        <v>0</v>
      </c>
      <c r="IZ91" s="356">
        <f t="shared" si="177"/>
        <v>0</v>
      </c>
      <c r="JA91" s="136"/>
      <c r="JB91" s="136"/>
      <c r="JC91" s="356">
        <f t="shared" si="178"/>
        <v>0</v>
      </c>
      <c r="JD91" s="356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50"/>
      <c r="F92" s="350"/>
      <c r="G92" s="67">
        <f t="shared" si="94"/>
        <v>0</v>
      </c>
      <c r="H92" s="67">
        <f t="shared" si="95"/>
        <v>0</v>
      </c>
      <c r="I92" s="305"/>
      <c r="J92" s="67"/>
      <c r="K92" s="67"/>
      <c r="L92" s="67"/>
      <c r="M92" s="67">
        <f t="shared" si="96"/>
        <v>0</v>
      </c>
      <c r="N92" s="67">
        <f t="shared" si="97"/>
        <v>0</v>
      </c>
      <c r="O92" s="305"/>
      <c r="P92" s="67"/>
      <c r="Q92" s="71"/>
      <c r="R92" s="67"/>
      <c r="S92" s="67">
        <f t="shared" si="98"/>
        <v>0</v>
      </c>
      <c r="T92" s="67">
        <f t="shared" si="99"/>
        <v>0</v>
      </c>
      <c r="U92" s="305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59"/>
      <c r="AC92" s="360"/>
      <c r="AD92" s="67"/>
      <c r="AE92" s="67">
        <f t="shared" si="102"/>
        <v>0</v>
      </c>
      <c r="AF92" s="67">
        <f t="shared" si="103"/>
        <v>0</v>
      </c>
      <c r="AG92" s="305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50"/>
      <c r="AP92" s="350"/>
      <c r="AQ92" s="67">
        <f t="shared" si="106"/>
        <v>0</v>
      </c>
      <c r="AR92" s="67">
        <f t="shared" si="107"/>
        <v>0</v>
      </c>
      <c r="AS92" s="106"/>
      <c r="AT92" s="351"/>
      <c r="AU92" s="71"/>
      <c r="AV92" s="67"/>
      <c r="AW92" s="67">
        <f t="shared" si="108"/>
        <v>0</v>
      </c>
      <c r="AX92" s="67">
        <f t="shared" si="109"/>
        <v>0</v>
      </c>
      <c r="AY92" s="352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06">
        <v>82.47</v>
      </c>
      <c r="BX92" s="350"/>
      <c r="BY92" s="75"/>
      <c r="BZ92" s="86"/>
      <c r="CA92" s="67">
        <f t="shared" si="118"/>
        <v>82.47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05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50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50"/>
      <c r="DN92" s="350"/>
      <c r="DO92" s="350"/>
      <c r="DP92" s="350"/>
      <c r="DQ92" s="67">
        <f t="shared" si="132"/>
        <v>0</v>
      </c>
      <c r="DR92" s="67">
        <f t="shared" si="133"/>
        <v>0</v>
      </c>
      <c r="DS92" s="305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05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67">
        <v>4.6399999999999997</v>
      </c>
      <c r="HX92" s="357"/>
      <c r="HY92" s="357"/>
      <c r="HZ92" s="357"/>
      <c r="IA92" s="67">
        <f t="shared" si="167"/>
        <v>4.6399999999999997</v>
      </c>
      <c r="IB92" s="67">
        <f t="shared" si="168"/>
        <v>0</v>
      </c>
      <c r="IC92" s="354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55"/>
      <c r="IL92" s="358"/>
      <c r="IM92" s="351">
        <f t="shared" si="172"/>
        <v>0</v>
      </c>
      <c r="IN92" s="351">
        <f t="shared" si="173"/>
        <v>0</v>
      </c>
      <c r="IO92" s="106"/>
      <c r="IP92" s="357"/>
      <c r="IQ92" s="351">
        <f t="shared" si="174"/>
        <v>0</v>
      </c>
      <c r="IR92" s="351">
        <f t="shared" si="175"/>
        <v>0</v>
      </c>
      <c r="IS92" s="353"/>
      <c r="IT92" s="353"/>
      <c r="IU92" s="356">
        <f t="shared" si="180"/>
        <v>0</v>
      </c>
      <c r="IV92" s="136">
        <f t="shared" si="181"/>
        <v>0</v>
      </c>
      <c r="IW92" s="356"/>
      <c r="IX92" s="356"/>
      <c r="IY92" s="356">
        <f t="shared" si="176"/>
        <v>0</v>
      </c>
      <c r="IZ92" s="356">
        <f t="shared" si="177"/>
        <v>0</v>
      </c>
      <c r="JA92" s="136"/>
      <c r="JB92" s="136"/>
      <c r="JC92" s="356">
        <f t="shared" si="178"/>
        <v>0</v>
      </c>
      <c r="JD92" s="356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50"/>
      <c r="F93" s="350"/>
      <c r="G93" s="67">
        <f t="shared" si="94"/>
        <v>0</v>
      </c>
      <c r="H93" s="67">
        <f t="shared" si="95"/>
        <v>0</v>
      </c>
      <c r="I93" s="305"/>
      <c r="J93" s="67"/>
      <c r="K93" s="67"/>
      <c r="L93" s="67"/>
      <c r="M93" s="67">
        <f t="shared" si="96"/>
        <v>0</v>
      </c>
      <c r="N93" s="67">
        <f t="shared" si="97"/>
        <v>0</v>
      </c>
      <c r="O93" s="305"/>
      <c r="P93" s="67"/>
      <c r="Q93" s="71"/>
      <c r="R93" s="67"/>
      <c r="S93" s="67">
        <f t="shared" si="98"/>
        <v>0</v>
      </c>
      <c r="T93" s="67">
        <f t="shared" si="99"/>
        <v>0</v>
      </c>
      <c r="U93" s="305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59"/>
      <c r="AC93" s="360"/>
      <c r="AD93" s="67"/>
      <c r="AE93" s="67">
        <f t="shared" si="102"/>
        <v>0</v>
      </c>
      <c r="AF93" s="67">
        <f t="shared" si="103"/>
        <v>0</v>
      </c>
      <c r="AG93" s="305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50"/>
      <c r="AP93" s="350"/>
      <c r="AQ93" s="67">
        <f t="shared" si="106"/>
        <v>0</v>
      </c>
      <c r="AR93" s="67">
        <f t="shared" si="107"/>
        <v>0</v>
      </c>
      <c r="AS93" s="106"/>
      <c r="AT93" s="351"/>
      <c r="AU93" s="71"/>
      <c r="AV93" s="67"/>
      <c r="AW93" s="67">
        <f t="shared" si="108"/>
        <v>0</v>
      </c>
      <c r="AX93" s="67">
        <f t="shared" si="109"/>
        <v>0</v>
      </c>
      <c r="AY93" s="352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06">
        <v>82.47</v>
      </c>
      <c r="BX93" s="350"/>
      <c r="BY93" s="75"/>
      <c r="BZ93" s="86"/>
      <c r="CA93" s="67">
        <f t="shared" si="118"/>
        <v>82.47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05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50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50"/>
      <c r="DN93" s="350"/>
      <c r="DO93" s="350"/>
      <c r="DP93" s="350"/>
      <c r="DQ93" s="67">
        <f t="shared" si="132"/>
        <v>0</v>
      </c>
      <c r="DR93" s="67">
        <f t="shared" si="133"/>
        <v>0</v>
      </c>
      <c r="DS93" s="305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05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67">
        <v>4.6399999999999997</v>
      </c>
      <c r="HX93" s="357"/>
      <c r="HY93" s="357"/>
      <c r="HZ93" s="357"/>
      <c r="IA93" s="67">
        <f t="shared" si="167"/>
        <v>4.6399999999999997</v>
      </c>
      <c r="IB93" s="67">
        <f t="shared" si="168"/>
        <v>0</v>
      </c>
      <c r="IC93" s="354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55"/>
      <c r="IL93" s="358"/>
      <c r="IM93" s="351">
        <f t="shared" si="172"/>
        <v>0</v>
      </c>
      <c r="IN93" s="351">
        <f t="shared" si="173"/>
        <v>0</v>
      </c>
      <c r="IO93" s="106"/>
      <c r="IP93" s="357"/>
      <c r="IQ93" s="351">
        <f t="shared" si="174"/>
        <v>0</v>
      </c>
      <c r="IR93" s="351">
        <f t="shared" si="175"/>
        <v>0</v>
      </c>
      <c r="IS93" s="353"/>
      <c r="IT93" s="353"/>
      <c r="IU93" s="356">
        <f t="shared" si="180"/>
        <v>0</v>
      </c>
      <c r="IV93" s="136">
        <f t="shared" si="181"/>
        <v>0</v>
      </c>
      <c r="IW93" s="356"/>
      <c r="IX93" s="356"/>
      <c r="IY93" s="356">
        <f t="shared" si="176"/>
        <v>0</v>
      </c>
      <c r="IZ93" s="356">
        <f t="shared" si="177"/>
        <v>0</v>
      </c>
      <c r="JA93" s="136"/>
      <c r="JB93" s="136"/>
      <c r="JC93" s="356">
        <f t="shared" si="178"/>
        <v>0</v>
      </c>
      <c r="JD93" s="356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50"/>
      <c r="F94" s="350"/>
      <c r="G94" s="67">
        <f t="shared" si="94"/>
        <v>0</v>
      </c>
      <c r="H94" s="67">
        <f t="shared" si="95"/>
        <v>0</v>
      </c>
      <c r="I94" s="305"/>
      <c r="J94" s="67"/>
      <c r="K94" s="67"/>
      <c r="L94" s="67"/>
      <c r="M94" s="67">
        <f t="shared" si="96"/>
        <v>0</v>
      </c>
      <c r="N94" s="67">
        <f t="shared" si="97"/>
        <v>0</v>
      </c>
      <c r="O94" s="305"/>
      <c r="P94" s="67"/>
      <c r="Q94" s="71"/>
      <c r="R94" s="67"/>
      <c r="S94" s="67">
        <f t="shared" si="98"/>
        <v>0</v>
      </c>
      <c r="T94" s="67">
        <f t="shared" si="99"/>
        <v>0</v>
      </c>
      <c r="U94" s="305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59"/>
      <c r="AC94" s="360"/>
      <c r="AD94" s="67"/>
      <c r="AE94" s="67">
        <f t="shared" si="102"/>
        <v>0</v>
      </c>
      <c r="AF94" s="67">
        <f t="shared" si="103"/>
        <v>0</v>
      </c>
      <c r="AG94" s="305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50"/>
      <c r="AP94" s="350"/>
      <c r="AQ94" s="67">
        <f t="shared" si="106"/>
        <v>0</v>
      </c>
      <c r="AR94" s="67">
        <f t="shared" si="107"/>
        <v>0</v>
      </c>
      <c r="AS94" s="106"/>
      <c r="AT94" s="351"/>
      <c r="AU94" s="71"/>
      <c r="AV94" s="67"/>
      <c r="AW94" s="67">
        <f t="shared" si="108"/>
        <v>0</v>
      </c>
      <c r="AX94" s="67">
        <f t="shared" si="109"/>
        <v>0</v>
      </c>
      <c r="AY94" s="352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06">
        <v>82.47</v>
      </c>
      <c r="BX94" s="350"/>
      <c r="BY94" s="75"/>
      <c r="BZ94" s="86"/>
      <c r="CA94" s="67">
        <f t="shared" si="118"/>
        <v>82.47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05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50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50"/>
      <c r="DN94" s="350"/>
      <c r="DO94" s="350"/>
      <c r="DP94" s="350"/>
      <c r="DQ94" s="67">
        <f t="shared" si="132"/>
        <v>0</v>
      </c>
      <c r="DR94" s="67">
        <f t="shared" si="133"/>
        <v>0</v>
      </c>
      <c r="DS94" s="305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05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67">
        <v>4.6399999999999997</v>
      </c>
      <c r="HX94" s="357"/>
      <c r="HY94" s="357"/>
      <c r="HZ94" s="357"/>
      <c r="IA94" s="67">
        <f t="shared" si="167"/>
        <v>4.6399999999999997</v>
      </c>
      <c r="IB94" s="67">
        <f t="shared" si="168"/>
        <v>0</v>
      </c>
      <c r="IC94" s="354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55"/>
      <c r="IL94" s="358"/>
      <c r="IM94" s="351">
        <f t="shared" si="172"/>
        <v>0</v>
      </c>
      <c r="IN94" s="351">
        <f t="shared" si="173"/>
        <v>0</v>
      </c>
      <c r="IO94" s="106"/>
      <c r="IP94" s="357"/>
      <c r="IQ94" s="351">
        <f t="shared" si="174"/>
        <v>0</v>
      </c>
      <c r="IR94" s="351">
        <f t="shared" si="175"/>
        <v>0</v>
      </c>
      <c r="IS94" s="353"/>
      <c r="IT94" s="353"/>
      <c r="IU94" s="356">
        <f t="shared" si="180"/>
        <v>0</v>
      </c>
      <c r="IV94" s="136">
        <f t="shared" si="181"/>
        <v>0</v>
      </c>
      <c r="IW94" s="356"/>
      <c r="IX94" s="356"/>
      <c r="IY94" s="356">
        <f t="shared" si="176"/>
        <v>0</v>
      </c>
      <c r="IZ94" s="356">
        <f t="shared" si="177"/>
        <v>0</v>
      </c>
      <c r="JA94" s="136"/>
      <c r="JB94" s="136"/>
      <c r="JC94" s="356">
        <f t="shared" si="178"/>
        <v>0</v>
      </c>
      <c r="JD94" s="356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50"/>
      <c r="F95" s="350"/>
      <c r="G95" s="67">
        <f t="shared" si="94"/>
        <v>0</v>
      </c>
      <c r="H95" s="67">
        <f t="shared" si="95"/>
        <v>0</v>
      </c>
      <c r="I95" s="305"/>
      <c r="J95" s="67"/>
      <c r="K95" s="67"/>
      <c r="L95" s="67"/>
      <c r="M95" s="67">
        <f t="shared" si="96"/>
        <v>0</v>
      </c>
      <c r="N95" s="67">
        <f t="shared" si="97"/>
        <v>0</v>
      </c>
      <c r="O95" s="305"/>
      <c r="P95" s="67"/>
      <c r="Q95" s="71"/>
      <c r="R95" s="67"/>
      <c r="S95" s="67">
        <f t="shared" si="98"/>
        <v>0</v>
      </c>
      <c r="T95" s="67">
        <f t="shared" si="99"/>
        <v>0</v>
      </c>
      <c r="U95" s="305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59"/>
      <c r="AC95" s="360"/>
      <c r="AD95" s="67"/>
      <c r="AE95" s="67">
        <f t="shared" si="102"/>
        <v>0</v>
      </c>
      <c r="AF95" s="67">
        <f t="shared" si="103"/>
        <v>0</v>
      </c>
      <c r="AG95" s="305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50"/>
      <c r="AP95" s="350"/>
      <c r="AQ95" s="67">
        <f t="shared" si="106"/>
        <v>0</v>
      </c>
      <c r="AR95" s="67">
        <f t="shared" si="107"/>
        <v>0</v>
      </c>
      <c r="AS95" s="106"/>
      <c r="AT95" s="351"/>
      <c r="AU95" s="71"/>
      <c r="AV95" s="67"/>
      <c r="AW95" s="67">
        <f t="shared" si="108"/>
        <v>0</v>
      </c>
      <c r="AX95" s="67">
        <f t="shared" si="109"/>
        <v>0</v>
      </c>
      <c r="AY95" s="352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06">
        <v>82.47</v>
      </c>
      <c r="BX95" s="350"/>
      <c r="BY95" s="75"/>
      <c r="BZ95" s="86"/>
      <c r="CA95" s="67">
        <f t="shared" si="118"/>
        <v>82.47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05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50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50"/>
      <c r="DN95" s="350"/>
      <c r="DO95" s="350"/>
      <c r="DP95" s="350"/>
      <c r="DQ95" s="67">
        <f t="shared" si="132"/>
        <v>0</v>
      </c>
      <c r="DR95" s="67">
        <f t="shared" si="133"/>
        <v>0</v>
      </c>
      <c r="DS95" s="305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05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67">
        <v>4.6399999999999997</v>
      </c>
      <c r="HX95" s="357"/>
      <c r="HY95" s="357"/>
      <c r="HZ95" s="357"/>
      <c r="IA95" s="67">
        <f t="shared" si="167"/>
        <v>4.6399999999999997</v>
      </c>
      <c r="IB95" s="67">
        <f t="shared" si="168"/>
        <v>0</v>
      </c>
      <c r="IC95" s="354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55"/>
      <c r="IL95" s="358"/>
      <c r="IM95" s="351">
        <f t="shared" si="172"/>
        <v>0</v>
      </c>
      <c r="IN95" s="351">
        <f t="shared" si="173"/>
        <v>0</v>
      </c>
      <c r="IO95" s="106"/>
      <c r="IP95" s="357"/>
      <c r="IQ95" s="351">
        <f t="shared" si="174"/>
        <v>0</v>
      </c>
      <c r="IR95" s="351">
        <f t="shared" si="175"/>
        <v>0</v>
      </c>
      <c r="IS95" s="353"/>
      <c r="IT95" s="353"/>
      <c r="IU95" s="356">
        <f t="shared" si="180"/>
        <v>0</v>
      </c>
      <c r="IV95" s="136">
        <f t="shared" si="181"/>
        <v>0</v>
      </c>
      <c r="IW95" s="356"/>
      <c r="IX95" s="356"/>
      <c r="IY95" s="356">
        <f t="shared" si="176"/>
        <v>0</v>
      </c>
      <c r="IZ95" s="356">
        <f t="shared" si="177"/>
        <v>0</v>
      </c>
      <c r="JA95" s="136"/>
      <c r="JB95" s="136"/>
      <c r="JC95" s="356">
        <f t="shared" si="178"/>
        <v>0</v>
      </c>
      <c r="JD95" s="356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50"/>
      <c r="F96" s="350"/>
      <c r="G96" s="67">
        <f t="shared" si="94"/>
        <v>0</v>
      </c>
      <c r="H96" s="67">
        <f t="shared" si="95"/>
        <v>0</v>
      </c>
      <c r="I96" s="305"/>
      <c r="J96" s="67"/>
      <c r="K96" s="67"/>
      <c r="L96" s="67"/>
      <c r="M96" s="67">
        <f t="shared" si="96"/>
        <v>0</v>
      </c>
      <c r="N96" s="67">
        <f t="shared" si="97"/>
        <v>0</v>
      </c>
      <c r="O96" s="305"/>
      <c r="P96" s="67"/>
      <c r="Q96" s="71"/>
      <c r="R96" s="67"/>
      <c r="S96" s="67">
        <f t="shared" si="98"/>
        <v>0</v>
      </c>
      <c r="T96" s="67">
        <f t="shared" si="99"/>
        <v>0</v>
      </c>
      <c r="U96" s="305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59"/>
      <c r="AC96" s="360"/>
      <c r="AD96" s="67"/>
      <c r="AE96" s="67">
        <f t="shared" si="102"/>
        <v>0</v>
      </c>
      <c r="AF96" s="67">
        <f t="shared" si="103"/>
        <v>0</v>
      </c>
      <c r="AG96" s="305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50"/>
      <c r="AP96" s="350"/>
      <c r="AQ96" s="67">
        <f t="shared" si="106"/>
        <v>0</v>
      </c>
      <c r="AR96" s="67">
        <f t="shared" si="107"/>
        <v>0</v>
      </c>
      <c r="AS96" s="106"/>
      <c r="AT96" s="351"/>
      <c r="AU96" s="71"/>
      <c r="AV96" s="67"/>
      <c r="AW96" s="67">
        <f t="shared" si="108"/>
        <v>0</v>
      </c>
      <c r="AX96" s="67">
        <f t="shared" si="109"/>
        <v>0</v>
      </c>
      <c r="AY96" s="352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06">
        <v>82.47</v>
      </c>
      <c r="BX96" s="350"/>
      <c r="BY96" s="75"/>
      <c r="BZ96" s="86"/>
      <c r="CA96" s="67">
        <f t="shared" si="118"/>
        <v>82.47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05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50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50"/>
      <c r="DN96" s="350"/>
      <c r="DO96" s="350"/>
      <c r="DP96" s="350"/>
      <c r="DQ96" s="67">
        <f t="shared" si="132"/>
        <v>0</v>
      </c>
      <c r="DR96" s="67">
        <f t="shared" si="133"/>
        <v>0</v>
      </c>
      <c r="DS96" s="305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05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67">
        <v>4.6399999999999997</v>
      </c>
      <c r="HX96" s="357"/>
      <c r="HY96" s="357"/>
      <c r="HZ96" s="357"/>
      <c r="IA96" s="67">
        <f t="shared" si="167"/>
        <v>4.6399999999999997</v>
      </c>
      <c r="IB96" s="67">
        <f t="shared" si="168"/>
        <v>0</v>
      </c>
      <c r="IC96" s="354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55"/>
      <c r="IL96" s="358"/>
      <c r="IM96" s="351">
        <f t="shared" si="172"/>
        <v>0</v>
      </c>
      <c r="IN96" s="351">
        <f t="shared" si="173"/>
        <v>0</v>
      </c>
      <c r="IO96" s="106"/>
      <c r="IP96" s="357"/>
      <c r="IQ96" s="351">
        <f t="shared" si="174"/>
        <v>0</v>
      </c>
      <c r="IR96" s="351">
        <f t="shared" si="175"/>
        <v>0</v>
      </c>
      <c r="IS96" s="353"/>
      <c r="IT96" s="353"/>
      <c r="IU96" s="356">
        <f t="shared" si="180"/>
        <v>0</v>
      </c>
      <c r="IV96" s="136">
        <f t="shared" si="181"/>
        <v>0</v>
      </c>
      <c r="IW96" s="356"/>
      <c r="IX96" s="356"/>
      <c r="IY96" s="356">
        <f t="shared" si="176"/>
        <v>0</v>
      </c>
      <c r="IZ96" s="356">
        <f t="shared" si="177"/>
        <v>0</v>
      </c>
      <c r="JA96" s="136"/>
      <c r="JB96" s="136"/>
      <c r="JC96" s="356">
        <f t="shared" si="178"/>
        <v>0</v>
      </c>
      <c r="JD96" s="356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50"/>
      <c r="F97" s="350"/>
      <c r="G97" s="67">
        <f t="shared" si="94"/>
        <v>0</v>
      </c>
      <c r="H97" s="67">
        <f t="shared" si="95"/>
        <v>0</v>
      </c>
      <c r="I97" s="305"/>
      <c r="J97" s="67"/>
      <c r="K97" s="67"/>
      <c r="L97" s="67"/>
      <c r="M97" s="67">
        <f t="shared" si="96"/>
        <v>0</v>
      </c>
      <c r="N97" s="67">
        <f t="shared" si="97"/>
        <v>0</v>
      </c>
      <c r="O97" s="305"/>
      <c r="P97" s="67"/>
      <c r="Q97" s="71"/>
      <c r="R97" s="67"/>
      <c r="S97" s="67">
        <f t="shared" si="98"/>
        <v>0</v>
      </c>
      <c r="T97" s="67">
        <f t="shared" si="99"/>
        <v>0</v>
      </c>
      <c r="U97" s="305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59"/>
      <c r="AC97" s="360"/>
      <c r="AD97" s="67"/>
      <c r="AE97" s="67">
        <f t="shared" si="102"/>
        <v>0</v>
      </c>
      <c r="AF97" s="67">
        <f t="shared" si="103"/>
        <v>0</v>
      </c>
      <c r="AG97" s="305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50"/>
      <c r="AP97" s="350"/>
      <c r="AQ97" s="67">
        <f t="shared" si="106"/>
        <v>0</v>
      </c>
      <c r="AR97" s="67">
        <f t="shared" si="107"/>
        <v>0</v>
      </c>
      <c r="AS97" s="106"/>
      <c r="AT97" s="351"/>
      <c r="AU97" s="71"/>
      <c r="AV97" s="67"/>
      <c r="AW97" s="67">
        <f t="shared" si="108"/>
        <v>0</v>
      </c>
      <c r="AX97" s="67">
        <f t="shared" si="109"/>
        <v>0</v>
      </c>
      <c r="AY97" s="352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06">
        <v>82.47</v>
      </c>
      <c r="BX97" s="350"/>
      <c r="BY97" s="75"/>
      <c r="BZ97" s="86"/>
      <c r="CA97" s="67">
        <f t="shared" si="118"/>
        <v>82.47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05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50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50"/>
      <c r="DN97" s="350"/>
      <c r="DO97" s="350"/>
      <c r="DP97" s="350"/>
      <c r="DQ97" s="67">
        <f t="shared" si="132"/>
        <v>0</v>
      </c>
      <c r="DR97" s="67">
        <f t="shared" si="133"/>
        <v>0</v>
      </c>
      <c r="DS97" s="305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05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67">
        <v>4.6399999999999997</v>
      </c>
      <c r="HX97" s="357"/>
      <c r="HY97" s="357"/>
      <c r="HZ97" s="357"/>
      <c r="IA97" s="67">
        <f t="shared" si="167"/>
        <v>4.6399999999999997</v>
      </c>
      <c r="IB97" s="67">
        <f t="shared" si="168"/>
        <v>0</v>
      </c>
      <c r="IC97" s="354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55"/>
      <c r="IL97" s="358"/>
      <c r="IM97" s="351">
        <f t="shared" si="172"/>
        <v>0</v>
      </c>
      <c r="IN97" s="351">
        <f t="shared" si="173"/>
        <v>0</v>
      </c>
      <c r="IO97" s="106"/>
      <c r="IP97" s="357"/>
      <c r="IQ97" s="351">
        <f t="shared" si="174"/>
        <v>0</v>
      </c>
      <c r="IR97" s="351">
        <f t="shared" si="175"/>
        <v>0</v>
      </c>
      <c r="IS97" s="353"/>
      <c r="IT97" s="353"/>
      <c r="IU97" s="356">
        <f t="shared" si="180"/>
        <v>0</v>
      </c>
      <c r="IV97" s="136">
        <f t="shared" si="181"/>
        <v>0</v>
      </c>
      <c r="IW97" s="356"/>
      <c r="IX97" s="356"/>
      <c r="IY97" s="356">
        <f t="shared" si="176"/>
        <v>0</v>
      </c>
      <c r="IZ97" s="356">
        <f t="shared" si="177"/>
        <v>0</v>
      </c>
      <c r="JA97" s="136"/>
      <c r="JB97" s="136"/>
      <c r="JC97" s="356">
        <f t="shared" si="178"/>
        <v>0</v>
      </c>
      <c r="JD97" s="356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50"/>
      <c r="F98" s="350"/>
      <c r="G98" s="67">
        <f t="shared" si="94"/>
        <v>0</v>
      </c>
      <c r="H98" s="67">
        <f t="shared" si="95"/>
        <v>0</v>
      </c>
      <c r="I98" s="305"/>
      <c r="J98" s="67"/>
      <c r="K98" s="67"/>
      <c r="L98" s="67"/>
      <c r="M98" s="67">
        <f t="shared" si="96"/>
        <v>0</v>
      </c>
      <c r="N98" s="67">
        <f t="shared" si="97"/>
        <v>0</v>
      </c>
      <c r="O98" s="305"/>
      <c r="P98" s="67"/>
      <c r="Q98" s="71"/>
      <c r="R98" s="67"/>
      <c r="S98" s="67">
        <f t="shared" si="98"/>
        <v>0</v>
      </c>
      <c r="T98" s="67">
        <f t="shared" si="99"/>
        <v>0</v>
      </c>
      <c r="U98" s="305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59"/>
      <c r="AC98" s="360"/>
      <c r="AD98" s="67"/>
      <c r="AE98" s="67">
        <f t="shared" si="102"/>
        <v>0</v>
      </c>
      <c r="AF98" s="67">
        <f t="shared" si="103"/>
        <v>0</v>
      </c>
      <c r="AG98" s="305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50"/>
      <c r="AP98" s="350"/>
      <c r="AQ98" s="67">
        <f t="shared" si="106"/>
        <v>0</v>
      </c>
      <c r="AR98" s="67">
        <f t="shared" si="107"/>
        <v>0</v>
      </c>
      <c r="AS98" s="106"/>
      <c r="AT98" s="351"/>
      <c r="AU98" s="71"/>
      <c r="AV98" s="67"/>
      <c r="AW98" s="67">
        <f t="shared" si="108"/>
        <v>0</v>
      </c>
      <c r="AX98" s="67">
        <f t="shared" si="109"/>
        <v>0</v>
      </c>
      <c r="AY98" s="352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06">
        <v>82.47</v>
      </c>
      <c r="BX98" s="350"/>
      <c r="BY98" s="75"/>
      <c r="BZ98" s="86"/>
      <c r="CA98" s="67">
        <f t="shared" si="118"/>
        <v>82.47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05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50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50"/>
      <c r="DN98" s="350"/>
      <c r="DO98" s="350"/>
      <c r="DP98" s="350"/>
      <c r="DQ98" s="67">
        <f t="shared" si="132"/>
        <v>0</v>
      </c>
      <c r="DR98" s="67">
        <f t="shared" si="133"/>
        <v>0</v>
      </c>
      <c r="DS98" s="305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05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67">
        <v>4.6399999999999997</v>
      </c>
      <c r="HX98" s="357"/>
      <c r="HY98" s="357"/>
      <c r="HZ98" s="357"/>
      <c r="IA98" s="67">
        <f t="shared" si="167"/>
        <v>4.6399999999999997</v>
      </c>
      <c r="IB98" s="67">
        <f t="shared" si="168"/>
        <v>0</v>
      </c>
      <c r="IC98" s="354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55"/>
      <c r="IL98" s="358"/>
      <c r="IM98" s="351">
        <f t="shared" si="172"/>
        <v>0</v>
      </c>
      <c r="IN98" s="351">
        <f t="shared" si="173"/>
        <v>0</v>
      </c>
      <c r="IO98" s="106"/>
      <c r="IP98" s="357"/>
      <c r="IQ98" s="351">
        <f t="shared" si="174"/>
        <v>0</v>
      </c>
      <c r="IR98" s="351">
        <f t="shared" si="175"/>
        <v>0</v>
      </c>
      <c r="IS98" s="353"/>
      <c r="IT98" s="353"/>
      <c r="IU98" s="356">
        <f t="shared" si="180"/>
        <v>0</v>
      </c>
      <c r="IV98" s="136">
        <f t="shared" si="181"/>
        <v>0</v>
      </c>
      <c r="IW98" s="356"/>
      <c r="IX98" s="356"/>
      <c r="IY98" s="356">
        <f t="shared" si="176"/>
        <v>0</v>
      </c>
      <c r="IZ98" s="356">
        <f t="shared" si="177"/>
        <v>0</v>
      </c>
      <c r="JA98" s="136"/>
      <c r="JB98" s="136"/>
      <c r="JC98" s="356">
        <f t="shared" si="178"/>
        <v>0</v>
      </c>
      <c r="JD98" s="356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50"/>
      <c r="F99" s="350"/>
      <c r="G99" s="67">
        <f t="shared" si="94"/>
        <v>0</v>
      </c>
      <c r="H99" s="67">
        <f t="shared" si="95"/>
        <v>0</v>
      </c>
      <c r="I99" s="305"/>
      <c r="J99" s="67"/>
      <c r="K99" s="67"/>
      <c r="L99" s="67"/>
      <c r="M99" s="67">
        <f t="shared" si="96"/>
        <v>0</v>
      </c>
      <c r="N99" s="67">
        <f t="shared" si="97"/>
        <v>0</v>
      </c>
      <c r="O99" s="305"/>
      <c r="P99" s="67"/>
      <c r="Q99" s="71"/>
      <c r="R99" s="67"/>
      <c r="S99" s="67">
        <f t="shared" si="98"/>
        <v>0</v>
      </c>
      <c r="T99" s="67">
        <f t="shared" si="99"/>
        <v>0</v>
      </c>
      <c r="U99" s="305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59"/>
      <c r="AC99" s="360"/>
      <c r="AD99" s="67"/>
      <c r="AE99" s="67">
        <f t="shared" si="102"/>
        <v>0</v>
      </c>
      <c r="AF99" s="67">
        <f t="shared" si="103"/>
        <v>0</v>
      </c>
      <c r="AG99" s="305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50"/>
      <c r="AP99" s="350"/>
      <c r="AQ99" s="67">
        <f t="shared" si="106"/>
        <v>0</v>
      </c>
      <c r="AR99" s="67">
        <f t="shared" si="107"/>
        <v>0</v>
      </c>
      <c r="AS99" s="106"/>
      <c r="AT99" s="351"/>
      <c r="AU99" s="71"/>
      <c r="AV99" s="67"/>
      <c r="AW99" s="67">
        <f t="shared" si="108"/>
        <v>0</v>
      </c>
      <c r="AX99" s="67">
        <f t="shared" si="109"/>
        <v>0</v>
      </c>
      <c r="AY99" s="352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06">
        <v>82.47</v>
      </c>
      <c r="BX99" s="350"/>
      <c r="BY99" s="75"/>
      <c r="BZ99" s="86"/>
      <c r="CA99" s="67">
        <f t="shared" si="118"/>
        <v>82.47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05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50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50"/>
      <c r="DN99" s="350"/>
      <c r="DO99" s="350"/>
      <c r="DP99" s="350"/>
      <c r="DQ99" s="67">
        <f t="shared" si="132"/>
        <v>0</v>
      </c>
      <c r="DR99" s="67">
        <f t="shared" si="133"/>
        <v>0</v>
      </c>
      <c r="DS99" s="305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05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67">
        <v>4.6399999999999997</v>
      </c>
      <c r="HX99" s="357"/>
      <c r="HY99" s="357"/>
      <c r="HZ99" s="357"/>
      <c r="IA99" s="67">
        <f t="shared" si="167"/>
        <v>4.6399999999999997</v>
      </c>
      <c r="IB99" s="67">
        <f t="shared" si="168"/>
        <v>0</v>
      </c>
      <c r="IC99" s="354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55"/>
      <c r="IL99" s="358"/>
      <c r="IM99" s="351">
        <f t="shared" si="172"/>
        <v>0</v>
      </c>
      <c r="IN99" s="351">
        <f t="shared" si="173"/>
        <v>0</v>
      </c>
      <c r="IO99" s="106"/>
      <c r="IP99" s="357"/>
      <c r="IQ99" s="351">
        <f t="shared" si="174"/>
        <v>0</v>
      </c>
      <c r="IR99" s="351">
        <f t="shared" si="175"/>
        <v>0</v>
      </c>
      <c r="IS99" s="353"/>
      <c r="IT99" s="353"/>
      <c r="IU99" s="356">
        <f t="shared" si="180"/>
        <v>0</v>
      </c>
      <c r="IV99" s="136">
        <f t="shared" si="181"/>
        <v>0</v>
      </c>
      <c r="IW99" s="356"/>
      <c r="IX99" s="356"/>
      <c r="IY99" s="356">
        <f t="shared" si="176"/>
        <v>0</v>
      </c>
      <c r="IZ99" s="356">
        <f t="shared" si="177"/>
        <v>0</v>
      </c>
      <c r="JA99" s="136"/>
      <c r="JB99" s="136"/>
      <c r="JC99" s="356">
        <f t="shared" si="178"/>
        <v>0</v>
      </c>
      <c r="JD99" s="356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50"/>
      <c r="F100" s="350"/>
      <c r="G100" s="67">
        <f t="shared" si="94"/>
        <v>0</v>
      </c>
      <c r="H100" s="67">
        <f t="shared" si="95"/>
        <v>0</v>
      </c>
      <c r="I100" s="305"/>
      <c r="J100" s="67"/>
      <c r="K100" s="67"/>
      <c r="L100" s="67"/>
      <c r="M100" s="67">
        <f t="shared" si="96"/>
        <v>0</v>
      </c>
      <c r="N100" s="67">
        <f t="shared" si="97"/>
        <v>0</v>
      </c>
      <c r="O100" s="305"/>
      <c r="P100" s="67"/>
      <c r="Q100" s="71"/>
      <c r="R100" s="67"/>
      <c r="S100" s="67">
        <f t="shared" si="98"/>
        <v>0</v>
      </c>
      <c r="T100" s="67">
        <f t="shared" si="99"/>
        <v>0</v>
      </c>
      <c r="U100" s="305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59"/>
      <c r="AC100" s="360"/>
      <c r="AD100" s="67"/>
      <c r="AE100" s="67">
        <f t="shared" si="102"/>
        <v>0</v>
      </c>
      <c r="AF100" s="67">
        <f t="shared" si="103"/>
        <v>0</v>
      </c>
      <c r="AG100" s="305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50"/>
      <c r="AP100" s="350"/>
      <c r="AQ100" s="67">
        <f t="shared" si="106"/>
        <v>0</v>
      </c>
      <c r="AR100" s="67">
        <f t="shared" si="107"/>
        <v>0</v>
      </c>
      <c r="AS100" s="106"/>
      <c r="AT100" s="351"/>
      <c r="AU100" s="71"/>
      <c r="AV100" s="67"/>
      <c r="AW100" s="67">
        <f t="shared" si="108"/>
        <v>0</v>
      </c>
      <c r="AX100" s="67">
        <f t="shared" si="109"/>
        <v>0</v>
      </c>
      <c r="AY100" s="352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06">
        <v>82.47</v>
      </c>
      <c r="BX100" s="350"/>
      <c r="BY100" s="75"/>
      <c r="BZ100" s="86"/>
      <c r="CA100" s="67">
        <f t="shared" si="118"/>
        <v>82.47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05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50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50"/>
      <c r="DN100" s="350"/>
      <c r="DO100" s="350"/>
      <c r="DP100" s="350"/>
      <c r="DQ100" s="67">
        <f t="shared" si="132"/>
        <v>0</v>
      </c>
      <c r="DR100" s="67">
        <f t="shared" si="133"/>
        <v>0</v>
      </c>
      <c r="DS100" s="305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05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67">
        <v>4.6399999999999997</v>
      </c>
      <c r="HX100" s="357"/>
      <c r="HY100" s="357"/>
      <c r="HZ100" s="357"/>
      <c r="IA100" s="67">
        <f t="shared" si="167"/>
        <v>4.6399999999999997</v>
      </c>
      <c r="IB100" s="67">
        <f t="shared" si="168"/>
        <v>0</v>
      </c>
      <c r="IC100" s="354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55"/>
      <c r="IL100" s="358"/>
      <c r="IM100" s="351">
        <f t="shared" si="172"/>
        <v>0</v>
      </c>
      <c r="IN100" s="351">
        <f t="shared" si="173"/>
        <v>0</v>
      </c>
      <c r="IO100" s="106"/>
      <c r="IP100" s="357"/>
      <c r="IQ100" s="351">
        <f t="shared" si="174"/>
        <v>0</v>
      </c>
      <c r="IR100" s="351">
        <f t="shared" si="175"/>
        <v>0</v>
      </c>
      <c r="IS100" s="353"/>
      <c r="IT100" s="353"/>
      <c r="IU100" s="356">
        <f t="shared" si="180"/>
        <v>0</v>
      </c>
      <c r="IV100" s="136">
        <f t="shared" si="181"/>
        <v>0</v>
      </c>
      <c r="IW100" s="356"/>
      <c r="IX100" s="356"/>
      <c r="IY100" s="356">
        <f t="shared" si="176"/>
        <v>0</v>
      </c>
      <c r="IZ100" s="356">
        <f t="shared" si="177"/>
        <v>0</v>
      </c>
      <c r="JA100" s="136"/>
      <c r="JB100" s="136"/>
      <c r="JC100" s="356">
        <f t="shared" si="178"/>
        <v>0</v>
      </c>
      <c r="JD100" s="356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50"/>
      <c r="F101" s="350"/>
      <c r="G101" s="67">
        <f t="shared" si="94"/>
        <v>0</v>
      </c>
      <c r="H101" s="67">
        <f t="shared" si="95"/>
        <v>0</v>
      </c>
      <c r="I101" s="305"/>
      <c r="J101" s="67"/>
      <c r="K101" s="67"/>
      <c r="L101" s="67"/>
      <c r="M101" s="67">
        <f t="shared" si="96"/>
        <v>0</v>
      </c>
      <c r="N101" s="67">
        <f t="shared" si="97"/>
        <v>0</v>
      </c>
      <c r="O101" s="305"/>
      <c r="P101" s="67"/>
      <c r="Q101" s="71"/>
      <c r="R101" s="67"/>
      <c r="S101" s="67">
        <f t="shared" si="98"/>
        <v>0</v>
      </c>
      <c r="T101" s="67">
        <f t="shared" si="99"/>
        <v>0</v>
      </c>
      <c r="U101" s="305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59"/>
      <c r="AC101" s="360"/>
      <c r="AD101" s="67"/>
      <c r="AE101" s="67">
        <f t="shared" si="102"/>
        <v>0</v>
      </c>
      <c r="AF101" s="67">
        <f t="shared" si="103"/>
        <v>0</v>
      </c>
      <c r="AG101" s="305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50"/>
      <c r="AP101" s="350"/>
      <c r="AQ101" s="67">
        <f t="shared" si="106"/>
        <v>0</v>
      </c>
      <c r="AR101" s="67">
        <f t="shared" si="107"/>
        <v>0</v>
      </c>
      <c r="AS101" s="106"/>
      <c r="AT101" s="351"/>
      <c r="AU101" s="71"/>
      <c r="AV101" s="67"/>
      <c r="AW101" s="67">
        <f t="shared" si="108"/>
        <v>0</v>
      </c>
      <c r="AX101" s="67">
        <f t="shared" si="109"/>
        <v>0</v>
      </c>
      <c r="AY101" s="352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06">
        <v>82.47</v>
      </c>
      <c r="BX101" s="350"/>
      <c r="BY101" s="75"/>
      <c r="BZ101" s="86"/>
      <c r="CA101" s="67">
        <f t="shared" si="118"/>
        <v>82.47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05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50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50"/>
      <c r="DN101" s="350"/>
      <c r="DO101" s="350"/>
      <c r="DP101" s="350"/>
      <c r="DQ101" s="67">
        <f t="shared" si="132"/>
        <v>0</v>
      </c>
      <c r="DR101" s="67">
        <f t="shared" si="133"/>
        <v>0</v>
      </c>
      <c r="DS101" s="305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05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67">
        <v>4.6399999999999997</v>
      </c>
      <c r="HX101" s="357"/>
      <c r="HY101" s="357"/>
      <c r="HZ101" s="357"/>
      <c r="IA101" s="67">
        <f t="shared" si="167"/>
        <v>4.6399999999999997</v>
      </c>
      <c r="IB101" s="67">
        <f t="shared" si="168"/>
        <v>0</v>
      </c>
      <c r="IC101" s="354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55"/>
      <c r="IL101" s="358"/>
      <c r="IM101" s="351">
        <f t="shared" si="172"/>
        <v>0</v>
      </c>
      <c r="IN101" s="351">
        <f t="shared" si="173"/>
        <v>0</v>
      </c>
      <c r="IO101" s="106"/>
      <c r="IP101" s="357"/>
      <c r="IQ101" s="351">
        <f t="shared" si="174"/>
        <v>0</v>
      </c>
      <c r="IR101" s="351">
        <f t="shared" si="175"/>
        <v>0</v>
      </c>
      <c r="IS101" s="353"/>
      <c r="IT101" s="353"/>
      <c r="IU101" s="356">
        <f t="shared" si="180"/>
        <v>0</v>
      </c>
      <c r="IV101" s="136">
        <f t="shared" si="181"/>
        <v>0</v>
      </c>
      <c r="IW101" s="356"/>
      <c r="IX101" s="356"/>
      <c r="IY101" s="356">
        <f t="shared" si="176"/>
        <v>0</v>
      </c>
      <c r="IZ101" s="356">
        <f t="shared" si="177"/>
        <v>0</v>
      </c>
      <c r="JA101" s="136"/>
      <c r="JB101" s="136"/>
      <c r="JC101" s="356">
        <f t="shared" si="178"/>
        <v>0</v>
      </c>
      <c r="JD101" s="356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50"/>
      <c r="F102" s="350"/>
      <c r="G102" s="67">
        <f t="shared" si="94"/>
        <v>0</v>
      </c>
      <c r="H102" s="67">
        <f t="shared" si="95"/>
        <v>0</v>
      </c>
      <c r="I102" s="305"/>
      <c r="J102" s="67"/>
      <c r="K102" s="67"/>
      <c r="L102" s="67"/>
      <c r="M102" s="67">
        <f t="shared" si="96"/>
        <v>0</v>
      </c>
      <c r="N102" s="67">
        <f t="shared" si="97"/>
        <v>0</v>
      </c>
      <c r="O102" s="305"/>
      <c r="P102" s="67"/>
      <c r="Q102" s="71"/>
      <c r="R102" s="67"/>
      <c r="S102" s="67">
        <f t="shared" si="98"/>
        <v>0</v>
      </c>
      <c r="T102" s="67">
        <f t="shared" si="99"/>
        <v>0</v>
      </c>
      <c r="U102" s="305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59"/>
      <c r="AC102" s="360"/>
      <c r="AD102" s="67"/>
      <c r="AE102" s="67">
        <f t="shared" si="102"/>
        <v>0</v>
      </c>
      <c r="AF102" s="67">
        <f t="shared" si="103"/>
        <v>0</v>
      </c>
      <c r="AG102" s="305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50"/>
      <c r="AP102" s="350"/>
      <c r="AQ102" s="67">
        <f t="shared" si="106"/>
        <v>0</v>
      </c>
      <c r="AR102" s="67">
        <f t="shared" si="107"/>
        <v>0</v>
      </c>
      <c r="AS102" s="106"/>
      <c r="AT102" s="351"/>
      <c r="AU102" s="71"/>
      <c r="AV102" s="67"/>
      <c r="AW102" s="67">
        <f t="shared" si="108"/>
        <v>0</v>
      </c>
      <c r="AX102" s="67">
        <f t="shared" si="109"/>
        <v>0</v>
      </c>
      <c r="AY102" s="352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06">
        <v>82.47</v>
      </c>
      <c r="BX102" s="350"/>
      <c r="BY102" s="75"/>
      <c r="BZ102" s="86"/>
      <c r="CA102" s="67">
        <f t="shared" si="118"/>
        <v>82.47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05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50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50"/>
      <c r="DN102" s="350"/>
      <c r="DO102" s="350"/>
      <c r="DP102" s="350"/>
      <c r="DQ102" s="67">
        <f t="shared" si="132"/>
        <v>0</v>
      </c>
      <c r="DR102" s="67">
        <f t="shared" si="133"/>
        <v>0</v>
      </c>
      <c r="DS102" s="305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05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67">
        <v>4.6399999999999997</v>
      </c>
      <c r="HX102" s="357"/>
      <c r="HY102" s="357"/>
      <c r="HZ102" s="357"/>
      <c r="IA102" s="67">
        <f t="shared" si="167"/>
        <v>4.6399999999999997</v>
      </c>
      <c r="IB102" s="67">
        <f t="shared" si="168"/>
        <v>0</v>
      </c>
      <c r="IC102" s="354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55"/>
      <c r="IL102" s="358"/>
      <c r="IM102" s="351">
        <f t="shared" si="172"/>
        <v>0</v>
      </c>
      <c r="IN102" s="351">
        <f t="shared" si="173"/>
        <v>0</v>
      </c>
      <c r="IO102" s="106"/>
      <c r="IP102" s="357"/>
      <c r="IQ102" s="351">
        <f t="shared" si="174"/>
        <v>0</v>
      </c>
      <c r="IR102" s="351">
        <f t="shared" si="175"/>
        <v>0</v>
      </c>
      <c r="IS102" s="353"/>
      <c r="IT102" s="353"/>
      <c r="IU102" s="356">
        <f t="shared" si="180"/>
        <v>0</v>
      </c>
      <c r="IV102" s="136">
        <f t="shared" si="181"/>
        <v>0</v>
      </c>
      <c r="IW102" s="356"/>
      <c r="IX102" s="356"/>
      <c r="IY102" s="356">
        <f t="shared" si="176"/>
        <v>0</v>
      </c>
      <c r="IZ102" s="356">
        <f t="shared" si="177"/>
        <v>0</v>
      </c>
      <c r="JA102" s="136"/>
      <c r="JB102" s="136"/>
      <c r="JC102" s="356">
        <f t="shared" si="178"/>
        <v>0</v>
      </c>
      <c r="JD102" s="356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50"/>
      <c r="F103" s="350"/>
      <c r="G103" s="67">
        <f t="shared" si="94"/>
        <v>0</v>
      </c>
      <c r="H103" s="67">
        <f t="shared" si="95"/>
        <v>0</v>
      </c>
      <c r="I103" s="305"/>
      <c r="J103" s="67"/>
      <c r="K103" s="67"/>
      <c r="L103" s="67"/>
      <c r="M103" s="67">
        <f t="shared" si="96"/>
        <v>0</v>
      </c>
      <c r="N103" s="67">
        <f t="shared" si="97"/>
        <v>0</v>
      </c>
      <c r="O103" s="305"/>
      <c r="P103" s="67"/>
      <c r="Q103" s="71"/>
      <c r="R103" s="67"/>
      <c r="S103" s="67">
        <f t="shared" si="98"/>
        <v>0</v>
      </c>
      <c r="T103" s="67">
        <f t="shared" si="99"/>
        <v>0</v>
      </c>
      <c r="U103" s="305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59"/>
      <c r="AC103" s="360"/>
      <c r="AD103" s="67"/>
      <c r="AE103" s="67">
        <f t="shared" si="102"/>
        <v>0</v>
      </c>
      <c r="AF103" s="67">
        <f t="shared" si="103"/>
        <v>0</v>
      </c>
      <c r="AG103" s="305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50"/>
      <c r="AP103" s="350"/>
      <c r="AQ103" s="67">
        <f t="shared" si="106"/>
        <v>0</v>
      </c>
      <c r="AR103" s="67">
        <f t="shared" si="107"/>
        <v>0</v>
      </c>
      <c r="AS103" s="106"/>
      <c r="AT103" s="351"/>
      <c r="AU103" s="71"/>
      <c r="AV103" s="67"/>
      <c r="AW103" s="67">
        <f t="shared" si="108"/>
        <v>0</v>
      </c>
      <c r="AX103" s="67">
        <f t="shared" si="109"/>
        <v>0</v>
      </c>
      <c r="AY103" s="352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06">
        <v>82.47</v>
      </c>
      <c r="BX103" s="350"/>
      <c r="BY103" s="75"/>
      <c r="BZ103" s="86"/>
      <c r="CA103" s="67">
        <f t="shared" si="118"/>
        <v>82.47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05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50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50"/>
      <c r="DN103" s="350"/>
      <c r="DO103" s="350"/>
      <c r="DP103" s="350"/>
      <c r="DQ103" s="67">
        <f t="shared" si="132"/>
        <v>0</v>
      </c>
      <c r="DR103" s="67">
        <f t="shared" si="133"/>
        <v>0</v>
      </c>
      <c r="DS103" s="305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05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67">
        <v>4.6399999999999997</v>
      </c>
      <c r="HX103" s="357"/>
      <c r="HY103" s="357"/>
      <c r="HZ103" s="357"/>
      <c r="IA103" s="67">
        <f t="shared" si="167"/>
        <v>4.6399999999999997</v>
      </c>
      <c r="IB103" s="67">
        <f t="shared" si="168"/>
        <v>0</v>
      </c>
      <c r="IC103" s="354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55"/>
      <c r="IL103" s="358"/>
      <c r="IM103" s="351">
        <f t="shared" si="172"/>
        <v>0</v>
      </c>
      <c r="IN103" s="351">
        <f t="shared" si="173"/>
        <v>0</v>
      </c>
      <c r="IO103" s="106"/>
      <c r="IP103" s="357"/>
      <c r="IQ103" s="351">
        <f t="shared" si="174"/>
        <v>0</v>
      </c>
      <c r="IR103" s="351">
        <f t="shared" si="175"/>
        <v>0</v>
      </c>
      <c r="IS103" s="353"/>
      <c r="IT103" s="353"/>
      <c r="IU103" s="356">
        <f t="shared" si="180"/>
        <v>0</v>
      </c>
      <c r="IV103" s="136">
        <f t="shared" si="181"/>
        <v>0</v>
      </c>
      <c r="IW103" s="356"/>
      <c r="IX103" s="356"/>
      <c r="IY103" s="356">
        <f t="shared" si="176"/>
        <v>0</v>
      </c>
      <c r="IZ103" s="356">
        <f t="shared" si="177"/>
        <v>0</v>
      </c>
      <c r="JA103" s="136"/>
      <c r="JB103" s="136"/>
      <c r="JC103" s="356">
        <f t="shared" si="178"/>
        <v>0</v>
      </c>
      <c r="JD103" s="356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50"/>
      <c r="F104" s="350"/>
      <c r="G104" s="67">
        <f t="shared" si="94"/>
        <v>0</v>
      </c>
      <c r="H104" s="67">
        <f t="shared" si="95"/>
        <v>0</v>
      </c>
      <c r="I104" s="305"/>
      <c r="J104" s="67"/>
      <c r="K104" s="67"/>
      <c r="L104" s="67"/>
      <c r="M104" s="67">
        <f t="shared" si="96"/>
        <v>0</v>
      </c>
      <c r="N104" s="67">
        <f t="shared" si="97"/>
        <v>0</v>
      </c>
      <c r="O104" s="305"/>
      <c r="P104" s="67"/>
      <c r="Q104" s="71"/>
      <c r="R104" s="67"/>
      <c r="S104" s="67">
        <f t="shared" si="98"/>
        <v>0</v>
      </c>
      <c r="T104" s="67">
        <f t="shared" si="99"/>
        <v>0</v>
      </c>
      <c r="U104" s="305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59"/>
      <c r="AC104" s="360"/>
      <c r="AD104" s="67"/>
      <c r="AE104" s="67">
        <f t="shared" si="102"/>
        <v>0</v>
      </c>
      <c r="AF104" s="67">
        <f t="shared" si="103"/>
        <v>0</v>
      </c>
      <c r="AG104" s="305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50"/>
      <c r="AP104" s="350"/>
      <c r="AQ104" s="67">
        <f t="shared" si="106"/>
        <v>0</v>
      </c>
      <c r="AR104" s="67">
        <f t="shared" si="107"/>
        <v>0</v>
      </c>
      <c r="AS104" s="106"/>
      <c r="AT104" s="351"/>
      <c r="AU104" s="71"/>
      <c r="AV104" s="67"/>
      <c r="AW104" s="67">
        <f t="shared" si="108"/>
        <v>0</v>
      </c>
      <c r="AX104" s="67">
        <f t="shared" si="109"/>
        <v>0</v>
      </c>
      <c r="AY104" s="352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06">
        <v>82.47</v>
      </c>
      <c r="BX104" s="350"/>
      <c r="BY104" s="75"/>
      <c r="BZ104" s="86"/>
      <c r="CA104" s="67">
        <f t="shared" si="118"/>
        <v>82.47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05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50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50"/>
      <c r="DN104" s="350"/>
      <c r="DO104" s="350"/>
      <c r="DP104" s="350"/>
      <c r="DQ104" s="67">
        <f t="shared" si="132"/>
        <v>0</v>
      </c>
      <c r="DR104" s="67">
        <f t="shared" si="133"/>
        <v>0</v>
      </c>
      <c r="DS104" s="305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05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67">
        <v>4.6399999999999997</v>
      </c>
      <c r="HX104" s="357"/>
      <c r="HY104" s="357"/>
      <c r="HZ104" s="357"/>
      <c r="IA104" s="67">
        <f t="shared" si="167"/>
        <v>4.6399999999999997</v>
      </c>
      <c r="IB104" s="67">
        <f t="shared" si="168"/>
        <v>0</v>
      </c>
      <c r="IC104" s="354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55"/>
      <c r="IL104" s="358"/>
      <c r="IM104" s="351">
        <f t="shared" si="172"/>
        <v>0</v>
      </c>
      <c r="IN104" s="351">
        <f t="shared" si="173"/>
        <v>0</v>
      </c>
      <c r="IO104" s="106"/>
      <c r="IP104" s="357"/>
      <c r="IQ104" s="351">
        <f t="shared" si="174"/>
        <v>0</v>
      </c>
      <c r="IR104" s="351">
        <f t="shared" si="175"/>
        <v>0</v>
      </c>
      <c r="IS104" s="353"/>
      <c r="IT104" s="353"/>
      <c r="IU104" s="356">
        <f t="shared" si="180"/>
        <v>0</v>
      </c>
      <c r="IV104" s="136">
        <f t="shared" si="181"/>
        <v>0</v>
      </c>
      <c r="IW104" s="356"/>
      <c r="IX104" s="356"/>
      <c r="IY104" s="356">
        <f t="shared" si="176"/>
        <v>0</v>
      </c>
      <c r="IZ104" s="356">
        <f t="shared" si="177"/>
        <v>0</v>
      </c>
      <c r="JA104" s="136"/>
      <c r="JB104" s="136"/>
      <c r="JC104" s="356">
        <f t="shared" si="178"/>
        <v>0</v>
      </c>
      <c r="JD104" s="356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50"/>
      <c r="F105" s="350"/>
      <c r="G105" s="67">
        <f t="shared" si="94"/>
        <v>0</v>
      </c>
      <c r="H105" s="67">
        <f t="shared" si="95"/>
        <v>0</v>
      </c>
      <c r="I105" s="305"/>
      <c r="J105" s="67"/>
      <c r="K105" s="67"/>
      <c r="L105" s="67"/>
      <c r="M105" s="67">
        <f t="shared" si="96"/>
        <v>0</v>
      </c>
      <c r="N105" s="67">
        <f t="shared" si="97"/>
        <v>0</v>
      </c>
      <c r="O105" s="305"/>
      <c r="P105" s="67"/>
      <c r="Q105" s="71"/>
      <c r="R105" s="67"/>
      <c r="S105" s="67">
        <f t="shared" si="98"/>
        <v>0</v>
      </c>
      <c r="T105" s="67">
        <f t="shared" si="99"/>
        <v>0</v>
      </c>
      <c r="U105" s="305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59"/>
      <c r="AC105" s="360"/>
      <c r="AD105" s="67"/>
      <c r="AE105" s="67">
        <f t="shared" si="102"/>
        <v>0</v>
      </c>
      <c r="AF105" s="67">
        <f t="shared" si="103"/>
        <v>0</v>
      </c>
      <c r="AG105" s="305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50"/>
      <c r="AP105" s="350"/>
      <c r="AQ105" s="67">
        <f t="shared" si="106"/>
        <v>0</v>
      </c>
      <c r="AR105" s="67">
        <f t="shared" si="107"/>
        <v>0</v>
      </c>
      <c r="AS105" s="106"/>
      <c r="AT105" s="351"/>
      <c r="AU105" s="71"/>
      <c r="AV105" s="67"/>
      <c r="AW105" s="67">
        <f t="shared" si="108"/>
        <v>0</v>
      </c>
      <c r="AX105" s="67">
        <f t="shared" si="109"/>
        <v>0</v>
      </c>
      <c r="AY105" s="352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06">
        <v>82.47</v>
      </c>
      <c r="BX105" s="350"/>
      <c r="BY105" s="75"/>
      <c r="BZ105" s="86"/>
      <c r="CA105" s="67">
        <f t="shared" si="118"/>
        <v>82.47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05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50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50"/>
      <c r="DN105" s="350"/>
      <c r="DO105" s="350"/>
      <c r="DP105" s="350"/>
      <c r="DQ105" s="67">
        <f t="shared" si="132"/>
        <v>0</v>
      </c>
      <c r="DR105" s="67">
        <f t="shared" si="133"/>
        <v>0</v>
      </c>
      <c r="DS105" s="305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05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67">
        <v>4.6399999999999997</v>
      </c>
      <c r="HX105" s="357"/>
      <c r="HY105" s="357"/>
      <c r="HZ105" s="357"/>
      <c r="IA105" s="67">
        <f t="shared" si="167"/>
        <v>4.6399999999999997</v>
      </c>
      <c r="IB105" s="67">
        <f t="shared" si="168"/>
        <v>0</v>
      </c>
      <c r="IC105" s="354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55"/>
      <c r="IL105" s="358"/>
      <c r="IM105" s="351">
        <f t="shared" si="172"/>
        <v>0</v>
      </c>
      <c r="IN105" s="351">
        <f t="shared" si="173"/>
        <v>0</v>
      </c>
      <c r="IO105" s="106"/>
      <c r="IP105" s="357"/>
      <c r="IQ105" s="351">
        <f t="shared" si="174"/>
        <v>0</v>
      </c>
      <c r="IR105" s="351">
        <f t="shared" si="175"/>
        <v>0</v>
      </c>
      <c r="IS105" s="353"/>
      <c r="IT105" s="353"/>
      <c r="IU105" s="356">
        <f t="shared" si="180"/>
        <v>0</v>
      </c>
      <c r="IV105" s="136">
        <f t="shared" si="181"/>
        <v>0</v>
      </c>
      <c r="IW105" s="356"/>
      <c r="IX105" s="356"/>
      <c r="IY105" s="356">
        <f t="shared" si="176"/>
        <v>0</v>
      </c>
      <c r="IZ105" s="356">
        <f t="shared" si="177"/>
        <v>0</v>
      </c>
      <c r="JA105" s="136"/>
      <c r="JB105" s="136"/>
      <c r="JC105" s="356">
        <f t="shared" si="178"/>
        <v>0</v>
      </c>
      <c r="JD105" s="356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50"/>
      <c r="F106" s="350"/>
      <c r="G106" s="67">
        <f t="shared" si="94"/>
        <v>0</v>
      </c>
      <c r="H106" s="67">
        <f t="shared" si="95"/>
        <v>0</v>
      </c>
      <c r="I106" s="305"/>
      <c r="J106" s="67"/>
      <c r="K106" s="67"/>
      <c r="L106" s="67"/>
      <c r="M106" s="67">
        <f t="shared" si="96"/>
        <v>0</v>
      </c>
      <c r="N106" s="67">
        <f t="shared" si="97"/>
        <v>0</v>
      </c>
      <c r="O106" s="305"/>
      <c r="P106" s="67"/>
      <c r="Q106" s="71"/>
      <c r="R106" s="67"/>
      <c r="S106" s="67">
        <f t="shared" si="98"/>
        <v>0</v>
      </c>
      <c r="T106" s="67">
        <f t="shared" si="99"/>
        <v>0</v>
      </c>
      <c r="U106" s="305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59"/>
      <c r="AC106" s="360"/>
      <c r="AD106" s="67"/>
      <c r="AE106" s="67">
        <f t="shared" si="102"/>
        <v>0</v>
      </c>
      <c r="AF106" s="67">
        <f t="shared" si="103"/>
        <v>0</v>
      </c>
      <c r="AG106" s="305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50"/>
      <c r="AP106" s="350"/>
      <c r="AQ106" s="67">
        <f t="shared" si="106"/>
        <v>0</v>
      </c>
      <c r="AR106" s="67">
        <f t="shared" si="107"/>
        <v>0</v>
      </c>
      <c r="AS106" s="106"/>
      <c r="AT106" s="351"/>
      <c r="AU106" s="71"/>
      <c r="AV106" s="67"/>
      <c r="AW106" s="67">
        <f t="shared" si="108"/>
        <v>0</v>
      </c>
      <c r="AX106" s="67">
        <f t="shared" si="109"/>
        <v>0</v>
      </c>
      <c r="AY106" s="352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06">
        <v>82.47</v>
      </c>
      <c r="BX106" s="350"/>
      <c r="BY106" s="75"/>
      <c r="BZ106" s="86"/>
      <c r="CA106" s="67">
        <f t="shared" si="118"/>
        <v>82.47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05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50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50"/>
      <c r="DN106" s="350"/>
      <c r="DO106" s="350"/>
      <c r="DP106" s="350"/>
      <c r="DQ106" s="67">
        <f t="shared" si="132"/>
        <v>0</v>
      </c>
      <c r="DR106" s="67">
        <f t="shared" si="133"/>
        <v>0</v>
      </c>
      <c r="DS106" s="305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05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67">
        <v>4.6399999999999997</v>
      </c>
      <c r="HX106" s="357"/>
      <c r="HY106" s="357"/>
      <c r="HZ106" s="357"/>
      <c r="IA106" s="67">
        <f t="shared" si="167"/>
        <v>4.6399999999999997</v>
      </c>
      <c r="IB106" s="67">
        <f t="shared" si="168"/>
        <v>0</v>
      </c>
      <c r="IC106" s="354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55"/>
      <c r="IL106" s="358"/>
      <c r="IM106" s="351">
        <f t="shared" si="172"/>
        <v>0</v>
      </c>
      <c r="IN106" s="351">
        <f t="shared" si="173"/>
        <v>0</v>
      </c>
      <c r="IO106" s="106"/>
      <c r="IP106" s="357"/>
      <c r="IQ106" s="351">
        <f t="shared" si="174"/>
        <v>0</v>
      </c>
      <c r="IR106" s="351">
        <f t="shared" si="175"/>
        <v>0</v>
      </c>
      <c r="IS106" s="353"/>
      <c r="IT106" s="353"/>
      <c r="IU106" s="356">
        <f t="shared" si="180"/>
        <v>0</v>
      </c>
      <c r="IV106" s="136">
        <f t="shared" si="181"/>
        <v>0</v>
      </c>
      <c r="IW106" s="356"/>
      <c r="IX106" s="356"/>
      <c r="IY106" s="356">
        <f t="shared" si="176"/>
        <v>0</v>
      </c>
      <c r="IZ106" s="356">
        <f t="shared" si="177"/>
        <v>0</v>
      </c>
      <c r="JA106" s="136"/>
      <c r="JB106" s="136"/>
      <c r="JC106" s="356">
        <f t="shared" si="178"/>
        <v>0</v>
      </c>
      <c r="JD106" s="356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0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0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82.47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82.47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31.44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31.44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0</v>
      </c>
      <c r="IP107" s="125">
        <f t="shared" si="187"/>
        <v>0</v>
      </c>
      <c r="IQ107" s="125">
        <f t="shared" si="187"/>
        <v>0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0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0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3.09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3.09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 t="e">
        <f t="shared" si="197"/>
        <v>#DIV/0!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0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>
        <f t="shared" si="198"/>
        <v>58.416458333333338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58.416458333333338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28.651666666666696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28.651666666666696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8.870000000000001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8.870000000000001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 t="e">
        <f t="shared" si="201"/>
        <v>#DIV/0!</v>
      </c>
      <c r="IP109" s="125" t="e">
        <f t="shared" si="201"/>
        <v>#DIV/0!</v>
      </c>
      <c r="IQ109" s="125">
        <f t="shared" si="201"/>
        <v>0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44" t="s">
        <v>136</v>
      </c>
      <c r="J112" s="544"/>
      <c r="K112" s="544"/>
      <c r="L112" s="544"/>
      <c r="M112" s="544"/>
      <c r="N112" s="544"/>
      <c r="O112" s="544"/>
      <c r="P112" s="544"/>
      <c r="Q112" s="544"/>
      <c r="R112" s="544"/>
      <c r="S112" s="544"/>
      <c r="T112" s="544"/>
      <c r="U112" s="112"/>
      <c r="V112" s="112"/>
    </row>
    <row r="113" spans="9:22" ht="21.75" customHeight="1">
      <c r="I113" s="543" t="s">
        <v>179</v>
      </c>
      <c r="J113" s="543"/>
      <c r="K113" s="544"/>
      <c r="L113" s="544"/>
      <c r="M113" s="543" t="s">
        <v>180</v>
      </c>
      <c r="N113" s="543"/>
      <c r="O113" s="543"/>
      <c r="P113" s="543"/>
      <c r="Q113" s="543"/>
      <c r="R113" s="543"/>
      <c r="S113" s="543"/>
      <c r="T113" s="543"/>
      <c r="U113" s="113"/>
      <c r="V113" s="113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B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10.09.2026</v>
      </c>
      <c r="J4" s="94"/>
      <c r="K4" s="94"/>
      <c r="L4" s="94"/>
      <c r="M4" s="95"/>
      <c r="N4" s="95"/>
      <c r="O4" s="95"/>
      <c r="P4" s="95"/>
      <c r="Q4" s="95" t="s">
        <v>28</v>
      </c>
      <c r="R4" s="574" t="str">
        <f>'CGP SCHEDULE'!$AG$5</f>
        <v>23:22</v>
      </c>
      <c r="S4" s="574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75" t="str">
        <f>'CGP SCHEDULE'!AG7</f>
        <v>Revision-01</v>
      </c>
      <c r="U6" s="576"/>
      <c r="V6" s="576"/>
      <c r="W6" s="576"/>
      <c r="X6" s="576"/>
      <c r="Y6" s="576"/>
      <c r="Z6" s="576"/>
      <c r="AA6" s="576"/>
      <c r="AB6" s="576"/>
      <c r="AC6" s="576"/>
      <c r="AD6" s="576"/>
      <c r="AE6" s="577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10.09.2026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396" t="s">
        <v>246</v>
      </c>
      <c r="D8" s="422"/>
      <c r="E8" s="422"/>
      <c r="F8" s="422"/>
      <c r="G8" s="422"/>
      <c r="H8" s="423"/>
      <c r="I8" s="581" t="s">
        <v>172</v>
      </c>
      <c r="J8" s="582"/>
      <c r="K8" s="582"/>
      <c r="L8" s="582"/>
      <c r="M8" s="582"/>
      <c r="N8" s="583"/>
      <c r="O8" s="551" t="s">
        <v>0</v>
      </c>
      <c r="P8" s="569"/>
      <c r="Q8" s="569"/>
      <c r="R8" s="569"/>
      <c r="S8" s="569"/>
      <c r="T8" s="570"/>
      <c r="U8" s="571" t="s">
        <v>177</v>
      </c>
      <c r="V8" s="572"/>
      <c r="W8" s="572"/>
      <c r="X8" s="572"/>
      <c r="Y8" s="572"/>
      <c r="Z8" s="573"/>
      <c r="AA8" s="396" t="s">
        <v>1</v>
      </c>
      <c r="AB8" s="422"/>
      <c r="AC8" s="422"/>
      <c r="AD8" s="422"/>
      <c r="AE8" s="422"/>
      <c r="AF8" s="423"/>
      <c r="AG8" s="584" t="s">
        <v>184</v>
      </c>
      <c r="AH8" s="582"/>
      <c r="AI8" s="582"/>
      <c r="AJ8" s="582"/>
      <c r="AK8" s="582"/>
      <c r="AL8" s="583"/>
      <c r="AM8" s="396" t="s">
        <v>191</v>
      </c>
      <c r="AN8" s="493"/>
      <c r="AO8" s="493"/>
      <c r="AP8" s="493"/>
      <c r="AQ8" s="493"/>
      <c r="AR8" s="397"/>
      <c r="AS8" s="396" t="s">
        <v>2</v>
      </c>
      <c r="AT8" s="422"/>
      <c r="AU8" s="422"/>
      <c r="AV8" s="422"/>
      <c r="AW8" s="422"/>
      <c r="AX8" s="423"/>
      <c r="AY8" s="396" t="s">
        <v>18</v>
      </c>
      <c r="AZ8" s="422"/>
      <c r="BA8" s="422"/>
      <c r="BB8" s="422"/>
      <c r="BC8" s="422"/>
      <c r="BD8" s="423"/>
      <c r="BE8" s="396" t="s">
        <v>3</v>
      </c>
      <c r="BF8" s="422"/>
      <c r="BG8" s="422"/>
      <c r="BH8" s="422"/>
      <c r="BI8" s="422"/>
      <c r="BJ8" s="423"/>
      <c r="BK8" s="396" t="s">
        <v>4</v>
      </c>
      <c r="BL8" s="422"/>
      <c r="BM8" s="422"/>
      <c r="BN8" s="422"/>
      <c r="BO8" s="422"/>
      <c r="BP8" s="423"/>
      <c r="BQ8" s="396" t="s">
        <v>6</v>
      </c>
      <c r="BR8" s="422"/>
      <c r="BS8" s="422"/>
      <c r="BT8" s="422"/>
      <c r="BU8" s="422"/>
      <c r="BV8" s="423"/>
      <c r="BW8" s="580" t="s">
        <v>170</v>
      </c>
      <c r="BX8" s="580"/>
      <c r="BY8" s="580"/>
      <c r="BZ8" s="580"/>
      <c r="CA8" s="580"/>
      <c r="CB8" s="580"/>
      <c r="CC8" s="571" t="s">
        <v>176</v>
      </c>
      <c r="CD8" s="572"/>
      <c r="CE8" s="572"/>
      <c r="CF8" s="572"/>
      <c r="CG8" s="572"/>
      <c r="CH8" s="572"/>
      <c r="CI8" s="396" t="s">
        <v>9</v>
      </c>
      <c r="CJ8" s="422"/>
      <c r="CK8" s="422"/>
      <c r="CL8" s="422"/>
      <c r="CM8" s="422"/>
      <c r="CN8" s="423"/>
      <c r="CO8" s="396" t="s">
        <v>12</v>
      </c>
      <c r="CP8" s="422"/>
      <c r="CQ8" s="422"/>
      <c r="CR8" s="422"/>
      <c r="CS8" s="422"/>
      <c r="CT8" s="423"/>
      <c r="CU8" s="396" t="s">
        <v>183</v>
      </c>
      <c r="CV8" s="422"/>
      <c r="CW8" s="422"/>
      <c r="CX8" s="422"/>
      <c r="CY8" s="422"/>
      <c r="CZ8" s="423"/>
      <c r="DA8" s="396" t="s">
        <v>192</v>
      </c>
      <c r="DB8" s="422"/>
      <c r="DC8" s="422"/>
      <c r="DD8" s="422"/>
      <c r="DE8" s="422"/>
      <c r="DF8" s="423"/>
      <c r="DG8" s="396" t="s">
        <v>15</v>
      </c>
      <c r="DH8" s="422"/>
      <c r="DI8" s="422"/>
      <c r="DJ8" s="422"/>
      <c r="DK8" s="422"/>
      <c r="DL8" s="423"/>
      <c r="DM8" s="396" t="s">
        <v>143</v>
      </c>
      <c r="DN8" s="493"/>
      <c r="DO8" s="493"/>
      <c r="DP8" s="493"/>
      <c r="DQ8" s="493"/>
      <c r="DR8" s="493"/>
      <c r="DS8" s="396" t="s">
        <v>185</v>
      </c>
      <c r="DT8" s="422"/>
      <c r="DU8" s="422"/>
      <c r="DV8" s="422"/>
      <c r="DW8" s="422"/>
      <c r="DX8" s="422"/>
      <c r="DY8" s="396" t="s">
        <v>189</v>
      </c>
      <c r="DZ8" s="422"/>
      <c r="EA8" s="422"/>
      <c r="EB8" s="422"/>
      <c r="EC8" s="422"/>
      <c r="ED8" s="423"/>
      <c r="EE8" s="551" t="s">
        <v>175</v>
      </c>
      <c r="EF8" s="569"/>
      <c r="EG8" s="569"/>
      <c r="EH8" s="569"/>
      <c r="EI8" s="569"/>
      <c r="EJ8" s="570"/>
      <c r="EK8" s="581" t="s">
        <v>19</v>
      </c>
      <c r="EL8" s="582"/>
      <c r="EM8" s="582"/>
      <c r="EN8" s="582"/>
      <c r="EO8" s="582"/>
      <c r="EP8" s="583"/>
      <c r="EQ8" s="396" t="s">
        <v>200</v>
      </c>
      <c r="ER8" s="422"/>
      <c r="ES8" s="422"/>
      <c r="ET8" s="422"/>
      <c r="EU8" s="422"/>
      <c r="EV8" s="423"/>
      <c r="EW8" s="398" t="s">
        <v>219</v>
      </c>
      <c r="EX8" s="449"/>
      <c r="EY8" s="449"/>
      <c r="EZ8" s="449"/>
      <c r="FA8" s="449"/>
      <c r="FB8" s="449"/>
      <c r="FC8" s="398" t="s">
        <v>220</v>
      </c>
      <c r="FD8" s="449"/>
      <c r="FE8" s="449"/>
      <c r="FF8" s="449"/>
      <c r="FG8" s="449"/>
      <c r="FH8" s="449"/>
      <c r="FI8" s="398" t="s">
        <v>221</v>
      </c>
      <c r="FJ8" s="449"/>
      <c r="FK8" s="449"/>
      <c r="FL8" s="449"/>
      <c r="FM8" s="449"/>
      <c r="FN8" s="449"/>
      <c r="FO8" s="398" t="s">
        <v>222</v>
      </c>
      <c r="FP8" s="449"/>
      <c r="FQ8" s="449"/>
      <c r="FR8" s="449"/>
      <c r="FS8" s="449"/>
      <c r="FT8" s="449"/>
      <c r="FU8" s="398" t="s">
        <v>223</v>
      </c>
      <c r="FV8" s="449"/>
      <c r="FW8" s="449"/>
      <c r="FX8" s="449"/>
      <c r="FY8" s="449"/>
      <c r="FZ8" s="449"/>
      <c r="GA8" s="579" t="s">
        <v>224</v>
      </c>
      <c r="GB8" s="580"/>
      <c r="GC8" s="580"/>
      <c r="GD8" s="580"/>
      <c r="GE8" s="580"/>
      <c r="GF8" s="580"/>
      <c r="GG8" s="398" t="s">
        <v>230</v>
      </c>
      <c r="GH8" s="449"/>
      <c r="GI8" s="449"/>
      <c r="GJ8" s="449"/>
      <c r="GK8" s="398" t="s">
        <v>231</v>
      </c>
      <c r="GL8" s="449"/>
      <c r="GM8" s="449"/>
      <c r="GN8" s="449"/>
      <c r="GO8" s="581" t="s">
        <v>247</v>
      </c>
      <c r="GP8" s="585"/>
      <c r="GQ8" s="585"/>
      <c r="GR8" s="586"/>
      <c r="GS8" s="567" t="s">
        <v>252</v>
      </c>
      <c r="GT8" s="567"/>
      <c r="GU8" s="567"/>
      <c r="GV8" s="567"/>
      <c r="GW8" s="398" t="s">
        <v>237</v>
      </c>
      <c r="GX8" s="449"/>
      <c r="GY8" s="449"/>
      <c r="GZ8" s="449"/>
      <c r="HA8" s="587" t="s">
        <v>321</v>
      </c>
      <c r="HB8" s="580"/>
      <c r="HC8" s="580"/>
      <c r="HD8" s="580"/>
      <c r="HE8" s="398" t="s">
        <v>270</v>
      </c>
      <c r="HF8" s="449"/>
      <c r="HG8" s="449"/>
      <c r="HH8" s="449"/>
      <c r="HI8" s="579" t="s">
        <v>271</v>
      </c>
      <c r="HJ8" s="580"/>
      <c r="HK8" s="580"/>
      <c r="HL8" s="580"/>
      <c r="HM8" s="398" t="s">
        <v>272</v>
      </c>
      <c r="HN8" s="449"/>
      <c r="HO8" s="449"/>
      <c r="HP8" s="449"/>
      <c r="HQ8" s="398" t="s">
        <v>273</v>
      </c>
      <c r="HR8" s="449"/>
      <c r="HS8" s="449"/>
      <c r="HT8" s="449"/>
      <c r="HU8" s="579" t="s">
        <v>274</v>
      </c>
      <c r="HV8" s="580"/>
      <c r="HW8" s="580"/>
      <c r="HX8" s="580"/>
      <c r="HY8" s="398" t="s">
        <v>264</v>
      </c>
      <c r="HZ8" s="449"/>
      <c r="IA8" s="449"/>
      <c r="IB8" s="449"/>
      <c r="IC8" s="579" t="s">
        <v>276</v>
      </c>
      <c r="ID8" s="580"/>
      <c r="IE8" s="580"/>
      <c r="IF8" s="584"/>
      <c r="IG8" s="579" t="s">
        <v>284</v>
      </c>
      <c r="IH8" s="580"/>
      <c r="II8" s="580"/>
      <c r="IJ8" s="580"/>
      <c r="IK8" s="396" t="s">
        <v>286</v>
      </c>
      <c r="IL8" s="493"/>
      <c r="IM8" s="493"/>
      <c r="IN8" s="397"/>
      <c r="IO8" s="396" t="s">
        <v>299</v>
      </c>
      <c r="IP8" s="493"/>
      <c r="IQ8" s="493"/>
      <c r="IR8" s="397"/>
      <c r="IS8" s="396" t="s">
        <v>300</v>
      </c>
      <c r="IT8" s="493"/>
      <c r="IU8" s="493"/>
      <c r="IV8" s="397"/>
      <c r="IW8" s="396" t="s">
        <v>301</v>
      </c>
      <c r="IX8" s="493"/>
      <c r="IY8" s="493"/>
      <c r="IZ8" s="397"/>
      <c r="JA8" s="396" t="s">
        <v>311</v>
      </c>
      <c r="JB8" s="493"/>
      <c r="JC8" s="493"/>
      <c r="JD8" s="397"/>
      <c r="JE8" s="396" t="s">
        <v>316</v>
      </c>
      <c r="JF8" s="493"/>
      <c r="JG8" s="493"/>
      <c r="JH8" s="397"/>
      <c r="JI8" s="581" t="s">
        <v>326</v>
      </c>
      <c r="JJ8" s="585"/>
      <c r="JK8" s="585"/>
      <c r="JL8" s="586"/>
      <c r="JM8" s="405" t="s">
        <v>334</v>
      </c>
      <c r="JN8" s="493"/>
      <c r="JO8" s="493"/>
      <c r="JP8" s="406"/>
      <c r="JQ8" s="405" t="s">
        <v>335</v>
      </c>
      <c r="JR8" s="493"/>
      <c r="JS8" s="493"/>
      <c r="JT8" s="406"/>
      <c r="JU8" s="405" t="s">
        <v>356</v>
      </c>
      <c r="JV8" s="493"/>
      <c r="JW8" s="493"/>
      <c r="JX8" s="406"/>
      <c r="JY8" s="150"/>
      <c r="JZ8" s="150"/>
      <c r="KA8" s="150"/>
      <c r="KB8" s="150"/>
    </row>
    <row r="9" spans="1:288" s="178" customFormat="1" ht="55.5" customHeight="1">
      <c r="A9" s="155"/>
      <c r="B9" s="155"/>
      <c r="C9" s="551" t="s">
        <v>162</v>
      </c>
      <c r="D9" s="552"/>
      <c r="E9" s="396" t="s">
        <v>195</v>
      </c>
      <c r="F9" s="397"/>
      <c r="G9" s="551" t="s">
        <v>163</v>
      </c>
      <c r="H9" s="552"/>
      <c r="I9" s="551" t="s">
        <v>162</v>
      </c>
      <c r="J9" s="552"/>
      <c r="K9" s="396" t="s">
        <v>195</v>
      </c>
      <c r="L9" s="397"/>
      <c r="M9" s="551" t="s">
        <v>163</v>
      </c>
      <c r="N9" s="552"/>
      <c r="O9" s="551" t="s">
        <v>162</v>
      </c>
      <c r="P9" s="552"/>
      <c r="Q9" s="396" t="s">
        <v>195</v>
      </c>
      <c r="R9" s="397"/>
      <c r="S9" s="551" t="s">
        <v>163</v>
      </c>
      <c r="T9" s="552"/>
      <c r="U9" s="551" t="s">
        <v>162</v>
      </c>
      <c r="V9" s="552"/>
      <c r="W9" s="396" t="s">
        <v>195</v>
      </c>
      <c r="X9" s="397"/>
      <c r="Y9" s="551" t="s">
        <v>163</v>
      </c>
      <c r="Z9" s="552"/>
      <c r="AA9" s="551" t="s">
        <v>162</v>
      </c>
      <c r="AB9" s="552"/>
      <c r="AC9" s="396" t="s">
        <v>195</v>
      </c>
      <c r="AD9" s="397"/>
      <c r="AE9" s="551" t="s">
        <v>163</v>
      </c>
      <c r="AF9" s="552"/>
      <c r="AG9" s="551" t="s">
        <v>162</v>
      </c>
      <c r="AH9" s="552"/>
      <c r="AI9" s="396" t="s">
        <v>195</v>
      </c>
      <c r="AJ9" s="397"/>
      <c r="AK9" s="551" t="s">
        <v>163</v>
      </c>
      <c r="AL9" s="552"/>
      <c r="AM9" s="551" t="s">
        <v>162</v>
      </c>
      <c r="AN9" s="552"/>
      <c r="AO9" s="396" t="s">
        <v>195</v>
      </c>
      <c r="AP9" s="397"/>
      <c r="AQ9" s="536" t="s">
        <v>163</v>
      </c>
      <c r="AR9" s="536"/>
      <c r="AS9" s="551" t="s">
        <v>162</v>
      </c>
      <c r="AT9" s="552"/>
      <c r="AU9" s="396" t="s">
        <v>195</v>
      </c>
      <c r="AV9" s="397"/>
      <c r="AW9" s="551" t="s">
        <v>163</v>
      </c>
      <c r="AX9" s="552"/>
      <c r="AY9" s="551" t="s">
        <v>162</v>
      </c>
      <c r="AZ9" s="552"/>
      <c r="BA9" s="396" t="s">
        <v>195</v>
      </c>
      <c r="BB9" s="397"/>
      <c r="BC9" s="536" t="s">
        <v>163</v>
      </c>
      <c r="BD9" s="536"/>
      <c r="BE9" s="551" t="s">
        <v>162</v>
      </c>
      <c r="BF9" s="552"/>
      <c r="BG9" s="396" t="s">
        <v>195</v>
      </c>
      <c r="BH9" s="397"/>
      <c r="BI9" s="551" t="s">
        <v>163</v>
      </c>
      <c r="BJ9" s="552"/>
      <c r="BK9" s="551" t="s">
        <v>162</v>
      </c>
      <c r="BL9" s="552"/>
      <c r="BM9" s="396" t="s">
        <v>195</v>
      </c>
      <c r="BN9" s="397"/>
      <c r="BO9" s="551" t="s">
        <v>163</v>
      </c>
      <c r="BP9" s="552"/>
      <c r="BQ9" s="551" t="s">
        <v>162</v>
      </c>
      <c r="BR9" s="552"/>
      <c r="BS9" s="396" t="s">
        <v>195</v>
      </c>
      <c r="BT9" s="397"/>
      <c r="BU9" s="551" t="s">
        <v>163</v>
      </c>
      <c r="BV9" s="552"/>
      <c r="BW9" s="551" t="s">
        <v>162</v>
      </c>
      <c r="BX9" s="552"/>
      <c r="BY9" s="396" t="s">
        <v>195</v>
      </c>
      <c r="BZ9" s="397"/>
      <c r="CA9" s="551" t="s">
        <v>163</v>
      </c>
      <c r="CB9" s="552"/>
      <c r="CC9" s="551" t="s">
        <v>162</v>
      </c>
      <c r="CD9" s="552"/>
      <c r="CE9" s="396" t="s">
        <v>195</v>
      </c>
      <c r="CF9" s="397"/>
      <c r="CG9" s="551" t="s">
        <v>163</v>
      </c>
      <c r="CH9" s="552"/>
      <c r="CI9" s="551" t="s">
        <v>162</v>
      </c>
      <c r="CJ9" s="552"/>
      <c r="CK9" s="396" t="s">
        <v>195</v>
      </c>
      <c r="CL9" s="397"/>
      <c r="CM9" s="551" t="s">
        <v>163</v>
      </c>
      <c r="CN9" s="552"/>
      <c r="CO9" s="551" t="s">
        <v>162</v>
      </c>
      <c r="CP9" s="552"/>
      <c r="CQ9" s="396" t="s">
        <v>195</v>
      </c>
      <c r="CR9" s="397"/>
      <c r="CS9" s="551" t="s">
        <v>163</v>
      </c>
      <c r="CT9" s="552"/>
      <c r="CU9" s="551" t="s">
        <v>162</v>
      </c>
      <c r="CV9" s="552"/>
      <c r="CW9" s="396" t="s">
        <v>195</v>
      </c>
      <c r="CX9" s="397"/>
      <c r="CY9" s="551" t="s">
        <v>163</v>
      </c>
      <c r="CZ9" s="552"/>
      <c r="DA9" s="551" t="s">
        <v>162</v>
      </c>
      <c r="DB9" s="552"/>
      <c r="DC9" s="396" t="s">
        <v>195</v>
      </c>
      <c r="DD9" s="397"/>
      <c r="DE9" s="551" t="s">
        <v>163</v>
      </c>
      <c r="DF9" s="552"/>
      <c r="DG9" s="551" t="s">
        <v>162</v>
      </c>
      <c r="DH9" s="552"/>
      <c r="DI9" s="396" t="s">
        <v>195</v>
      </c>
      <c r="DJ9" s="397"/>
      <c r="DK9" s="536" t="s">
        <v>163</v>
      </c>
      <c r="DL9" s="536"/>
      <c r="DM9" s="551" t="s">
        <v>162</v>
      </c>
      <c r="DN9" s="552"/>
      <c r="DO9" s="396" t="s">
        <v>195</v>
      </c>
      <c r="DP9" s="397"/>
      <c r="DQ9" s="551" t="s">
        <v>163</v>
      </c>
      <c r="DR9" s="552"/>
      <c r="DS9" s="551" t="s">
        <v>162</v>
      </c>
      <c r="DT9" s="552"/>
      <c r="DU9" s="396" t="s">
        <v>195</v>
      </c>
      <c r="DV9" s="397"/>
      <c r="DW9" s="551" t="s">
        <v>163</v>
      </c>
      <c r="DX9" s="552"/>
      <c r="DY9" s="551" t="s">
        <v>162</v>
      </c>
      <c r="DZ9" s="552"/>
      <c r="EA9" s="396" t="s">
        <v>195</v>
      </c>
      <c r="EB9" s="397"/>
      <c r="EC9" s="551" t="s">
        <v>163</v>
      </c>
      <c r="ED9" s="552"/>
      <c r="EE9" s="551" t="s">
        <v>162</v>
      </c>
      <c r="EF9" s="552"/>
      <c r="EG9" s="396" t="s">
        <v>195</v>
      </c>
      <c r="EH9" s="397"/>
      <c r="EI9" s="551" t="s">
        <v>163</v>
      </c>
      <c r="EJ9" s="552"/>
      <c r="EK9" s="551" t="s">
        <v>162</v>
      </c>
      <c r="EL9" s="552"/>
      <c r="EM9" s="396" t="s">
        <v>195</v>
      </c>
      <c r="EN9" s="397"/>
      <c r="EO9" s="551" t="s">
        <v>163</v>
      </c>
      <c r="EP9" s="552"/>
      <c r="EQ9" s="551" t="s">
        <v>162</v>
      </c>
      <c r="ER9" s="552"/>
      <c r="ES9" s="396" t="s">
        <v>195</v>
      </c>
      <c r="ET9" s="397"/>
      <c r="EU9" s="551" t="s">
        <v>163</v>
      </c>
      <c r="EV9" s="552"/>
      <c r="EW9" s="551" t="s">
        <v>162</v>
      </c>
      <c r="EX9" s="552"/>
      <c r="EY9" s="396" t="s">
        <v>195</v>
      </c>
      <c r="EZ9" s="397"/>
      <c r="FA9" s="551" t="s">
        <v>163</v>
      </c>
      <c r="FB9" s="552"/>
      <c r="FC9" s="551" t="s">
        <v>162</v>
      </c>
      <c r="FD9" s="552"/>
      <c r="FE9" s="396" t="s">
        <v>195</v>
      </c>
      <c r="FF9" s="397"/>
      <c r="FG9" s="551" t="s">
        <v>163</v>
      </c>
      <c r="FH9" s="552"/>
      <c r="FI9" s="551" t="s">
        <v>162</v>
      </c>
      <c r="FJ9" s="552"/>
      <c r="FK9" s="396" t="s">
        <v>195</v>
      </c>
      <c r="FL9" s="397"/>
      <c r="FM9" s="551" t="s">
        <v>163</v>
      </c>
      <c r="FN9" s="552"/>
      <c r="FO9" s="551" t="s">
        <v>162</v>
      </c>
      <c r="FP9" s="552"/>
      <c r="FQ9" s="396" t="s">
        <v>195</v>
      </c>
      <c r="FR9" s="397"/>
      <c r="FS9" s="551" t="s">
        <v>163</v>
      </c>
      <c r="FT9" s="552"/>
      <c r="FU9" s="551" t="s">
        <v>162</v>
      </c>
      <c r="FV9" s="552"/>
      <c r="FW9" s="396" t="s">
        <v>195</v>
      </c>
      <c r="FX9" s="397"/>
      <c r="FY9" s="551" t="s">
        <v>163</v>
      </c>
      <c r="FZ9" s="552"/>
      <c r="GA9" s="551" t="s">
        <v>162</v>
      </c>
      <c r="GB9" s="552"/>
      <c r="GC9" s="396" t="s">
        <v>195</v>
      </c>
      <c r="GD9" s="397"/>
      <c r="GE9" s="551" t="s">
        <v>163</v>
      </c>
      <c r="GF9" s="552"/>
      <c r="GG9" s="551" t="s">
        <v>162</v>
      </c>
      <c r="GH9" s="552"/>
      <c r="GI9" s="551" t="s">
        <v>163</v>
      </c>
      <c r="GJ9" s="552"/>
      <c r="GK9" s="551" t="s">
        <v>162</v>
      </c>
      <c r="GL9" s="552"/>
      <c r="GM9" s="551" t="s">
        <v>163</v>
      </c>
      <c r="GN9" s="552"/>
      <c r="GO9" s="551" t="s">
        <v>162</v>
      </c>
      <c r="GP9" s="552"/>
      <c r="GQ9" s="551" t="s">
        <v>163</v>
      </c>
      <c r="GR9" s="552"/>
      <c r="GS9" s="551" t="s">
        <v>162</v>
      </c>
      <c r="GT9" s="552"/>
      <c r="GU9" s="551" t="s">
        <v>163</v>
      </c>
      <c r="GV9" s="552"/>
      <c r="GW9" s="551" t="s">
        <v>162</v>
      </c>
      <c r="GX9" s="552"/>
      <c r="GY9" s="551" t="s">
        <v>163</v>
      </c>
      <c r="GZ9" s="552"/>
      <c r="HA9" s="551" t="s">
        <v>162</v>
      </c>
      <c r="HB9" s="552"/>
      <c r="HC9" s="551" t="s">
        <v>163</v>
      </c>
      <c r="HD9" s="552"/>
      <c r="HE9" s="551" t="s">
        <v>162</v>
      </c>
      <c r="HF9" s="552"/>
      <c r="HG9" s="551" t="s">
        <v>163</v>
      </c>
      <c r="HH9" s="552"/>
      <c r="HI9" s="551" t="s">
        <v>162</v>
      </c>
      <c r="HJ9" s="552"/>
      <c r="HK9" s="551" t="s">
        <v>163</v>
      </c>
      <c r="HL9" s="552"/>
      <c r="HM9" s="551" t="s">
        <v>162</v>
      </c>
      <c r="HN9" s="552"/>
      <c r="HO9" s="551" t="s">
        <v>163</v>
      </c>
      <c r="HP9" s="552"/>
      <c r="HQ9" s="551" t="s">
        <v>162</v>
      </c>
      <c r="HR9" s="552"/>
      <c r="HS9" s="551" t="s">
        <v>163</v>
      </c>
      <c r="HT9" s="552"/>
      <c r="HU9" s="551" t="s">
        <v>162</v>
      </c>
      <c r="HV9" s="552"/>
      <c r="HW9" s="551" t="s">
        <v>163</v>
      </c>
      <c r="HX9" s="552"/>
      <c r="HY9" s="551" t="s">
        <v>162</v>
      </c>
      <c r="HZ9" s="552"/>
      <c r="IA9" s="551" t="s">
        <v>163</v>
      </c>
      <c r="IB9" s="552"/>
      <c r="IC9" s="551" t="s">
        <v>162</v>
      </c>
      <c r="ID9" s="552"/>
      <c r="IE9" s="551" t="s">
        <v>163</v>
      </c>
      <c r="IF9" s="566"/>
      <c r="IG9" s="536" t="s">
        <v>162</v>
      </c>
      <c r="IH9" s="536"/>
      <c r="II9" s="536" t="s">
        <v>163</v>
      </c>
      <c r="IJ9" s="536"/>
      <c r="IK9" s="551" t="s">
        <v>162</v>
      </c>
      <c r="IL9" s="552"/>
      <c r="IM9" s="551" t="s">
        <v>163</v>
      </c>
      <c r="IN9" s="552"/>
      <c r="IO9" s="551" t="s">
        <v>162</v>
      </c>
      <c r="IP9" s="552"/>
      <c r="IQ9" s="551" t="s">
        <v>163</v>
      </c>
      <c r="IR9" s="552"/>
      <c r="IS9" s="551" t="s">
        <v>162</v>
      </c>
      <c r="IT9" s="552"/>
      <c r="IU9" s="551" t="s">
        <v>163</v>
      </c>
      <c r="IV9" s="552"/>
      <c r="IW9" s="551" t="s">
        <v>162</v>
      </c>
      <c r="IX9" s="552"/>
      <c r="IY9" s="551" t="s">
        <v>163</v>
      </c>
      <c r="IZ9" s="552"/>
      <c r="JA9" s="551" t="s">
        <v>162</v>
      </c>
      <c r="JB9" s="552"/>
      <c r="JC9" s="551" t="s">
        <v>163</v>
      </c>
      <c r="JD9" s="552"/>
      <c r="JE9" s="551" t="s">
        <v>162</v>
      </c>
      <c r="JF9" s="552"/>
      <c r="JG9" s="551" t="s">
        <v>163</v>
      </c>
      <c r="JH9" s="552"/>
      <c r="JI9" s="551" t="s">
        <v>162</v>
      </c>
      <c r="JJ9" s="552"/>
      <c r="JK9" s="551" t="s">
        <v>163</v>
      </c>
      <c r="JL9" s="552"/>
      <c r="JM9" s="545" t="s">
        <v>162</v>
      </c>
      <c r="JN9" s="546"/>
      <c r="JO9" s="545" t="s">
        <v>163</v>
      </c>
      <c r="JP9" s="546"/>
      <c r="JQ9" s="545" t="s">
        <v>162</v>
      </c>
      <c r="JR9" s="546"/>
      <c r="JS9" s="545" t="s">
        <v>163</v>
      </c>
      <c r="JT9" s="546"/>
      <c r="JU9" s="545" t="s">
        <v>162</v>
      </c>
      <c r="JV9" s="546"/>
      <c r="JW9" s="545" t="s">
        <v>163</v>
      </c>
      <c r="JX9" s="546"/>
      <c r="JY9" s="372"/>
      <c r="JZ9" s="372"/>
      <c r="KA9" s="372"/>
      <c r="KB9" s="372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</row>
    <row r="11" spans="1:288" ht="12.75" customHeight="1">
      <c r="A11" s="156">
        <v>0</v>
      </c>
      <c r="B11" s="84">
        <v>1</v>
      </c>
      <c r="C11" s="67"/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/>
      <c r="P11" s="67"/>
      <c r="Q11" s="70"/>
      <c r="R11" s="67"/>
      <c r="S11" s="67">
        <f>O11+Q11</f>
        <v>0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36.08</v>
      </c>
      <c r="AH11" s="67"/>
      <c r="AI11" s="67"/>
      <c r="AJ11" s="67"/>
      <c r="AK11" s="67">
        <f>AG11+AI11</f>
        <v>36.08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>
        <v>140.21</v>
      </c>
      <c r="BX11" s="70"/>
      <c r="BY11" s="75"/>
      <c r="BZ11" s="86"/>
      <c r="CA11" s="67">
        <f>BW11+BY11</f>
        <v>140.21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/>
      <c r="DN11" s="67"/>
      <c r="DO11" s="67"/>
      <c r="DP11" s="87"/>
      <c r="DQ11" s="67">
        <f>DM11+DO11</f>
        <v>0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0</v>
      </c>
      <c r="EL11" s="67"/>
      <c r="EM11" s="67"/>
      <c r="EN11" s="67"/>
      <c r="EO11" s="67">
        <f>EK11+EM11</f>
        <v>0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/>
      <c r="EX11" s="67"/>
      <c r="EY11" s="67"/>
      <c r="EZ11" s="67"/>
      <c r="FA11" s="67">
        <f>EW11+EY11</f>
        <v>0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>
        <v>0</v>
      </c>
      <c r="GB11" s="172"/>
      <c r="GC11" s="172"/>
      <c r="GD11" s="172"/>
      <c r="GE11" s="70">
        <f>GA11+GC11</f>
        <v>0</v>
      </c>
      <c r="GF11" s="70">
        <f>GB11+GD11</f>
        <v>0</v>
      </c>
      <c r="GG11" s="172"/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>
        <v>0</v>
      </c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/>
      <c r="GX11" s="172"/>
      <c r="GY11" s="70">
        <f>GW11</f>
        <v>0</v>
      </c>
      <c r="GZ11" s="70">
        <f>GX11</f>
        <v>0</v>
      </c>
      <c r="HA11" s="172">
        <v>0</v>
      </c>
      <c r="HB11" s="172"/>
      <c r="HC11" s="70">
        <f>HA11</f>
        <v>0</v>
      </c>
      <c r="HD11" s="70">
        <f>HB11</f>
        <v>0</v>
      </c>
      <c r="HE11" s="172"/>
      <c r="HF11" s="172"/>
      <c r="HG11" s="70">
        <f>HE11</f>
        <v>0</v>
      </c>
      <c r="HH11" s="70">
        <f>HF11</f>
        <v>0</v>
      </c>
      <c r="HI11" s="172">
        <v>0.31</v>
      </c>
      <c r="HJ11" s="172"/>
      <c r="HK11" s="70">
        <f>HI11</f>
        <v>0.31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6.19</v>
      </c>
      <c r="HV11" s="70"/>
      <c r="HW11" s="70">
        <f>HU11</f>
        <v>6.19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>
        <v>0</v>
      </c>
      <c r="ID11" s="70"/>
      <c r="IE11" s="70">
        <f>IC11</f>
        <v>0</v>
      </c>
      <c r="IF11" s="186">
        <f>ID11</f>
        <v>0</v>
      </c>
      <c r="IG11" s="187">
        <v>0</v>
      </c>
      <c r="IH11" s="187"/>
      <c r="II11" s="187">
        <f>IG11</f>
        <v>0</v>
      </c>
      <c r="IJ11" s="187">
        <f>IH11</f>
        <v>0</v>
      </c>
      <c r="IK11" s="187"/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/>
      <c r="IX11" s="187"/>
      <c r="IY11" s="187">
        <f>IW11</f>
        <v>0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/>
      <c r="JF11" s="187"/>
      <c r="JG11" s="187">
        <f>JE11</f>
        <v>0</v>
      </c>
      <c r="JH11" s="187">
        <f>JF11</f>
        <v>0</v>
      </c>
      <c r="JI11" s="187">
        <v>4.12</v>
      </c>
      <c r="JJ11" s="187"/>
      <c r="JK11" s="187">
        <f>JI11</f>
        <v>4.12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</row>
    <row r="12" spans="1:288" ht="12.75" customHeight="1">
      <c r="A12" s="84"/>
      <c r="B12" s="84">
        <v>2</v>
      </c>
      <c r="C12" s="67"/>
      <c r="D12" s="67"/>
      <c r="E12" s="70"/>
      <c r="F12" s="70"/>
      <c r="G12" s="67">
        <f t="shared" si="0"/>
        <v>0</v>
      </c>
      <c r="H12" s="67">
        <f t="shared" si="0"/>
        <v>0</v>
      </c>
      <c r="I12" s="188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/>
      <c r="P12" s="67"/>
      <c r="Q12" s="70"/>
      <c r="R12" s="67"/>
      <c r="S12" s="67">
        <f t="shared" ref="S12:T75" si="3">O12+Q12</f>
        <v>0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0</v>
      </c>
      <c r="AH12" s="67"/>
      <c r="AI12" s="67"/>
      <c r="AJ12" s="67"/>
      <c r="AK12" s="67">
        <f t="shared" ref="AK12:AL75" si="6">AG12+AI12</f>
        <v>0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>
        <v>140.21</v>
      </c>
      <c r="BX12" s="70"/>
      <c r="BY12" s="75"/>
      <c r="BZ12" s="86"/>
      <c r="CA12" s="67">
        <f t="shared" ref="CA12:CB75" si="13">BW12+BY12</f>
        <v>140.21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/>
      <c r="DN12" s="67"/>
      <c r="DO12" s="67"/>
      <c r="DP12" s="87"/>
      <c r="DQ12" s="67">
        <f t="shared" ref="DQ12:DR75" si="20">DM12+DO12</f>
        <v>0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0</v>
      </c>
      <c r="EL12" s="67"/>
      <c r="EM12" s="67"/>
      <c r="EN12" s="67"/>
      <c r="EO12" s="67">
        <f t="shared" ref="EO12:EP75" si="24">EK12+EM12</f>
        <v>0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/>
      <c r="EX12" s="67"/>
      <c r="EY12" s="67"/>
      <c r="EZ12" s="67"/>
      <c r="FA12" s="67">
        <f t="shared" ref="FA12:FB75" si="27">EW12+EY12</f>
        <v>0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>
        <v>0</v>
      </c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/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>
        <v>0</v>
      </c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/>
      <c r="GX12" s="172"/>
      <c r="GY12" s="70">
        <f t="shared" ref="GY12:GY75" si="44">GW12</f>
        <v>0</v>
      </c>
      <c r="GZ12" s="70">
        <f t="shared" ref="GZ12:GZ75" si="45">GX12</f>
        <v>0</v>
      </c>
      <c r="HA12" s="172">
        <v>0</v>
      </c>
      <c r="HB12" s="172"/>
      <c r="HC12" s="70">
        <f t="shared" ref="HC12:HC75" si="46">HA12</f>
        <v>0</v>
      </c>
      <c r="HD12" s="70">
        <f t="shared" ref="HD12:HD75" si="47">HB12</f>
        <v>0</v>
      </c>
      <c r="HE12" s="172"/>
      <c r="HF12" s="172"/>
      <c r="HG12" s="70">
        <f t="shared" ref="HG12:HH75" si="48">HE12</f>
        <v>0</v>
      </c>
      <c r="HH12" s="70">
        <f t="shared" si="48"/>
        <v>0</v>
      </c>
      <c r="HI12" s="172">
        <v>0.31</v>
      </c>
      <c r="HJ12" s="172"/>
      <c r="HK12" s="70">
        <f t="shared" ref="HK12:HL75" si="49">HI12</f>
        <v>0.31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6.19</v>
      </c>
      <c r="HV12" s="70"/>
      <c r="HW12" s="70">
        <f t="shared" ref="HW12:HX43" si="52">HU12</f>
        <v>6.19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>
        <v>0</v>
      </c>
      <c r="ID12" s="70"/>
      <c r="IE12" s="70">
        <f t="shared" ref="IE12:IE75" si="54">IC12</f>
        <v>0</v>
      </c>
      <c r="IF12" s="186">
        <f t="shared" ref="IF12:IF75" si="55">ID12</f>
        <v>0</v>
      </c>
      <c r="IG12" s="187">
        <v>0</v>
      </c>
      <c r="IH12" s="187"/>
      <c r="II12" s="187">
        <f t="shared" ref="II12:IJ75" si="56">IG12</f>
        <v>0</v>
      </c>
      <c r="IJ12" s="187">
        <f t="shared" si="56"/>
        <v>0</v>
      </c>
      <c r="IK12" s="187"/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/>
      <c r="IX12" s="187"/>
      <c r="IY12" s="187">
        <f t="shared" ref="IY12:IY75" si="60">IW12</f>
        <v>0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/>
      <c r="JF12" s="187"/>
      <c r="JG12" s="187">
        <f t="shared" ref="JG12:JH75" si="63">JE12</f>
        <v>0</v>
      </c>
      <c r="JH12" s="187">
        <f t="shared" si="63"/>
        <v>0</v>
      </c>
      <c r="JI12" s="187">
        <v>4.12</v>
      </c>
      <c r="JJ12" s="187"/>
      <c r="JK12" s="187">
        <f t="shared" ref="JK12:JL75" si="64">JI12</f>
        <v>4.12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</row>
    <row r="13" spans="1:288" ht="12.75" customHeight="1">
      <c r="A13" s="157"/>
      <c r="B13" s="134">
        <v>3</v>
      </c>
      <c r="C13" s="189"/>
      <c r="D13" s="189"/>
      <c r="E13" s="190"/>
      <c r="F13" s="190"/>
      <c r="G13" s="191">
        <f t="shared" si="0"/>
        <v>0</v>
      </c>
      <c r="H13" s="191">
        <f t="shared" si="0"/>
        <v>0</v>
      </c>
      <c r="I13" s="192">
        <v>0</v>
      </c>
      <c r="J13" s="67"/>
      <c r="K13" s="67"/>
      <c r="L13" s="67"/>
      <c r="M13" s="191">
        <f t="shared" si="2"/>
        <v>0</v>
      </c>
      <c r="N13" s="191">
        <f t="shared" si="2"/>
        <v>0</v>
      </c>
      <c r="O13" s="189"/>
      <c r="P13" s="192"/>
      <c r="Q13" s="190"/>
      <c r="R13" s="191"/>
      <c r="S13" s="191">
        <f t="shared" si="3"/>
        <v>0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>
        <v>20.62</v>
      </c>
      <c r="AH13" s="191"/>
      <c r="AI13" s="191"/>
      <c r="AJ13" s="191"/>
      <c r="AK13" s="191">
        <f t="shared" si="6"/>
        <v>20.62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>
        <v>202.06</v>
      </c>
      <c r="BX13" s="190"/>
      <c r="BY13" s="201"/>
      <c r="BZ13" s="202"/>
      <c r="CA13" s="191">
        <f t="shared" si="13"/>
        <v>202.06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/>
      <c r="DN13" s="189"/>
      <c r="DO13" s="204"/>
      <c r="DP13" s="205"/>
      <c r="DQ13" s="191">
        <f t="shared" si="20"/>
        <v>0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>
        <v>0</v>
      </c>
      <c r="EL13" s="189"/>
      <c r="EM13" s="204"/>
      <c r="EN13" s="204"/>
      <c r="EO13" s="191">
        <f t="shared" si="24"/>
        <v>0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/>
      <c r="EX13" s="191"/>
      <c r="EY13" s="191"/>
      <c r="EZ13" s="191"/>
      <c r="FA13" s="191">
        <f t="shared" si="27"/>
        <v>0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>
        <v>0</v>
      </c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/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>
        <v>0</v>
      </c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/>
      <c r="GX13" s="209"/>
      <c r="GY13" s="190">
        <f t="shared" si="44"/>
        <v>0</v>
      </c>
      <c r="GZ13" s="190">
        <f t="shared" si="45"/>
        <v>0</v>
      </c>
      <c r="HA13" s="209">
        <v>0</v>
      </c>
      <c r="HB13" s="209"/>
      <c r="HC13" s="190">
        <f t="shared" si="46"/>
        <v>0</v>
      </c>
      <c r="HD13" s="190">
        <f t="shared" si="47"/>
        <v>0</v>
      </c>
      <c r="HE13" s="209"/>
      <c r="HF13" s="209"/>
      <c r="HG13" s="190">
        <f t="shared" si="48"/>
        <v>0</v>
      </c>
      <c r="HH13" s="190">
        <f t="shared" si="48"/>
        <v>0</v>
      </c>
      <c r="HI13" s="172">
        <v>0.31</v>
      </c>
      <c r="HJ13" s="172"/>
      <c r="HK13" s="190">
        <f t="shared" si="49"/>
        <v>0.31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>
        <v>6.19</v>
      </c>
      <c r="HV13" s="190"/>
      <c r="HW13" s="190">
        <f t="shared" si="52"/>
        <v>6.19</v>
      </c>
      <c r="HX13" s="190">
        <f t="shared" si="52"/>
        <v>0</v>
      </c>
      <c r="HY13" s="190"/>
      <c r="HZ13" s="190"/>
      <c r="IA13" s="190">
        <f t="shared" si="53"/>
        <v>0</v>
      </c>
      <c r="IB13" s="190">
        <f t="shared" si="53"/>
        <v>0</v>
      </c>
      <c r="IC13" s="190">
        <v>0</v>
      </c>
      <c r="ID13" s="190"/>
      <c r="IE13" s="190">
        <f t="shared" si="54"/>
        <v>0</v>
      </c>
      <c r="IF13" s="210">
        <f t="shared" si="55"/>
        <v>0</v>
      </c>
      <c r="IG13" s="211">
        <v>0</v>
      </c>
      <c r="IH13" s="211"/>
      <c r="II13" s="187">
        <f t="shared" si="56"/>
        <v>0</v>
      </c>
      <c r="IJ13" s="187">
        <f t="shared" si="56"/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/>
      <c r="IX13" s="187"/>
      <c r="IY13" s="187">
        <f t="shared" si="60"/>
        <v>0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/>
      <c r="JF13" s="187"/>
      <c r="JG13" s="187">
        <f t="shared" si="63"/>
        <v>0</v>
      </c>
      <c r="JH13" s="187">
        <f t="shared" si="63"/>
        <v>0</v>
      </c>
      <c r="JI13" s="187">
        <v>4.12</v>
      </c>
      <c r="JJ13" s="187"/>
      <c r="JK13" s="187">
        <f t="shared" si="64"/>
        <v>4.12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</row>
    <row r="14" spans="1:288" ht="12.75" customHeight="1">
      <c r="A14" s="158"/>
      <c r="B14" s="84">
        <v>4</v>
      </c>
      <c r="C14" s="212"/>
      <c r="D14" s="212"/>
      <c r="E14" s="70"/>
      <c r="F14" s="70"/>
      <c r="G14" s="67">
        <f t="shared" si="0"/>
        <v>0</v>
      </c>
      <c r="H14" s="67">
        <f t="shared" si="0"/>
        <v>0</v>
      </c>
      <c r="I14" s="213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2"/>
      <c r="P14" s="213"/>
      <c r="Q14" s="70"/>
      <c r="R14" s="67"/>
      <c r="S14" s="67">
        <f t="shared" si="3"/>
        <v>0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>
        <v>77.319999999999993</v>
      </c>
      <c r="AH14" s="67"/>
      <c r="AI14" s="67"/>
      <c r="AJ14" s="67"/>
      <c r="AK14" s="67">
        <f t="shared" si="6"/>
        <v>77.319999999999993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>
        <v>202.06</v>
      </c>
      <c r="BX14" s="70"/>
      <c r="BY14" s="75"/>
      <c r="BZ14" s="218"/>
      <c r="CA14" s="67">
        <f t="shared" si="13"/>
        <v>202.06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/>
      <c r="DN14" s="212"/>
      <c r="DO14" s="219"/>
      <c r="DP14" s="220"/>
      <c r="DQ14" s="67">
        <f t="shared" si="20"/>
        <v>0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>
        <v>0</v>
      </c>
      <c r="EL14" s="212"/>
      <c r="EM14" s="219"/>
      <c r="EN14" s="219"/>
      <c r="EO14" s="67">
        <f t="shared" si="24"/>
        <v>0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/>
      <c r="EX14" s="67"/>
      <c r="EY14" s="67"/>
      <c r="EZ14" s="67"/>
      <c r="FA14" s="67">
        <f t="shared" si="27"/>
        <v>0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>
        <v>0</v>
      </c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/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>
        <v>0</v>
      </c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/>
      <c r="GX14" s="172"/>
      <c r="GY14" s="70">
        <f t="shared" si="44"/>
        <v>0</v>
      </c>
      <c r="GZ14" s="70">
        <f t="shared" si="45"/>
        <v>0</v>
      </c>
      <c r="HA14" s="172">
        <v>0</v>
      </c>
      <c r="HB14" s="172"/>
      <c r="HC14" s="70">
        <f t="shared" si="46"/>
        <v>0</v>
      </c>
      <c r="HD14" s="70">
        <f t="shared" si="47"/>
        <v>0</v>
      </c>
      <c r="HE14" s="172"/>
      <c r="HF14" s="172"/>
      <c r="HG14" s="70">
        <f t="shared" si="48"/>
        <v>0</v>
      </c>
      <c r="HH14" s="70">
        <f t="shared" si="48"/>
        <v>0</v>
      </c>
      <c r="HI14" s="172">
        <v>0.31</v>
      </c>
      <c r="HJ14" s="172"/>
      <c r="HK14" s="70">
        <f t="shared" si="49"/>
        <v>0.31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6.19</v>
      </c>
      <c r="HV14" s="70"/>
      <c r="HW14" s="70">
        <f t="shared" si="52"/>
        <v>6.19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>
        <v>0</v>
      </c>
      <c r="ID14" s="70"/>
      <c r="IE14" s="70">
        <f t="shared" si="54"/>
        <v>0</v>
      </c>
      <c r="IF14" s="186">
        <f t="shared" si="55"/>
        <v>0</v>
      </c>
      <c r="IG14" s="211">
        <v>0</v>
      </c>
      <c r="IH14" s="211"/>
      <c r="II14" s="187">
        <f t="shared" si="56"/>
        <v>0</v>
      </c>
      <c r="IJ14" s="187">
        <f t="shared" si="56"/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/>
      <c r="IX14" s="187"/>
      <c r="IY14" s="187">
        <f t="shared" si="60"/>
        <v>0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/>
      <c r="JF14" s="187"/>
      <c r="JG14" s="187">
        <f t="shared" si="63"/>
        <v>0</v>
      </c>
      <c r="JH14" s="187">
        <f t="shared" si="63"/>
        <v>0</v>
      </c>
      <c r="JI14" s="187">
        <v>4.12</v>
      </c>
      <c r="JJ14" s="187"/>
      <c r="JK14" s="187">
        <f t="shared" si="64"/>
        <v>4.12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</row>
    <row r="15" spans="1:288" ht="12.75" customHeight="1">
      <c r="A15" s="159">
        <v>4.1666666666666664E-2</v>
      </c>
      <c r="B15" s="84">
        <v>5</v>
      </c>
      <c r="C15" s="212"/>
      <c r="D15" s="212"/>
      <c r="E15" s="70"/>
      <c r="F15" s="70"/>
      <c r="G15" s="67">
        <f t="shared" si="0"/>
        <v>0</v>
      </c>
      <c r="H15" s="67">
        <f t="shared" si="0"/>
        <v>0</v>
      </c>
      <c r="I15" s="213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2"/>
      <c r="P15" s="213"/>
      <c r="Q15" s="70"/>
      <c r="R15" s="67"/>
      <c r="S15" s="67">
        <f t="shared" si="3"/>
        <v>0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>
        <v>0</v>
      </c>
      <c r="AH15" s="67"/>
      <c r="AI15" s="67"/>
      <c r="AJ15" s="67"/>
      <c r="AK15" s="67">
        <f t="shared" si="6"/>
        <v>0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>
        <v>144.33000000000001</v>
      </c>
      <c r="BX15" s="70"/>
      <c r="BY15" s="75"/>
      <c r="BZ15" s="218"/>
      <c r="CA15" s="67">
        <f t="shared" si="13"/>
        <v>144.33000000000001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/>
      <c r="DN15" s="212"/>
      <c r="DO15" s="219"/>
      <c r="DP15" s="220"/>
      <c r="DQ15" s="67">
        <f t="shared" si="20"/>
        <v>0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>
        <v>0</v>
      </c>
      <c r="EL15" s="212"/>
      <c r="EM15" s="219"/>
      <c r="EN15" s="219"/>
      <c r="EO15" s="67">
        <f t="shared" si="24"/>
        <v>0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/>
      <c r="EX15" s="67"/>
      <c r="EY15" s="67"/>
      <c r="EZ15" s="67"/>
      <c r="FA15" s="67">
        <f t="shared" si="27"/>
        <v>0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>
        <v>0</v>
      </c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/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>
        <v>0</v>
      </c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/>
      <c r="GX15" s="172"/>
      <c r="GY15" s="70">
        <f t="shared" si="44"/>
        <v>0</v>
      </c>
      <c r="GZ15" s="70">
        <f t="shared" si="45"/>
        <v>0</v>
      </c>
      <c r="HA15" s="172">
        <v>0</v>
      </c>
      <c r="HB15" s="172"/>
      <c r="HC15" s="70">
        <f t="shared" si="46"/>
        <v>0</v>
      </c>
      <c r="HD15" s="70">
        <f t="shared" si="47"/>
        <v>0</v>
      </c>
      <c r="HE15" s="172"/>
      <c r="HF15" s="172"/>
      <c r="HG15" s="70">
        <f t="shared" si="48"/>
        <v>0</v>
      </c>
      <c r="HH15" s="70">
        <f t="shared" si="48"/>
        <v>0</v>
      </c>
      <c r="HI15" s="172">
        <v>0.31</v>
      </c>
      <c r="HJ15" s="172"/>
      <c r="HK15" s="70">
        <f t="shared" si="49"/>
        <v>0.31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6.19</v>
      </c>
      <c r="HV15" s="70"/>
      <c r="HW15" s="70">
        <f t="shared" si="52"/>
        <v>6.19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>
        <v>0</v>
      </c>
      <c r="ID15" s="70"/>
      <c r="IE15" s="70">
        <f t="shared" si="54"/>
        <v>0</v>
      </c>
      <c r="IF15" s="186">
        <f t="shared" si="55"/>
        <v>0</v>
      </c>
      <c r="IG15" s="211">
        <v>0</v>
      </c>
      <c r="IH15" s="211"/>
      <c r="II15" s="187">
        <f t="shared" si="56"/>
        <v>0</v>
      </c>
      <c r="IJ15" s="187">
        <f t="shared" si="56"/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/>
      <c r="IX15" s="187"/>
      <c r="IY15" s="187">
        <f t="shared" si="60"/>
        <v>0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/>
      <c r="JF15" s="187"/>
      <c r="JG15" s="187">
        <f t="shared" si="63"/>
        <v>0</v>
      </c>
      <c r="JH15" s="187">
        <f t="shared" si="63"/>
        <v>0</v>
      </c>
      <c r="JI15" s="187">
        <v>4.12</v>
      </c>
      <c r="JJ15" s="187"/>
      <c r="JK15" s="187">
        <f t="shared" si="64"/>
        <v>4.12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</row>
    <row r="16" spans="1:288" ht="12.75" customHeight="1">
      <c r="A16" s="158"/>
      <c r="B16" s="84">
        <v>6</v>
      </c>
      <c r="C16" s="212"/>
      <c r="D16" s="212"/>
      <c r="E16" s="70"/>
      <c r="F16" s="70"/>
      <c r="G16" s="67">
        <f t="shared" si="0"/>
        <v>0</v>
      </c>
      <c r="H16" s="67">
        <f t="shared" si="0"/>
        <v>0</v>
      </c>
      <c r="I16" s="213">
        <v>3.09</v>
      </c>
      <c r="J16" s="67"/>
      <c r="K16" s="67"/>
      <c r="L16" s="67"/>
      <c r="M16" s="67">
        <f t="shared" si="2"/>
        <v>3.09</v>
      </c>
      <c r="N16" s="67">
        <f t="shared" si="2"/>
        <v>0</v>
      </c>
      <c r="O16" s="212"/>
      <c r="P16" s="213"/>
      <c r="Q16" s="70"/>
      <c r="R16" s="67"/>
      <c r="S16" s="67">
        <f t="shared" si="3"/>
        <v>0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>
        <v>0</v>
      </c>
      <c r="AH16" s="67"/>
      <c r="AI16" s="67"/>
      <c r="AJ16" s="67"/>
      <c r="AK16" s="67">
        <f t="shared" si="6"/>
        <v>0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>
        <v>144.33000000000001</v>
      </c>
      <c r="BX16" s="70"/>
      <c r="BY16" s="75"/>
      <c r="BZ16" s="218"/>
      <c r="CA16" s="67">
        <f t="shared" si="13"/>
        <v>144.33000000000001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/>
      <c r="DN16" s="212"/>
      <c r="DO16" s="219"/>
      <c r="DP16" s="220"/>
      <c r="DQ16" s="67">
        <f t="shared" si="20"/>
        <v>0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>
        <v>0</v>
      </c>
      <c r="EL16" s="212"/>
      <c r="EM16" s="219"/>
      <c r="EN16" s="219"/>
      <c r="EO16" s="67">
        <f t="shared" si="24"/>
        <v>0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/>
      <c r="EX16" s="67"/>
      <c r="EY16" s="67"/>
      <c r="EZ16" s="67"/>
      <c r="FA16" s="67">
        <f t="shared" si="27"/>
        <v>0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>
        <v>0</v>
      </c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/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>
        <v>0</v>
      </c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/>
      <c r="GX16" s="172"/>
      <c r="GY16" s="70">
        <f t="shared" si="44"/>
        <v>0</v>
      </c>
      <c r="GZ16" s="70">
        <f t="shared" si="45"/>
        <v>0</v>
      </c>
      <c r="HA16" s="172">
        <v>0</v>
      </c>
      <c r="HB16" s="172"/>
      <c r="HC16" s="70">
        <f t="shared" si="46"/>
        <v>0</v>
      </c>
      <c r="HD16" s="70">
        <f t="shared" si="47"/>
        <v>0</v>
      </c>
      <c r="HE16" s="172"/>
      <c r="HF16" s="172"/>
      <c r="HG16" s="70">
        <f t="shared" si="48"/>
        <v>0</v>
      </c>
      <c r="HH16" s="70">
        <f t="shared" si="48"/>
        <v>0</v>
      </c>
      <c r="HI16" s="172">
        <v>0.31</v>
      </c>
      <c r="HJ16" s="172"/>
      <c r="HK16" s="70">
        <f t="shared" si="49"/>
        <v>0.31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6.19</v>
      </c>
      <c r="HV16" s="70"/>
      <c r="HW16" s="70">
        <f t="shared" si="52"/>
        <v>6.19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>
        <v>0</v>
      </c>
      <c r="ID16" s="70"/>
      <c r="IE16" s="70">
        <f t="shared" si="54"/>
        <v>0</v>
      </c>
      <c r="IF16" s="186">
        <f t="shared" si="55"/>
        <v>0</v>
      </c>
      <c r="IG16" s="211">
        <v>0</v>
      </c>
      <c r="IH16" s="211"/>
      <c r="II16" s="187">
        <f t="shared" si="56"/>
        <v>0</v>
      </c>
      <c r="IJ16" s="187">
        <f t="shared" si="56"/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/>
      <c r="IX16" s="187"/>
      <c r="IY16" s="187">
        <f t="shared" si="60"/>
        <v>0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/>
      <c r="JF16" s="187"/>
      <c r="JG16" s="187">
        <f t="shared" si="63"/>
        <v>0</v>
      </c>
      <c r="JH16" s="187">
        <f t="shared" si="63"/>
        <v>0</v>
      </c>
      <c r="JI16" s="187">
        <v>4.12</v>
      </c>
      <c r="JJ16" s="187"/>
      <c r="JK16" s="187">
        <f t="shared" si="64"/>
        <v>4.12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</row>
    <row r="17" spans="1:284" ht="12.75" customHeight="1">
      <c r="A17" s="158"/>
      <c r="B17" s="84">
        <v>7</v>
      </c>
      <c r="C17" s="212"/>
      <c r="D17" s="212"/>
      <c r="E17" s="70"/>
      <c r="F17" s="70"/>
      <c r="G17" s="67">
        <f t="shared" si="0"/>
        <v>0</v>
      </c>
      <c r="H17" s="67">
        <f t="shared" si="0"/>
        <v>0</v>
      </c>
      <c r="I17" s="213">
        <v>4.12</v>
      </c>
      <c r="J17" s="67"/>
      <c r="K17" s="67"/>
      <c r="L17" s="67"/>
      <c r="M17" s="67">
        <f t="shared" si="2"/>
        <v>4.12</v>
      </c>
      <c r="N17" s="67">
        <f t="shared" si="2"/>
        <v>0</v>
      </c>
      <c r="O17" s="212"/>
      <c r="P17" s="213"/>
      <c r="Q17" s="70"/>
      <c r="R17" s="67"/>
      <c r="S17" s="67">
        <f t="shared" si="3"/>
        <v>0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>
        <v>56.7</v>
      </c>
      <c r="AH17" s="67"/>
      <c r="AI17" s="67"/>
      <c r="AJ17" s="67"/>
      <c r="AK17" s="67">
        <f t="shared" si="6"/>
        <v>56.7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>
        <v>103.09</v>
      </c>
      <c r="BX17" s="70"/>
      <c r="BY17" s="75"/>
      <c r="BZ17" s="218"/>
      <c r="CA17" s="67">
        <f t="shared" si="13"/>
        <v>103.09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/>
      <c r="DN17" s="212"/>
      <c r="DO17" s="219"/>
      <c r="DP17" s="220"/>
      <c r="DQ17" s="67">
        <f t="shared" si="20"/>
        <v>0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>
        <v>0</v>
      </c>
      <c r="EL17" s="212"/>
      <c r="EM17" s="219"/>
      <c r="EN17" s="219"/>
      <c r="EO17" s="67">
        <f t="shared" si="24"/>
        <v>0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/>
      <c r="EX17" s="67"/>
      <c r="EY17" s="67"/>
      <c r="EZ17" s="67"/>
      <c r="FA17" s="67">
        <f t="shared" si="27"/>
        <v>0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>
        <v>0</v>
      </c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/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>
        <v>0</v>
      </c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/>
      <c r="GX17" s="172"/>
      <c r="GY17" s="70">
        <f t="shared" si="44"/>
        <v>0</v>
      </c>
      <c r="GZ17" s="70">
        <f t="shared" si="45"/>
        <v>0</v>
      </c>
      <c r="HA17" s="172">
        <v>2.06</v>
      </c>
      <c r="HB17" s="172"/>
      <c r="HC17" s="70">
        <f t="shared" si="46"/>
        <v>2.06</v>
      </c>
      <c r="HD17" s="70">
        <f t="shared" si="47"/>
        <v>0</v>
      </c>
      <c r="HE17" s="172"/>
      <c r="HF17" s="172"/>
      <c r="HG17" s="70">
        <f t="shared" si="48"/>
        <v>0</v>
      </c>
      <c r="HH17" s="70">
        <f t="shared" si="48"/>
        <v>0</v>
      </c>
      <c r="HI17" s="172">
        <v>0.31</v>
      </c>
      <c r="HJ17" s="172"/>
      <c r="HK17" s="70">
        <f t="shared" si="49"/>
        <v>0.31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6.19</v>
      </c>
      <c r="HV17" s="70"/>
      <c r="HW17" s="70">
        <f t="shared" si="52"/>
        <v>6.19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>
        <v>0</v>
      </c>
      <c r="ID17" s="70"/>
      <c r="IE17" s="70">
        <f t="shared" si="54"/>
        <v>0</v>
      </c>
      <c r="IF17" s="186">
        <f t="shared" si="55"/>
        <v>0</v>
      </c>
      <c r="IG17" s="211">
        <v>0</v>
      </c>
      <c r="IH17" s="211"/>
      <c r="II17" s="187">
        <f t="shared" si="56"/>
        <v>0</v>
      </c>
      <c r="IJ17" s="187">
        <f t="shared" si="56"/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/>
      <c r="IX17" s="187"/>
      <c r="IY17" s="187">
        <f t="shared" si="60"/>
        <v>0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/>
      <c r="JF17" s="187"/>
      <c r="JG17" s="187">
        <f t="shared" si="63"/>
        <v>0</v>
      </c>
      <c r="JH17" s="187">
        <f t="shared" si="63"/>
        <v>0</v>
      </c>
      <c r="JI17" s="187">
        <v>4.12</v>
      </c>
      <c r="JJ17" s="187"/>
      <c r="JK17" s="187">
        <f t="shared" si="64"/>
        <v>4.12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</row>
    <row r="18" spans="1:284" ht="12.75" customHeight="1">
      <c r="A18" s="158"/>
      <c r="B18" s="84">
        <v>8</v>
      </c>
      <c r="C18" s="212"/>
      <c r="D18" s="212"/>
      <c r="E18" s="70"/>
      <c r="F18" s="70"/>
      <c r="G18" s="67">
        <f t="shared" si="0"/>
        <v>0</v>
      </c>
      <c r="H18" s="67">
        <f t="shared" si="0"/>
        <v>0</v>
      </c>
      <c r="I18" s="213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2"/>
      <c r="P18" s="213"/>
      <c r="Q18" s="70"/>
      <c r="R18" s="67"/>
      <c r="S18" s="67">
        <f t="shared" si="3"/>
        <v>0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>
        <v>0</v>
      </c>
      <c r="AH18" s="67"/>
      <c r="AI18" s="67"/>
      <c r="AJ18" s="67"/>
      <c r="AK18" s="67">
        <f t="shared" si="6"/>
        <v>0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>
        <v>103.09</v>
      </c>
      <c r="BX18" s="70"/>
      <c r="BY18" s="75"/>
      <c r="BZ18" s="218"/>
      <c r="CA18" s="67">
        <f t="shared" si="13"/>
        <v>103.09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/>
      <c r="DN18" s="212"/>
      <c r="DO18" s="219"/>
      <c r="DP18" s="220"/>
      <c r="DQ18" s="67">
        <f t="shared" si="20"/>
        <v>0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>
        <v>0</v>
      </c>
      <c r="EL18" s="212"/>
      <c r="EM18" s="219"/>
      <c r="EN18" s="219"/>
      <c r="EO18" s="67">
        <f t="shared" si="24"/>
        <v>0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/>
      <c r="EX18" s="67"/>
      <c r="EY18" s="67"/>
      <c r="EZ18" s="67"/>
      <c r="FA18" s="67">
        <f t="shared" si="27"/>
        <v>0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>
        <v>0</v>
      </c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/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>
        <v>0</v>
      </c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/>
      <c r="GX18" s="172"/>
      <c r="GY18" s="70">
        <f t="shared" si="44"/>
        <v>0</v>
      </c>
      <c r="GZ18" s="70">
        <f t="shared" si="45"/>
        <v>0</v>
      </c>
      <c r="HA18" s="172">
        <v>2.06</v>
      </c>
      <c r="HB18" s="172"/>
      <c r="HC18" s="70">
        <f t="shared" si="46"/>
        <v>2.06</v>
      </c>
      <c r="HD18" s="70">
        <f t="shared" si="47"/>
        <v>0</v>
      </c>
      <c r="HE18" s="172"/>
      <c r="HF18" s="172"/>
      <c r="HG18" s="70">
        <f t="shared" si="48"/>
        <v>0</v>
      </c>
      <c r="HH18" s="70">
        <f t="shared" si="48"/>
        <v>0</v>
      </c>
      <c r="HI18" s="172">
        <v>0.31</v>
      </c>
      <c r="HJ18" s="172"/>
      <c r="HK18" s="70">
        <f t="shared" si="49"/>
        <v>0.31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6.19</v>
      </c>
      <c r="HV18" s="70"/>
      <c r="HW18" s="70">
        <f t="shared" si="52"/>
        <v>6.19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>
        <v>0</v>
      </c>
      <c r="ID18" s="70"/>
      <c r="IE18" s="70">
        <f t="shared" si="54"/>
        <v>0</v>
      </c>
      <c r="IF18" s="186">
        <f t="shared" si="55"/>
        <v>0</v>
      </c>
      <c r="IG18" s="211">
        <v>0</v>
      </c>
      <c r="IH18" s="211"/>
      <c r="II18" s="187">
        <f t="shared" si="56"/>
        <v>0</v>
      </c>
      <c r="IJ18" s="187">
        <f t="shared" si="56"/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/>
      <c r="IX18" s="187"/>
      <c r="IY18" s="187">
        <f t="shared" si="60"/>
        <v>0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/>
      <c r="JF18" s="187"/>
      <c r="JG18" s="187">
        <f t="shared" si="63"/>
        <v>0</v>
      </c>
      <c r="JH18" s="187">
        <f t="shared" si="63"/>
        <v>0</v>
      </c>
      <c r="JI18" s="187">
        <v>4.12</v>
      </c>
      <c r="JJ18" s="187"/>
      <c r="JK18" s="187">
        <f t="shared" si="64"/>
        <v>4.12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</row>
    <row r="19" spans="1:284" ht="12.75" customHeight="1">
      <c r="A19" s="159">
        <v>8.3333333333333329E-2</v>
      </c>
      <c r="B19" s="84">
        <v>9</v>
      </c>
      <c r="C19" s="212"/>
      <c r="D19" s="212"/>
      <c r="E19" s="70"/>
      <c r="F19" s="70"/>
      <c r="G19" s="67">
        <f t="shared" si="0"/>
        <v>0</v>
      </c>
      <c r="H19" s="67">
        <f t="shared" si="0"/>
        <v>0</v>
      </c>
      <c r="I19" s="213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2"/>
      <c r="P19" s="213"/>
      <c r="Q19" s="70"/>
      <c r="R19" s="67"/>
      <c r="S19" s="67">
        <f t="shared" si="3"/>
        <v>0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>
        <v>20.62</v>
      </c>
      <c r="AH19" s="67"/>
      <c r="AI19" s="67"/>
      <c r="AJ19" s="67"/>
      <c r="AK19" s="67">
        <f t="shared" si="6"/>
        <v>20.62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>
        <v>61.86</v>
      </c>
      <c r="BX19" s="70"/>
      <c r="BY19" s="75"/>
      <c r="BZ19" s="218"/>
      <c r="CA19" s="67">
        <f t="shared" si="13"/>
        <v>61.86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/>
      <c r="DN19" s="212"/>
      <c r="DO19" s="219"/>
      <c r="DP19" s="220"/>
      <c r="DQ19" s="67">
        <f t="shared" si="20"/>
        <v>0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>
        <v>0</v>
      </c>
      <c r="EL19" s="212"/>
      <c r="EM19" s="219"/>
      <c r="EN19" s="219"/>
      <c r="EO19" s="67">
        <f t="shared" si="24"/>
        <v>0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/>
      <c r="EX19" s="67"/>
      <c r="EY19" s="67"/>
      <c r="EZ19" s="67"/>
      <c r="FA19" s="67">
        <f t="shared" si="27"/>
        <v>0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>
        <v>0</v>
      </c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/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>
        <v>0</v>
      </c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/>
      <c r="GX19" s="172"/>
      <c r="GY19" s="70">
        <f t="shared" si="44"/>
        <v>0</v>
      </c>
      <c r="GZ19" s="70">
        <f t="shared" si="45"/>
        <v>0</v>
      </c>
      <c r="HA19" s="172">
        <v>2.06</v>
      </c>
      <c r="HB19" s="172"/>
      <c r="HC19" s="70">
        <f t="shared" si="46"/>
        <v>2.06</v>
      </c>
      <c r="HD19" s="70">
        <f t="shared" si="47"/>
        <v>0</v>
      </c>
      <c r="HE19" s="172"/>
      <c r="HF19" s="172"/>
      <c r="HG19" s="70">
        <f t="shared" si="48"/>
        <v>0</v>
      </c>
      <c r="HH19" s="70">
        <f t="shared" si="48"/>
        <v>0</v>
      </c>
      <c r="HI19" s="172">
        <v>0.31</v>
      </c>
      <c r="HJ19" s="172"/>
      <c r="HK19" s="70">
        <f t="shared" si="49"/>
        <v>0.31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6.19</v>
      </c>
      <c r="HV19" s="70"/>
      <c r="HW19" s="70">
        <f t="shared" si="52"/>
        <v>6.19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>
        <v>0</v>
      </c>
      <c r="ID19" s="70"/>
      <c r="IE19" s="70">
        <f t="shared" si="54"/>
        <v>0</v>
      </c>
      <c r="IF19" s="186">
        <f t="shared" si="55"/>
        <v>0</v>
      </c>
      <c r="IG19" s="211">
        <v>0</v>
      </c>
      <c r="IH19" s="211"/>
      <c r="II19" s="187">
        <f t="shared" si="56"/>
        <v>0</v>
      </c>
      <c r="IJ19" s="187">
        <f t="shared" si="56"/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/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/>
      <c r="JF19" s="187"/>
      <c r="JG19" s="187">
        <f t="shared" si="63"/>
        <v>0</v>
      </c>
      <c r="JH19" s="187">
        <f t="shared" si="63"/>
        <v>0</v>
      </c>
      <c r="JI19" s="187">
        <v>4.12</v>
      </c>
      <c r="JJ19" s="187"/>
      <c r="JK19" s="187">
        <f t="shared" si="64"/>
        <v>4.12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</row>
    <row r="20" spans="1:284" ht="12.75" customHeight="1">
      <c r="A20" s="158"/>
      <c r="B20" s="84">
        <v>10</v>
      </c>
      <c r="C20" s="212"/>
      <c r="D20" s="212"/>
      <c r="E20" s="70"/>
      <c r="F20" s="70"/>
      <c r="G20" s="67">
        <f t="shared" si="0"/>
        <v>0</v>
      </c>
      <c r="H20" s="67">
        <f t="shared" si="0"/>
        <v>0</v>
      </c>
      <c r="I20" s="213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2"/>
      <c r="P20" s="213"/>
      <c r="Q20" s="70"/>
      <c r="R20" s="67"/>
      <c r="S20" s="67">
        <f t="shared" si="3"/>
        <v>0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>
        <v>41.24</v>
      </c>
      <c r="AH20" s="67"/>
      <c r="AI20" s="67"/>
      <c r="AJ20" s="67"/>
      <c r="AK20" s="67">
        <f t="shared" si="6"/>
        <v>41.24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>
        <v>61.86</v>
      </c>
      <c r="BX20" s="70"/>
      <c r="BY20" s="75"/>
      <c r="BZ20" s="218"/>
      <c r="CA20" s="67">
        <f t="shared" si="13"/>
        <v>61.86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/>
      <c r="DN20" s="212"/>
      <c r="DO20" s="219"/>
      <c r="DP20" s="220"/>
      <c r="DQ20" s="67">
        <f t="shared" si="20"/>
        <v>0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>
        <v>0</v>
      </c>
      <c r="EL20" s="212"/>
      <c r="EM20" s="219"/>
      <c r="EN20" s="219"/>
      <c r="EO20" s="67">
        <f t="shared" si="24"/>
        <v>0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/>
      <c r="EX20" s="67"/>
      <c r="EY20" s="67"/>
      <c r="EZ20" s="67"/>
      <c r="FA20" s="67">
        <f t="shared" si="27"/>
        <v>0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>
        <v>0</v>
      </c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/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>
        <v>0</v>
      </c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/>
      <c r="GX20" s="172"/>
      <c r="GY20" s="70">
        <f t="shared" si="44"/>
        <v>0</v>
      </c>
      <c r="GZ20" s="70">
        <f t="shared" si="45"/>
        <v>0</v>
      </c>
      <c r="HA20" s="172">
        <v>2.06</v>
      </c>
      <c r="HB20" s="172"/>
      <c r="HC20" s="70">
        <f t="shared" si="46"/>
        <v>2.06</v>
      </c>
      <c r="HD20" s="70">
        <f t="shared" si="47"/>
        <v>0</v>
      </c>
      <c r="HE20" s="172"/>
      <c r="HF20" s="172"/>
      <c r="HG20" s="70">
        <f t="shared" si="48"/>
        <v>0</v>
      </c>
      <c r="HH20" s="70">
        <f t="shared" si="48"/>
        <v>0</v>
      </c>
      <c r="HI20" s="172">
        <v>0.31</v>
      </c>
      <c r="HJ20" s="172"/>
      <c r="HK20" s="70">
        <f t="shared" si="49"/>
        <v>0.31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6.19</v>
      </c>
      <c r="HV20" s="70"/>
      <c r="HW20" s="70">
        <f t="shared" si="52"/>
        <v>6.19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>
        <v>0</v>
      </c>
      <c r="ID20" s="70"/>
      <c r="IE20" s="70">
        <f t="shared" si="54"/>
        <v>0</v>
      </c>
      <c r="IF20" s="186">
        <f t="shared" si="55"/>
        <v>0</v>
      </c>
      <c r="IG20" s="211">
        <v>0</v>
      </c>
      <c r="IH20" s="211"/>
      <c r="II20" s="187">
        <f t="shared" si="56"/>
        <v>0</v>
      </c>
      <c r="IJ20" s="187">
        <f t="shared" si="56"/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/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/>
      <c r="JF20" s="187"/>
      <c r="JG20" s="187">
        <f t="shared" si="63"/>
        <v>0</v>
      </c>
      <c r="JH20" s="187">
        <f t="shared" si="63"/>
        <v>0</v>
      </c>
      <c r="JI20" s="187">
        <v>4.12</v>
      </c>
      <c r="JJ20" s="187"/>
      <c r="JK20" s="187">
        <f t="shared" si="64"/>
        <v>4.12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</row>
    <row r="21" spans="1:284" ht="12.75" customHeight="1">
      <c r="A21" s="158"/>
      <c r="B21" s="84">
        <v>11</v>
      </c>
      <c r="C21" s="212"/>
      <c r="D21" s="212"/>
      <c r="E21" s="70"/>
      <c r="F21" s="70"/>
      <c r="G21" s="67">
        <f t="shared" si="0"/>
        <v>0</v>
      </c>
      <c r="H21" s="67">
        <f t="shared" si="0"/>
        <v>0</v>
      </c>
      <c r="I21" s="213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2"/>
      <c r="P21" s="213"/>
      <c r="Q21" s="70"/>
      <c r="R21" s="67"/>
      <c r="S21" s="67">
        <f t="shared" si="3"/>
        <v>0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>
        <v>0</v>
      </c>
      <c r="AH21" s="67"/>
      <c r="AI21" s="67"/>
      <c r="AJ21" s="67"/>
      <c r="AK21" s="67">
        <f t="shared" si="6"/>
        <v>0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>
        <v>61.86</v>
      </c>
      <c r="BX21" s="70"/>
      <c r="BY21" s="75"/>
      <c r="BZ21" s="218"/>
      <c r="CA21" s="67">
        <f t="shared" si="13"/>
        <v>61.86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/>
      <c r="DN21" s="212"/>
      <c r="DO21" s="219"/>
      <c r="DP21" s="220"/>
      <c r="DQ21" s="67">
        <f t="shared" si="20"/>
        <v>0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>
        <v>0</v>
      </c>
      <c r="EL21" s="212"/>
      <c r="EM21" s="219"/>
      <c r="EN21" s="219"/>
      <c r="EO21" s="67">
        <f t="shared" si="24"/>
        <v>0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/>
      <c r="EX21" s="67"/>
      <c r="EY21" s="67"/>
      <c r="EZ21" s="67"/>
      <c r="FA21" s="67">
        <f t="shared" si="27"/>
        <v>0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>
        <v>0</v>
      </c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/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>
        <v>0</v>
      </c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/>
      <c r="GX21" s="172"/>
      <c r="GY21" s="70">
        <f t="shared" si="44"/>
        <v>0</v>
      </c>
      <c r="GZ21" s="70">
        <f t="shared" si="45"/>
        <v>0</v>
      </c>
      <c r="HA21" s="172">
        <v>4.12</v>
      </c>
      <c r="HB21" s="172"/>
      <c r="HC21" s="70">
        <f t="shared" si="46"/>
        <v>4.12</v>
      </c>
      <c r="HD21" s="70">
        <f t="shared" si="47"/>
        <v>0</v>
      </c>
      <c r="HE21" s="172"/>
      <c r="HF21" s="172"/>
      <c r="HG21" s="70">
        <f t="shared" si="48"/>
        <v>0</v>
      </c>
      <c r="HH21" s="70">
        <f t="shared" si="48"/>
        <v>0</v>
      </c>
      <c r="HI21" s="172">
        <v>0.31</v>
      </c>
      <c r="HJ21" s="172"/>
      <c r="HK21" s="70">
        <f t="shared" si="49"/>
        <v>0.31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6.19</v>
      </c>
      <c r="HV21" s="70"/>
      <c r="HW21" s="70">
        <f t="shared" si="52"/>
        <v>6.19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>
        <v>0</v>
      </c>
      <c r="ID21" s="70"/>
      <c r="IE21" s="70">
        <f t="shared" si="54"/>
        <v>0</v>
      </c>
      <c r="IF21" s="186">
        <f t="shared" si="55"/>
        <v>0</v>
      </c>
      <c r="IG21" s="211">
        <v>0</v>
      </c>
      <c r="IH21" s="211"/>
      <c r="II21" s="187">
        <f t="shared" si="56"/>
        <v>0</v>
      </c>
      <c r="IJ21" s="187">
        <f t="shared" si="56"/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/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/>
      <c r="JF21" s="187"/>
      <c r="JG21" s="187">
        <f t="shared" si="63"/>
        <v>0</v>
      </c>
      <c r="JH21" s="187">
        <f t="shared" si="63"/>
        <v>0</v>
      </c>
      <c r="JI21" s="187">
        <v>4.12</v>
      </c>
      <c r="JJ21" s="187"/>
      <c r="JK21" s="187">
        <f t="shared" si="64"/>
        <v>4.12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</row>
    <row r="22" spans="1:284" ht="12.75" customHeight="1">
      <c r="A22" s="158"/>
      <c r="B22" s="84">
        <v>12</v>
      </c>
      <c r="C22" s="212"/>
      <c r="D22" s="212"/>
      <c r="E22" s="70"/>
      <c r="F22" s="70"/>
      <c r="G22" s="67">
        <f t="shared" si="0"/>
        <v>0</v>
      </c>
      <c r="H22" s="67">
        <f t="shared" si="0"/>
        <v>0</v>
      </c>
      <c r="I22" s="213">
        <v>8.25</v>
      </c>
      <c r="J22" s="67"/>
      <c r="K22" s="67"/>
      <c r="L22" s="67"/>
      <c r="M22" s="67">
        <f t="shared" si="2"/>
        <v>8.25</v>
      </c>
      <c r="N22" s="67">
        <f t="shared" si="2"/>
        <v>0</v>
      </c>
      <c r="O22" s="212"/>
      <c r="P22" s="213"/>
      <c r="Q22" s="70"/>
      <c r="R22" s="67"/>
      <c r="S22" s="67">
        <f t="shared" si="3"/>
        <v>0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>
        <v>0</v>
      </c>
      <c r="AH22" s="67"/>
      <c r="AI22" s="67"/>
      <c r="AJ22" s="67"/>
      <c r="AK22" s="67">
        <f t="shared" si="6"/>
        <v>0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>
        <v>61.86</v>
      </c>
      <c r="BX22" s="70"/>
      <c r="BY22" s="75"/>
      <c r="BZ22" s="218"/>
      <c r="CA22" s="67">
        <f t="shared" si="13"/>
        <v>61.86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/>
      <c r="DN22" s="212"/>
      <c r="DO22" s="219"/>
      <c r="DP22" s="220"/>
      <c r="DQ22" s="67">
        <f t="shared" si="20"/>
        <v>0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>
        <v>0</v>
      </c>
      <c r="EL22" s="212"/>
      <c r="EM22" s="219"/>
      <c r="EN22" s="219"/>
      <c r="EO22" s="67">
        <f t="shared" si="24"/>
        <v>0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/>
      <c r="EX22" s="67"/>
      <c r="EY22" s="67"/>
      <c r="EZ22" s="67"/>
      <c r="FA22" s="67">
        <f t="shared" si="27"/>
        <v>0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>
        <v>0</v>
      </c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/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>
        <v>0</v>
      </c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/>
      <c r="GX22" s="172"/>
      <c r="GY22" s="70">
        <f t="shared" si="44"/>
        <v>0</v>
      </c>
      <c r="GZ22" s="70">
        <f t="shared" si="45"/>
        <v>0</v>
      </c>
      <c r="HA22" s="172">
        <v>4.12</v>
      </c>
      <c r="HB22" s="172"/>
      <c r="HC22" s="70">
        <f t="shared" si="46"/>
        <v>4.12</v>
      </c>
      <c r="HD22" s="70">
        <f t="shared" si="47"/>
        <v>0</v>
      </c>
      <c r="HE22" s="172"/>
      <c r="HF22" s="172"/>
      <c r="HG22" s="70">
        <f t="shared" si="48"/>
        <v>0</v>
      </c>
      <c r="HH22" s="70">
        <f t="shared" si="48"/>
        <v>0</v>
      </c>
      <c r="HI22" s="172">
        <v>0.31</v>
      </c>
      <c r="HJ22" s="172"/>
      <c r="HK22" s="70">
        <f t="shared" si="49"/>
        <v>0.31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6.19</v>
      </c>
      <c r="HV22" s="70"/>
      <c r="HW22" s="70">
        <f t="shared" si="52"/>
        <v>6.19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>
        <v>0</v>
      </c>
      <c r="ID22" s="70"/>
      <c r="IE22" s="70">
        <f t="shared" si="54"/>
        <v>0</v>
      </c>
      <c r="IF22" s="186">
        <f t="shared" si="55"/>
        <v>0</v>
      </c>
      <c r="IG22" s="211">
        <v>0</v>
      </c>
      <c r="IH22" s="211"/>
      <c r="II22" s="187">
        <f t="shared" si="56"/>
        <v>0</v>
      </c>
      <c r="IJ22" s="187">
        <f t="shared" si="56"/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/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/>
      <c r="JF22" s="187"/>
      <c r="JG22" s="187">
        <f t="shared" si="63"/>
        <v>0</v>
      </c>
      <c r="JH22" s="187">
        <f t="shared" si="63"/>
        <v>0</v>
      </c>
      <c r="JI22" s="187">
        <v>4.12</v>
      </c>
      <c r="JJ22" s="187"/>
      <c r="JK22" s="187">
        <f t="shared" si="64"/>
        <v>4.12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</row>
    <row r="23" spans="1:284" ht="12.75" customHeight="1">
      <c r="A23" s="159">
        <v>0.125</v>
      </c>
      <c r="B23" s="84">
        <v>13</v>
      </c>
      <c r="C23" s="212"/>
      <c r="D23" s="212"/>
      <c r="E23" s="70"/>
      <c r="F23" s="70"/>
      <c r="G23" s="67">
        <f t="shared" si="0"/>
        <v>0</v>
      </c>
      <c r="H23" s="67">
        <f t="shared" si="0"/>
        <v>0</v>
      </c>
      <c r="I23" s="213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2"/>
      <c r="P23" s="213"/>
      <c r="Q23" s="70"/>
      <c r="R23" s="67"/>
      <c r="S23" s="67">
        <f t="shared" si="3"/>
        <v>0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>
        <v>10.31</v>
      </c>
      <c r="AH23" s="67"/>
      <c r="AI23" s="67"/>
      <c r="AJ23" s="67"/>
      <c r="AK23" s="67">
        <f t="shared" si="6"/>
        <v>10.31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>
        <v>20.62</v>
      </c>
      <c r="BX23" s="70"/>
      <c r="BY23" s="75"/>
      <c r="BZ23" s="218"/>
      <c r="CA23" s="67">
        <f t="shared" si="13"/>
        <v>20.62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/>
      <c r="DN23" s="212"/>
      <c r="DO23" s="219"/>
      <c r="DP23" s="220"/>
      <c r="DQ23" s="67">
        <f t="shared" si="20"/>
        <v>0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>
        <v>0</v>
      </c>
      <c r="EL23" s="212"/>
      <c r="EM23" s="219"/>
      <c r="EN23" s="219"/>
      <c r="EO23" s="67">
        <f t="shared" si="24"/>
        <v>0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/>
      <c r="EX23" s="67"/>
      <c r="EY23" s="67"/>
      <c r="EZ23" s="67"/>
      <c r="FA23" s="67">
        <f t="shared" si="27"/>
        <v>0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>
        <v>0</v>
      </c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/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>
        <v>0</v>
      </c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/>
      <c r="GX23" s="172"/>
      <c r="GY23" s="70">
        <f t="shared" si="44"/>
        <v>0</v>
      </c>
      <c r="GZ23" s="70">
        <f t="shared" si="45"/>
        <v>0</v>
      </c>
      <c r="HA23" s="172">
        <v>4.12</v>
      </c>
      <c r="HB23" s="172"/>
      <c r="HC23" s="70">
        <f t="shared" si="46"/>
        <v>4.12</v>
      </c>
      <c r="HD23" s="70">
        <f t="shared" si="47"/>
        <v>0</v>
      </c>
      <c r="HE23" s="172"/>
      <c r="HF23" s="172"/>
      <c r="HG23" s="70">
        <f t="shared" si="48"/>
        <v>0</v>
      </c>
      <c r="HH23" s="70">
        <f t="shared" si="48"/>
        <v>0</v>
      </c>
      <c r="HI23" s="172">
        <v>0.31</v>
      </c>
      <c r="HJ23" s="172"/>
      <c r="HK23" s="70">
        <f t="shared" si="49"/>
        <v>0.31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6.19</v>
      </c>
      <c r="HV23" s="70"/>
      <c r="HW23" s="70">
        <f t="shared" si="52"/>
        <v>6.19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>
        <v>0</v>
      </c>
      <c r="ID23" s="70"/>
      <c r="IE23" s="70">
        <f t="shared" si="54"/>
        <v>0</v>
      </c>
      <c r="IF23" s="186">
        <f t="shared" si="55"/>
        <v>0</v>
      </c>
      <c r="IG23" s="211">
        <v>0</v>
      </c>
      <c r="IH23" s="211"/>
      <c r="II23" s="187">
        <f t="shared" si="56"/>
        <v>0</v>
      </c>
      <c r="IJ23" s="187">
        <f t="shared" si="56"/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/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/>
      <c r="JF23" s="187"/>
      <c r="JG23" s="187">
        <f t="shared" si="63"/>
        <v>0</v>
      </c>
      <c r="JH23" s="187">
        <f t="shared" si="63"/>
        <v>0</v>
      </c>
      <c r="JI23" s="187">
        <v>4.12</v>
      </c>
      <c r="JJ23" s="187"/>
      <c r="JK23" s="187">
        <f t="shared" si="64"/>
        <v>4.12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</row>
    <row r="24" spans="1:284" ht="12.75" customHeight="1">
      <c r="A24" s="158"/>
      <c r="B24" s="84">
        <v>14</v>
      </c>
      <c r="C24" s="212"/>
      <c r="D24" s="212"/>
      <c r="E24" s="70"/>
      <c r="F24" s="70"/>
      <c r="G24" s="67">
        <f t="shared" si="0"/>
        <v>0</v>
      </c>
      <c r="H24" s="67">
        <f t="shared" si="0"/>
        <v>0</v>
      </c>
      <c r="I24" s="213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2"/>
      <c r="P24" s="213"/>
      <c r="Q24" s="70"/>
      <c r="R24" s="67"/>
      <c r="S24" s="67">
        <f t="shared" si="3"/>
        <v>0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>
        <v>0</v>
      </c>
      <c r="AH24" s="67"/>
      <c r="AI24" s="67"/>
      <c r="AJ24" s="67"/>
      <c r="AK24" s="67">
        <f t="shared" si="6"/>
        <v>0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>
        <v>20.62</v>
      </c>
      <c r="BX24" s="70"/>
      <c r="BY24" s="75"/>
      <c r="BZ24" s="218"/>
      <c r="CA24" s="67">
        <f t="shared" si="13"/>
        <v>20.62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/>
      <c r="DN24" s="212"/>
      <c r="DO24" s="219"/>
      <c r="DP24" s="220"/>
      <c r="DQ24" s="67">
        <f t="shared" si="20"/>
        <v>0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>
        <v>0</v>
      </c>
      <c r="EL24" s="212"/>
      <c r="EM24" s="219"/>
      <c r="EN24" s="219"/>
      <c r="EO24" s="67">
        <f t="shared" si="24"/>
        <v>0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/>
      <c r="EX24" s="67"/>
      <c r="EY24" s="67"/>
      <c r="EZ24" s="67"/>
      <c r="FA24" s="67">
        <f t="shared" si="27"/>
        <v>0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>
        <v>0</v>
      </c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/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>
        <v>0</v>
      </c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/>
      <c r="GX24" s="172"/>
      <c r="GY24" s="70">
        <f t="shared" si="44"/>
        <v>0</v>
      </c>
      <c r="GZ24" s="70">
        <f t="shared" si="45"/>
        <v>0</v>
      </c>
      <c r="HA24" s="172">
        <v>4.12</v>
      </c>
      <c r="HB24" s="172"/>
      <c r="HC24" s="70">
        <f t="shared" si="46"/>
        <v>4.12</v>
      </c>
      <c r="HD24" s="70">
        <f t="shared" si="47"/>
        <v>0</v>
      </c>
      <c r="HE24" s="172"/>
      <c r="HF24" s="172"/>
      <c r="HG24" s="70">
        <f t="shared" si="48"/>
        <v>0</v>
      </c>
      <c r="HH24" s="70">
        <f t="shared" si="48"/>
        <v>0</v>
      </c>
      <c r="HI24" s="172">
        <v>0.31</v>
      </c>
      <c r="HJ24" s="172"/>
      <c r="HK24" s="70">
        <f t="shared" si="49"/>
        <v>0.31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6.19</v>
      </c>
      <c r="HV24" s="70"/>
      <c r="HW24" s="70">
        <f t="shared" si="52"/>
        <v>6.19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>
        <v>0</v>
      </c>
      <c r="ID24" s="70"/>
      <c r="IE24" s="70">
        <f t="shared" si="54"/>
        <v>0</v>
      </c>
      <c r="IF24" s="186">
        <f t="shared" si="55"/>
        <v>0</v>
      </c>
      <c r="IG24" s="211">
        <v>0</v>
      </c>
      <c r="IH24" s="211"/>
      <c r="II24" s="187">
        <f t="shared" si="56"/>
        <v>0</v>
      </c>
      <c r="IJ24" s="187">
        <f t="shared" si="56"/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/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/>
      <c r="JF24" s="187"/>
      <c r="JG24" s="187">
        <f t="shared" si="63"/>
        <v>0</v>
      </c>
      <c r="JH24" s="187">
        <f t="shared" si="63"/>
        <v>0</v>
      </c>
      <c r="JI24" s="187">
        <v>4.12</v>
      </c>
      <c r="JJ24" s="187"/>
      <c r="JK24" s="187">
        <f t="shared" si="64"/>
        <v>4.12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</row>
    <row r="25" spans="1:284" ht="12.75" customHeight="1">
      <c r="A25" s="158"/>
      <c r="B25" s="84">
        <v>15</v>
      </c>
      <c r="C25" s="212"/>
      <c r="D25" s="212"/>
      <c r="E25" s="70"/>
      <c r="F25" s="70"/>
      <c r="G25" s="67">
        <f t="shared" si="0"/>
        <v>0</v>
      </c>
      <c r="H25" s="67">
        <f t="shared" si="0"/>
        <v>0</v>
      </c>
      <c r="I25" s="213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2"/>
      <c r="P25" s="213"/>
      <c r="Q25" s="70"/>
      <c r="R25" s="67"/>
      <c r="S25" s="67">
        <f t="shared" si="3"/>
        <v>0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>
        <v>20.62</v>
      </c>
      <c r="AH25" s="67"/>
      <c r="AI25" s="67"/>
      <c r="AJ25" s="67"/>
      <c r="AK25" s="67">
        <f t="shared" si="6"/>
        <v>20.62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>
        <v>0</v>
      </c>
      <c r="BX25" s="70"/>
      <c r="BY25" s="75"/>
      <c r="BZ25" s="218"/>
      <c r="CA25" s="67">
        <f t="shared" si="13"/>
        <v>0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/>
      <c r="DN25" s="212"/>
      <c r="DO25" s="219"/>
      <c r="DP25" s="220"/>
      <c r="DQ25" s="67">
        <f t="shared" si="20"/>
        <v>0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>
        <v>0</v>
      </c>
      <c r="EL25" s="212"/>
      <c r="EM25" s="219"/>
      <c r="EN25" s="219"/>
      <c r="EO25" s="67">
        <f t="shared" si="24"/>
        <v>0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/>
      <c r="EX25" s="67"/>
      <c r="EY25" s="67"/>
      <c r="EZ25" s="67"/>
      <c r="FA25" s="67">
        <f t="shared" si="27"/>
        <v>0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>
        <v>0</v>
      </c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/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>
        <v>0</v>
      </c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/>
      <c r="GX25" s="172"/>
      <c r="GY25" s="70">
        <f t="shared" si="44"/>
        <v>0</v>
      </c>
      <c r="GZ25" s="70">
        <f t="shared" si="45"/>
        <v>0</v>
      </c>
      <c r="HA25" s="172">
        <v>4.12</v>
      </c>
      <c r="HB25" s="172"/>
      <c r="HC25" s="70">
        <f t="shared" si="46"/>
        <v>4.12</v>
      </c>
      <c r="HD25" s="70">
        <f t="shared" si="47"/>
        <v>0</v>
      </c>
      <c r="HE25" s="172"/>
      <c r="HF25" s="172"/>
      <c r="HG25" s="70">
        <f t="shared" si="48"/>
        <v>0</v>
      </c>
      <c r="HH25" s="70">
        <f t="shared" si="48"/>
        <v>0</v>
      </c>
      <c r="HI25" s="172">
        <v>0.31</v>
      </c>
      <c r="HJ25" s="172"/>
      <c r="HK25" s="70">
        <f t="shared" si="49"/>
        <v>0.31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6.19</v>
      </c>
      <c r="HV25" s="70"/>
      <c r="HW25" s="70">
        <f t="shared" si="52"/>
        <v>6.19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>
        <v>0</v>
      </c>
      <c r="ID25" s="70"/>
      <c r="IE25" s="70">
        <f t="shared" si="54"/>
        <v>0</v>
      </c>
      <c r="IF25" s="186">
        <f t="shared" si="55"/>
        <v>0</v>
      </c>
      <c r="IG25" s="211">
        <v>0</v>
      </c>
      <c r="IH25" s="211"/>
      <c r="II25" s="187">
        <f t="shared" si="56"/>
        <v>0</v>
      </c>
      <c r="IJ25" s="187">
        <f t="shared" si="56"/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/>
      <c r="IX25" s="187"/>
      <c r="IY25" s="187">
        <f t="shared" si="60"/>
        <v>0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/>
      <c r="JF25" s="187"/>
      <c r="JG25" s="187">
        <f t="shared" si="63"/>
        <v>0</v>
      </c>
      <c r="JH25" s="187">
        <f t="shared" si="63"/>
        <v>0</v>
      </c>
      <c r="JI25" s="187">
        <v>4.12</v>
      </c>
      <c r="JJ25" s="187"/>
      <c r="JK25" s="187">
        <f t="shared" si="64"/>
        <v>4.12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</row>
    <row r="26" spans="1:284" ht="12.75" customHeight="1">
      <c r="A26" s="158"/>
      <c r="B26" s="84">
        <v>16</v>
      </c>
      <c r="C26" s="212"/>
      <c r="D26" s="212"/>
      <c r="E26" s="70"/>
      <c r="F26" s="70"/>
      <c r="G26" s="67">
        <f t="shared" si="0"/>
        <v>0</v>
      </c>
      <c r="H26" s="67">
        <f t="shared" si="0"/>
        <v>0</v>
      </c>
      <c r="I26" s="213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2"/>
      <c r="P26" s="213"/>
      <c r="Q26" s="70"/>
      <c r="R26" s="67"/>
      <c r="S26" s="67">
        <f t="shared" si="3"/>
        <v>0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>
        <v>30.93</v>
      </c>
      <c r="AH26" s="67"/>
      <c r="AI26" s="67"/>
      <c r="AJ26" s="67"/>
      <c r="AK26" s="67">
        <f t="shared" si="6"/>
        <v>30.93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>
        <v>0</v>
      </c>
      <c r="BX26" s="70"/>
      <c r="BY26" s="75"/>
      <c r="BZ26" s="218"/>
      <c r="CA26" s="67">
        <f t="shared" si="13"/>
        <v>0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/>
      <c r="DN26" s="212"/>
      <c r="DO26" s="219"/>
      <c r="DP26" s="220"/>
      <c r="DQ26" s="67">
        <f t="shared" si="20"/>
        <v>0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>
        <v>0</v>
      </c>
      <c r="EL26" s="212"/>
      <c r="EM26" s="219"/>
      <c r="EN26" s="219"/>
      <c r="EO26" s="67">
        <f t="shared" si="24"/>
        <v>0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/>
      <c r="EX26" s="67"/>
      <c r="EY26" s="67"/>
      <c r="EZ26" s="67"/>
      <c r="FA26" s="67">
        <f t="shared" si="27"/>
        <v>0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>
        <v>0</v>
      </c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/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>
        <v>0</v>
      </c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/>
      <c r="GX26" s="172"/>
      <c r="GY26" s="70">
        <f t="shared" si="44"/>
        <v>0</v>
      </c>
      <c r="GZ26" s="70">
        <f t="shared" si="45"/>
        <v>0</v>
      </c>
      <c r="HA26" s="172">
        <v>4.12</v>
      </c>
      <c r="HB26" s="172"/>
      <c r="HC26" s="70">
        <f t="shared" si="46"/>
        <v>4.12</v>
      </c>
      <c r="HD26" s="70">
        <f t="shared" si="47"/>
        <v>0</v>
      </c>
      <c r="HE26" s="172"/>
      <c r="HF26" s="172"/>
      <c r="HG26" s="70">
        <f t="shared" si="48"/>
        <v>0</v>
      </c>
      <c r="HH26" s="70">
        <f t="shared" si="48"/>
        <v>0</v>
      </c>
      <c r="HI26" s="172">
        <v>0.31</v>
      </c>
      <c r="HJ26" s="172"/>
      <c r="HK26" s="70">
        <f t="shared" si="49"/>
        <v>0.31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6.19</v>
      </c>
      <c r="HV26" s="70"/>
      <c r="HW26" s="70">
        <f t="shared" si="52"/>
        <v>6.19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>
        <v>0</v>
      </c>
      <c r="ID26" s="70"/>
      <c r="IE26" s="70">
        <f t="shared" si="54"/>
        <v>0</v>
      </c>
      <c r="IF26" s="186">
        <f t="shared" si="55"/>
        <v>0</v>
      </c>
      <c r="IG26" s="211">
        <v>0</v>
      </c>
      <c r="IH26" s="211"/>
      <c r="II26" s="187">
        <f t="shared" si="56"/>
        <v>0</v>
      </c>
      <c r="IJ26" s="187">
        <f t="shared" si="56"/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/>
      <c r="IX26" s="187"/>
      <c r="IY26" s="187">
        <f t="shared" si="60"/>
        <v>0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/>
      <c r="JF26" s="187"/>
      <c r="JG26" s="187">
        <f t="shared" si="63"/>
        <v>0</v>
      </c>
      <c r="JH26" s="187">
        <f t="shared" si="63"/>
        <v>0</v>
      </c>
      <c r="JI26" s="187">
        <v>4.12</v>
      </c>
      <c r="JJ26" s="187"/>
      <c r="JK26" s="187">
        <f t="shared" si="64"/>
        <v>4.12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</row>
    <row r="27" spans="1:284" ht="12.75" customHeight="1">
      <c r="A27" s="159">
        <v>0.16666666666666666</v>
      </c>
      <c r="B27" s="84">
        <v>17</v>
      </c>
      <c r="C27" s="212"/>
      <c r="D27" s="212"/>
      <c r="E27" s="70"/>
      <c r="F27" s="70"/>
      <c r="G27" s="67">
        <f t="shared" si="0"/>
        <v>0</v>
      </c>
      <c r="H27" s="67">
        <f t="shared" si="0"/>
        <v>0</v>
      </c>
      <c r="I27" s="213">
        <v>8.25</v>
      </c>
      <c r="J27" s="67"/>
      <c r="K27" s="67"/>
      <c r="L27" s="67"/>
      <c r="M27" s="67">
        <f t="shared" si="2"/>
        <v>8.25</v>
      </c>
      <c r="N27" s="67">
        <f t="shared" si="2"/>
        <v>0</v>
      </c>
      <c r="O27" s="212"/>
      <c r="P27" s="213"/>
      <c r="Q27" s="70"/>
      <c r="R27" s="67"/>
      <c r="S27" s="67">
        <f t="shared" si="3"/>
        <v>0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>
        <v>0</v>
      </c>
      <c r="AH27" s="67"/>
      <c r="AI27" s="67"/>
      <c r="AJ27" s="67"/>
      <c r="AK27" s="67">
        <f t="shared" si="6"/>
        <v>0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>
        <v>61.86</v>
      </c>
      <c r="BX27" s="70"/>
      <c r="BY27" s="75"/>
      <c r="BZ27" s="218"/>
      <c r="CA27" s="67">
        <f t="shared" si="13"/>
        <v>61.86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/>
      <c r="DN27" s="212"/>
      <c r="DO27" s="219"/>
      <c r="DP27" s="220"/>
      <c r="DQ27" s="67">
        <f t="shared" si="20"/>
        <v>0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>
        <v>0</v>
      </c>
      <c r="EL27" s="212"/>
      <c r="EM27" s="219"/>
      <c r="EN27" s="219"/>
      <c r="EO27" s="67">
        <f t="shared" si="24"/>
        <v>0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/>
      <c r="EX27" s="67"/>
      <c r="EY27" s="67"/>
      <c r="EZ27" s="67"/>
      <c r="FA27" s="67">
        <f t="shared" si="27"/>
        <v>0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>
        <v>0</v>
      </c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/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>
        <v>0</v>
      </c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/>
      <c r="GX27" s="172"/>
      <c r="GY27" s="70">
        <f t="shared" si="44"/>
        <v>0</v>
      </c>
      <c r="GZ27" s="70">
        <f t="shared" si="45"/>
        <v>0</v>
      </c>
      <c r="HA27" s="172">
        <v>4.12</v>
      </c>
      <c r="HB27" s="172"/>
      <c r="HC27" s="70">
        <f t="shared" si="46"/>
        <v>4.12</v>
      </c>
      <c r="HD27" s="70">
        <f t="shared" si="47"/>
        <v>0</v>
      </c>
      <c r="HE27" s="172"/>
      <c r="HF27" s="172"/>
      <c r="HG27" s="70">
        <f t="shared" si="48"/>
        <v>0</v>
      </c>
      <c r="HH27" s="70">
        <f t="shared" si="48"/>
        <v>0</v>
      </c>
      <c r="HI27" s="172">
        <v>0.31</v>
      </c>
      <c r="HJ27" s="172"/>
      <c r="HK27" s="70">
        <f t="shared" si="49"/>
        <v>0.31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6.19</v>
      </c>
      <c r="HV27" s="70"/>
      <c r="HW27" s="70">
        <f t="shared" si="52"/>
        <v>6.19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>
        <v>0</v>
      </c>
      <c r="ID27" s="70"/>
      <c r="IE27" s="70">
        <f t="shared" si="54"/>
        <v>0</v>
      </c>
      <c r="IF27" s="186">
        <f t="shared" si="55"/>
        <v>0</v>
      </c>
      <c r="IG27" s="211">
        <v>0</v>
      </c>
      <c r="IH27" s="211"/>
      <c r="II27" s="187">
        <f t="shared" si="56"/>
        <v>0</v>
      </c>
      <c r="IJ27" s="187">
        <f t="shared" si="56"/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/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/>
      <c r="JF27" s="187"/>
      <c r="JG27" s="187">
        <f t="shared" si="63"/>
        <v>0</v>
      </c>
      <c r="JH27" s="187">
        <f t="shared" si="63"/>
        <v>0</v>
      </c>
      <c r="JI27" s="187">
        <v>4.12</v>
      </c>
      <c r="JJ27" s="187"/>
      <c r="JK27" s="187">
        <f t="shared" si="64"/>
        <v>4.12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</row>
    <row r="28" spans="1:284" ht="12.75" customHeight="1">
      <c r="A28" s="158"/>
      <c r="B28" s="84">
        <v>18</v>
      </c>
      <c r="C28" s="212"/>
      <c r="D28" s="212"/>
      <c r="E28" s="70"/>
      <c r="F28" s="70"/>
      <c r="G28" s="67">
        <f t="shared" si="0"/>
        <v>0</v>
      </c>
      <c r="H28" s="67">
        <f t="shared" si="0"/>
        <v>0</v>
      </c>
      <c r="I28" s="213">
        <v>0</v>
      </c>
      <c r="J28" s="67"/>
      <c r="K28" s="67"/>
      <c r="L28" s="67"/>
      <c r="M28" s="67">
        <f t="shared" si="2"/>
        <v>0</v>
      </c>
      <c r="N28" s="67">
        <f t="shared" si="2"/>
        <v>0</v>
      </c>
      <c r="O28" s="212"/>
      <c r="P28" s="213"/>
      <c r="Q28" s="70"/>
      <c r="R28" s="67"/>
      <c r="S28" s="67">
        <f t="shared" si="3"/>
        <v>0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>
        <v>0</v>
      </c>
      <c r="AH28" s="67"/>
      <c r="AI28" s="67"/>
      <c r="AJ28" s="67"/>
      <c r="AK28" s="67">
        <f t="shared" si="6"/>
        <v>0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>
        <v>61.86</v>
      </c>
      <c r="BX28" s="70"/>
      <c r="BY28" s="75"/>
      <c r="BZ28" s="218"/>
      <c r="CA28" s="67">
        <f t="shared" si="13"/>
        <v>61.86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/>
      <c r="DN28" s="212"/>
      <c r="DO28" s="219"/>
      <c r="DP28" s="220"/>
      <c r="DQ28" s="67">
        <f t="shared" si="20"/>
        <v>0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>
        <v>0</v>
      </c>
      <c r="EL28" s="212"/>
      <c r="EM28" s="219"/>
      <c r="EN28" s="219"/>
      <c r="EO28" s="67">
        <f t="shared" si="24"/>
        <v>0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/>
      <c r="EX28" s="67"/>
      <c r="EY28" s="67"/>
      <c r="EZ28" s="67"/>
      <c r="FA28" s="67">
        <f t="shared" si="27"/>
        <v>0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>
        <v>0</v>
      </c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/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>
        <v>0</v>
      </c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/>
      <c r="GX28" s="172"/>
      <c r="GY28" s="70">
        <f t="shared" si="44"/>
        <v>0</v>
      </c>
      <c r="GZ28" s="70">
        <f t="shared" si="45"/>
        <v>0</v>
      </c>
      <c r="HA28" s="172">
        <v>4.12</v>
      </c>
      <c r="HB28" s="172"/>
      <c r="HC28" s="70">
        <f t="shared" si="46"/>
        <v>4.12</v>
      </c>
      <c r="HD28" s="70">
        <f t="shared" si="47"/>
        <v>0</v>
      </c>
      <c r="HE28" s="172"/>
      <c r="HF28" s="172"/>
      <c r="HG28" s="70">
        <f t="shared" si="48"/>
        <v>0</v>
      </c>
      <c r="HH28" s="70">
        <f t="shared" si="48"/>
        <v>0</v>
      </c>
      <c r="HI28" s="172">
        <v>0.31</v>
      </c>
      <c r="HJ28" s="172"/>
      <c r="HK28" s="70">
        <f t="shared" si="49"/>
        <v>0.31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6.19</v>
      </c>
      <c r="HV28" s="70"/>
      <c r="HW28" s="70">
        <f t="shared" si="52"/>
        <v>6.19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>
        <v>0</v>
      </c>
      <c r="ID28" s="70"/>
      <c r="IE28" s="70">
        <f t="shared" si="54"/>
        <v>0</v>
      </c>
      <c r="IF28" s="186">
        <f t="shared" si="55"/>
        <v>0</v>
      </c>
      <c r="IG28" s="211">
        <v>0</v>
      </c>
      <c r="IH28" s="211"/>
      <c r="II28" s="187">
        <f t="shared" si="56"/>
        <v>0</v>
      </c>
      <c r="IJ28" s="187">
        <f t="shared" si="56"/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/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/>
      <c r="JF28" s="187"/>
      <c r="JG28" s="187">
        <f t="shared" si="63"/>
        <v>0</v>
      </c>
      <c r="JH28" s="187">
        <f t="shared" si="63"/>
        <v>0</v>
      </c>
      <c r="JI28" s="187">
        <v>4.12</v>
      </c>
      <c r="JJ28" s="187"/>
      <c r="JK28" s="187">
        <f t="shared" si="64"/>
        <v>4.12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</row>
    <row r="29" spans="1:284" ht="12.75" customHeight="1">
      <c r="A29" s="158"/>
      <c r="B29" s="84">
        <v>19</v>
      </c>
      <c r="C29" s="212"/>
      <c r="D29" s="212"/>
      <c r="E29" s="70"/>
      <c r="F29" s="70"/>
      <c r="G29" s="67">
        <f t="shared" si="0"/>
        <v>0</v>
      </c>
      <c r="H29" s="67">
        <f t="shared" si="0"/>
        <v>0</v>
      </c>
      <c r="I29" s="213">
        <v>0</v>
      </c>
      <c r="J29" s="67"/>
      <c r="K29" s="67"/>
      <c r="L29" s="67"/>
      <c r="M29" s="67">
        <f t="shared" si="2"/>
        <v>0</v>
      </c>
      <c r="N29" s="67">
        <f t="shared" si="2"/>
        <v>0</v>
      </c>
      <c r="O29" s="212"/>
      <c r="P29" s="213"/>
      <c r="Q29" s="70"/>
      <c r="R29" s="67"/>
      <c r="S29" s="67">
        <f t="shared" si="3"/>
        <v>0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>
        <v>0</v>
      </c>
      <c r="AH29" s="67"/>
      <c r="AI29" s="67"/>
      <c r="AJ29" s="67"/>
      <c r="AK29" s="67">
        <f t="shared" si="6"/>
        <v>0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>
        <v>30.93</v>
      </c>
      <c r="BX29" s="70"/>
      <c r="BY29" s="75"/>
      <c r="BZ29" s="218"/>
      <c r="CA29" s="67">
        <f t="shared" si="13"/>
        <v>30.93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/>
      <c r="DN29" s="212"/>
      <c r="DO29" s="219"/>
      <c r="DP29" s="220"/>
      <c r="DQ29" s="67">
        <f t="shared" si="20"/>
        <v>0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>
        <v>0</v>
      </c>
      <c r="EL29" s="212"/>
      <c r="EM29" s="219"/>
      <c r="EN29" s="219"/>
      <c r="EO29" s="67">
        <f t="shared" si="24"/>
        <v>0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/>
      <c r="EX29" s="67"/>
      <c r="EY29" s="67"/>
      <c r="EZ29" s="67"/>
      <c r="FA29" s="67">
        <f t="shared" si="27"/>
        <v>0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>
        <v>0</v>
      </c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/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>
        <v>0</v>
      </c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/>
      <c r="GX29" s="172"/>
      <c r="GY29" s="70">
        <f t="shared" si="44"/>
        <v>0</v>
      </c>
      <c r="GZ29" s="70">
        <f t="shared" si="45"/>
        <v>0</v>
      </c>
      <c r="HA29" s="172">
        <v>4.12</v>
      </c>
      <c r="HB29" s="172"/>
      <c r="HC29" s="70">
        <f t="shared" si="46"/>
        <v>4.12</v>
      </c>
      <c r="HD29" s="70">
        <f t="shared" si="47"/>
        <v>0</v>
      </c>
      <c r="HE29" s="172"/>
      <c r="HF29" s="172"/>
      <c r="HG29" s="70">
        <f t="shared" si="48"/>
        <v>0</v>
      </c>
      <c r="HH29" s="70">
        <f t="shared" si="48"/>
        <v>0</v>
      </c>
      <c r="HI29" s="172">
        <v>0.31</v>
      </c>
      <c r="HJ29" s="172"/>
      <c r="HK29" s="70">
        <f t="shared" si="49"/>
        <v>0.31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6.19</v>
      </c>
      <c r="HV29" s="70"/>
      <c r="HW29" s="70">
        <f t="shared" si="52"/>
        <v>6.19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>
        <v>0</v>
      </c>
      <c r="ID29" s="70"/>
      <c r="IE29" s="70">
        <f t="shared" si="54"/>
        <v>0</v>
      </c>
      <c r="IF29" s="186">
        <f t="shared" si="55"/>
        <v>0</v>
      </c>
      <c r="IG29" s="211">
        <v>0</v>
      </c>
      <c r="IH29" s="211"/>
      <c r="II29" s="187">
        <f t="shared" si="56"/>
        <v>0</v>
      </c>
      <c r="IJ29" s="187">
        <f t="shared" si="56"/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/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/>
      <c r="JF29" s="187"/>
      <c r="JG29" s="187">
        <f t="shared" si="63"/>
        <v>0</v>
      </c>
      <c r="JH29" s="187">
        <f t="shared" si="63"/>
        <v>0</v>
      </c>
      <c r="JI29" s="187">
        <v>4.12</v>
      </c>
      <c r="JJ29" s="187"/>
      <c r="JK29" s="187">
        <f t="shared" si="64"/>
        <v>4.12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</row>
    <row r="30" spans="1:284" ht="12.75" customHeight="1">
      <c r="A30" s="158"/>
      <c r="B30" s="84">
        <v>20</v>
      </c>
      <c r="C30" s="212"/>
      <c r="D30" s="212"/>
      <c r="E30" s="70"/>
      <c r="F30" s="70"/>
      <c r="G30" s="67">
        <f t="shared" si="0"/>
        <v>0</v>
      </c>
      <c r="H30" s="67">
        <f t="shared" si="0"/>
        <v>0</v>
      </c>
      <c r="I30" s="213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2"/>
      <c r="P30" s="213"/>
      <c r="Q30" s="70"/>
      <c r="R30" s="67"/>
      <c r="S30" s="67">
        <f t="shared" si="3"/>
        <v>0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>
        <v>0</v>
      </c>
      <c r="AH30" s="67"/>
      <c r="AI30" s="67"/>
      <c r="AJ30" s="67"/>
      <c r="AK30" s="67">
        <f t="shared" si="6"/>
        <v>0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>
        <v>30.93</v>
      </c>
      <c r="BX30" s="70"/>
      <c r="BY30" s="75"/>
      <c r="BZ30" s="218"/>
      <c r="CA30" s="67">
        <f t="shared" si="13"/>
        <v>30.93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/>
      <c r="DN30" s="212"/>
      <c r="DO30" s="219"/>
      <c r="DP30" s="220"/>
      <c r="DQ30" s="67">
        <f t="shared" si="20"/>
        <v>0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>
        <v>0</v>
      </c>
      <c r="EL30" s="212"/>
      <c r="EM30" s="219"/>
      <c r="EN30" s="219"/>
      <c r="EO30" s="67">
        <f t="shared" si="24"/>
        <v>0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/>
      <c r="EX30" s="67"/>
      <c r="EY30" s="67"/>
      <c r="EZ30" s="67"/>
      <c r="FA30" s="67">
        <f t="shared" si="27"/>
        <v>0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>
        <v>0</v>
      </c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/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>
        <v>0</v>
      </c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/>
      <c r="GX30" s="172"/>
      <c r="GY30" s="70">
        <f t="shared" si="44"/>
        <v>0</v>
      </c>
      <c r="GZ30" s="70">
        <f t="shared" si="45"/>
        <v>0</v>
      </c>
      <c r="HA30" s="172">
        <v>4.12</v>
      </c>
      <c r="HB30" s="172"/>
      <c r="HC30" s="70">
        <f t="shared" si="46"/>
        <v>4.12</v>
      </c>
      <c r="HD30" s="70">
        <f t="shared" si="47"/>
        <v>0</v>
      </c>
      <c r="HE30" s="172"/>
      <c r="HF30" s="172"/>
      <c r="HG30" s="70">
        <f t="shared" si="48"/>
        <v>0</v>
      </c>
      <c r="HH30" s="70">
        <f t="shared" si="48"/>
        <v>0</v>
      </c>
      <c r="HI30" s="172">
        <v>0.31</v>
      </c>
      <c r="HJ30" s="172"/>
      <c r="HK30" s="70">
        <f t="shared" si="49"/>
        <v>0.31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6.19</v>
      </c>
      <c r="HV30" s="70"/>
      <c r="HW30" s="70">
        <f t="shared" si="52"/>
        <v>6.19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>
        <v>0</v>
      </c>
      <c r="ID30" s="70"/>
      <c r="IE30" s="70">
        <f t="shared" si="54"/>
        <v>0</v>
      </c>
      <c r="IF30" s="186">
        <f t="shared" si="55"/>
        <v>0</v>
      </c>
      <c r="IG30" s="211">
        <v>0</v>
      </c>
      <c r="IH30" s="211"/>
      <c r="II30" s="187">
        <f t="shared" si="56"/>
        <v>0</v>
      </c>
      <c r="IJ30" s="187">
        <f t="shared" si="56"/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/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/>
      <c r="JF30" s="187"/>
      <c r="JG30" s="187">
        <f t="shared" si="63"/>
        <v>0</v>
      </c>
      <c r="JH30" s="187">
        <f t="shared" si="63"/>
        <v>0</v>
      </c>
      <c r="JI30" s="187">
        <v>4.12</v>
      </c>
      <c r="JJ30" s="187"/>
      <c r="JK30" s="187">
        <f t="shared" si="64"/>
        <v>4.12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</row>
    <row r="31" spans="1:284" ht="12.75" customHeight="1">
      <c r="A31" s="159">
        <v>0.20833333333333334</v>
      </c>
      <c r="B31" s="84">
        <v>21</v>
      </c>
      <c r="C31" s="212"/>
      <c r="D31" s="212"/>
      <c r="E31" s="70"/>
      <c r="F31" s="70"/>
      <c r="G31" s="67">
        <f t="shared" si="0"/>
        <v>0</v>
      </c>
      <c r="H31" s="67">
        <f t="shared" si="0"/>
        <v>0</v>
      </c>
      <c r="I31" s="213">
        <v>0</v>
      </c>
      <c r="J31" s="67"/>
      <c r="K31" s="67"/>
      <c r="L31" s="67"/>
      <c r="M31" s="67">
        <f t="shared" si="2"/>
        <v>0</v>
      </c>
      <c r="N31" s="67">
        <f t="shared" si="2"/>
        <v>0</v>
      </c>
      <c r="O31" s="212"/>
      <c r="P31" s="213"/>
      <c r="Q31" s="70"/>
      <c r="R31" s="67"/>
      <c r="S31" s="67">
        <f t="shared" si="3"/>
        <v>0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>
        <v>36.08</v>
      </c>
      <c r="AH31" s="67"/>
      <c r="AI31" s="67"/>
      <c r="AJ31" s="67"/>
      <c r="AK31" s="67">
        <f t="shared" si="6"/>
        <v>36.08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>
        <v>0</v>
      </c>
      <c r="BX31" s="70"/>
      <c r="BY31" s="75"/>
      <c r="BZ31" s="218"/>
      <c r="CA31" s="67">
        <f t="shared" si="13"/>
        <v>0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/>
      <c r="DN31" s="212"/>
      <c r="DO31" s="219"/>
      <c r="DP31" s="220"/>
      <c r="DQ31" s="67">
        <f t="shared" si="20"/>
        <v>0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>
        <v>0</v>
      </c>
      <c r="EL31" s="212"/>
      <c r="EM31" s="219"/>
      <c r="EN31" s="219"/>
      <c r="EO31" s="67">
        <f t="shared" si="24"/>
        <v>0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/>
      <c r="EX31" s="67"/>
      <c r="EY31" s="67"/>
      <c r="EZ31" s="67"/>
      <c r="FA31" s="67">
        <f t="shared" si="27"/>
        <v>0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>
        <v>0</v>
      </c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/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>
        <v>0</v>
      </c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/>
      <c r="GX31" s="172"/>
      <c r="GY31" s="70">
        <f t="shared" si="44"/>
        <v>0</v>
      </c>
      <c r="GZ31" s="70">
        <f t="shared" si="45"/>
        <v>0</v>
      </c>
      <c r="HA31" s="172">
        <v>4.12</v>
      </c>
      <c r="HB31" s="172"/>
      <c r="HC31" s="70">
        <f t="shared" si="46"/>
        <v>4.12</v>
      </c>
      <c r="HD31" s="70">
        <f t="shared" si="47"/>
        <v>0</v>
      </c>
      <c r="HE31" s="172"/>
      <c r="HF31" s="172"/>
      <c r="HG31" s="70">
        <f t="shared" si="48"/>
        <v>0</v>
      </c>
      <c r="HH31" s="70">
        <f t="shared" si="48"/>
        <v>0</v>
      </c>
      <c r="HI31" s="172">
        <v>0.31</v>
      </c>
      <c r="HJ31" s="172"/>
      <c r="HK31" s="70">
        <f t="shared" si="49"/>
        <v>0.31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6.19</v>
      </c>
      <c r="HV31" s="70"/>
      <c r="HW31" s="70">
        <f t="shared" si="52"/>
        <v>6.19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>
        <v>0</v>
      </c>
      <c r="ID31" s="70"/>
      <c r="IE31" s="70">
        <f t="shared" si="54"/>
        <v>0</v>
      </c>
      <c r="IF31" s="186">
        <f t="shared" si="55"/>
        <v>0</v>
      </c>
      <c r="IG31" s="211">
        <v>0</v>
      </c>
      <c r="IH31" s="211"/>
      <c r="II31" s="187">
        <f t="shared" si="56"/>
        <v>0</v>
      </c>
      <c r="IJ31" s="187">
        <f t="shared" si="56"/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/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/>
      <c r="JF31" s="187"/>
      <c r="JG31" s="187">
        <f t="shared" si="63"/>
        <v>0</v>
      </c>
      <c r="JH31" s="187">
        <f t="shared" si="63"/>
        <v>0</v>
      </c>
      <c r="JI31" s="187">
        <v>4.12</v>
      </c>
      <c r="JJ31" s="187"/>
      <c r="JK31" s="187">
        <f t="shared" si="64"/>
        <v>4.12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</row>
    <row r="32" spans="1:284" ht="12.75" customHeight="1">
      <c r="A32" s="158"/>
      <c r="B32" s="84">
        <v>22</v>
      </c>
      <c r="C32" s="212"/>
      <c r="D32" s="212"/>
      <c r="E32" s="70"/>
      <c r="F32" s="70"/>
      <c r="G32" s="67">
        <f t="shared" si="0"/>
        <v>0</v>
      </c>
      <c r="H32" s="67">
        <f t="shared" si="0"/>
        <v>0</v>
      </c>
      <c r="I32" s="213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2"/>
      <c r="P32" s="213"/>
      <c r="Q32" s="70"/>
      <c r="R32" s="67"/>
      <c r="S32" s="67">
        <f t="shared" si="3"/>
        <v>0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>
        <v>20.62</v>
      </c>
      <c r="AH32" s="67"/>
      <c r="AI32" s="67"/>
      <c r="AJ32" s="67"/>
      <c r="AK32" s="67">
        <f t="shared" si="6"/>
        <v>20.62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>
        <v>0</v>
      </c>
      <c r="BX32" s="70"/>
      <c r="BY32" s="75"/>
      <c r="BZ32" s="218"/>
      <c r="CA32" s="67">
        <f t="shared" si="13"/>
        <v>0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/>
      <c r="DN32" s="212"/>
      <c r="DO32" s="219"/>
      <c r="DP32" s="220"/>
      <c r="DQ32" s="67">
        <f t="shared" si="20"/>
        <v>0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>
        <v>0</v>
      </c>
      <c r="EL32" s="212"/>
      <c r="EM32" s="219"/>
      <c r="EN32" s="219"/>
      <c r="EO32" s="67">
        <f t="shared" si="24"/>
        <v>0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/>
      <c r="EX32" s="67"/>
      <c r="EY32" s="67"/>
      <c r="EZ32" s="67"/>
      <c r="FA32" s="67">
        <f t="shared" si="27"/>
        <v>0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>
        <v>0</v>
      </c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/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>
        <v>0</v>
      </c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/>
      <c r="GX32" s="172"/>
      <c r="GY32" s="70">
        <f t="shared" si="44"/>
        <v>0</v>
      </c>
      <c r="GZ32" s="70">
        <f t="shared" si="45"/>
        <v>0</v>
      </c>
      <c r="HA32" s="172">
        <v>4.12</v>
      </c>
      <c r="HB32" s="172"/>
      <c r="HC32" s="70">
        <f t="shared" si="46"/>
        <v>4.12</v>
      </c>
      <c r="HD32" s="70">
        <f t="shared" si="47"/>
        <v>0</v>
      </c>
      <c r="HE32" s="172"/>
      <c r="HF32" s="172"/>
      <c r="HG32" s="70">
        <f t="shared" si="48"/>
        <v>0</v>
      </c>
      <c r="HH32" s="70">
        <f t="shared" si="48"/>
        <v>0</v>
      </c>
      <c r="HI32" s="172">
        <v>0.31</v>
      </c>
      <c r="HJ32" s="172"/>
      <c r="HK32" s="70">
        <f t="shared" si="49"/>
        <v>0.31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6.19</v>
      </c>
      <c r="HV32" s="70"/>
      <c r="HW32" s="70">
        <f t="shared" si="52"/>
        <v>6.19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>
        <v>0</v>
      </c>
      <c r="ID32" s="70"/>
      <c r="IE32" s="70">
        <f t="shared" si="54"/>
        <v>0</v>
      </c>
      <c r="IF32" s="186">
        <f t="shared" si="55"/>
        <v>0</v>
      </c>
      <c r="IG32" s="211">
        <v>0</v>
      </c>
      <c r="IH32" s="211"/>
      <c r="II32" s="187">
        <f t="shared" si="56"/>
        <v>0</v>
      </c>
      <c r="IJ32" s="187">
        <f t="shared" si="56"/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/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/>
      <c r="JF32" s="187"/>
      <c r="JG32" s="187">
        <f t="shared" si="63"/>
        <v>0</v>
      </c>
      <c r="JH32" s="187">
        <f t="shared" si="63"/>
        <v>0</v>
      </c>
      <c r="JI32" s="187">
        <v>4.12</v>
      </c>
      <c r="JJ32" s="187"/>
      <c r="JK32" s="187">
        <f t="shared" si="64"/>
        <v>4.12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</row>
    <row r="33" spans="1:284" ht="12.75" customHeight="1">
      <c r="A33" s="158"/>
      <c r="B33" s="84">
        <v>23</v>
      </c>
      <c r="C33" s="212"/>
      <c r="D33" s="212"/>
      <c r="E33" s="70"/>
      <c r="F33" s="70"/>
      <c r="G33" s="67">
        <f t="shared" si="0"/>
        <v>0</v>
      </c>
      <c r="H33" s="67">
        <f t="shared" si="0"/>
        <v>0</v>
      </c>
      <c r="I33" s="213">
        <v>3.09</v>
      </c>
      <c r="J33" s="67"/>
      <c r="K33" s="67"/>
      <c r="L33" s="67"/>
      <c r="M33" s="67">
        <f t="shared" si="2"/>
        <v>3.09</v>
      </c>
      <c r="N33" s="67">
        <f t="shared" si="2"/>
        <v>0</v>
      </c>
      <c r="O33" s="212"/>
      <c r="P33" s="213"/>
      <c r="Q33" s="70"/>
      <c r="R33" s="67"/>
      <c r="S33" s="67">
        <f t="shared" si="3"/>
        <v>0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>
        <v>0</v>
      </c>
      <c r="AH33" s="67"/>
      <c r="AI33" s="67"/>
      <c r="AJ33" s="67"/>
      <c r="AK33" s="67">
        <f t="shared" si="6"/>
        <v>0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>
        <v>0</v>
      </c>
      <c r="BX33" s="70"/>
      <c r="BY33" s="75"/>
      <c r="BZ33" s="218"/>
      <c r="CA33" s="67">
        <f t="shared" si="13"/>
        <v>0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/>
      <c r="DN33" s="212"/>
      <c r="DO33" s="219"/>
      <c r="DP33" s="220"/>
      <c r="DQ33" s="67">
        <f t="shared" si="20"/>
        <v>0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>
        <v>0</v>
      </c>
      <c r="EL33" s="212"/>
      <c r="EM33" s="219"/>
      <c r="EN33" s="219"/>
      <c r="EO33" s="67">
        <f t="shared" si="24"/>
        <v>0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/>
      <c r="EX33" s="67"/>
      <c r="EY33" s="67"/>
      <c r="EZ33" s="67"/>
      <c r="FA33" s="67">
        <f t="shared" si="27"/>
        <v>0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>
        <v>0</v>
      </c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/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>
        <v>0</v>
      </c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/>
      <c r="GX33" s="172"/>
      <c r="GY33" s="70">
        <f t="shared" si="44"/>
        <v>0</v>
      </c>
      <c r="GZ33" s="70">
        <f t="shared" si="45"/>
        <v>0</v>
      </c>
      <c r="HA33" s="172">
        <v>4.12</v>
      </c>
      <c r="HB33" s="172"/>
      <c r="HC33" s="70">
        <f t="shared" si="46"/>
        <v>4.12</v>
      </c>
      <c r="HD33" s="70">
        <f t="shared" si="47"/>
        <v>0</v>
      </c>
      <c r="HE33" s="172"/>
      <c r="HF33" s="172"/>
      <c r="HG33" s="70">
        <f t="shared" si="48"/>
        <v>0</v>
      </c>
      <c r="HH33" s="70">
        <f t="shared" si="48"/>
        <v>0</v>
      </c>
      <c r="HI33" s="172">
        <v>0.31</v>
      </c>
      <c r="HJ33" s="172"/>
      <c r="HK33" s="70">
        <f t="shared" si="49"/>
        <v>0.31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6.19</v>
      </c>
      <c r="HV33" s="70"/>
      <c r="HW33" s="70">
        <f t="shared" si="52"/>
        <v>6.19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>
        <v>0</v>
      </c>
      <c r="ID33" s="70"/>
      <c r="IE33" s="70">
        <f t="shared" si="54"/>
        <v>0</v>
      </c>
      <c r="IF33" s="186">
        <f t="shared" si="55"/>
        <v>0</v>
      </c>
      <c r="IG33" s="211">
        <v>0</v>
      </c>
      <c r="IH33" s="211"/>
      <c r="II33" s="187">
        <f t="shared" si="56"/>
        <v>0</v>
      </c>
      <c r="IJ33" s="187">
        <f t="shared" si="56"/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/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/>
      <c r="JF33" s="187"/>
      <c r="JG33" s="187">
        <f t="shared" si="63"/>
        <v>0</v>
      </c>
      <c r="JH33" s="187">
        <f t="shared" si="63"/>
        <v>0</v>
      </c>
      <c r="JI33" s="187">
        <v>4.12</v>
      </c>
      <c r="JJ33" s="187"/>
      <c r="JK33" s="187">
        <f t="shared" si="64"/>
        <v>4.12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</row>
    <row r="34" spans="1:284" ht="12.75" customHeight="1">
      <c r="A34" s="158"/>
      <c r="B34" s="84">
        <v>24</v>
      </c>
      <c r="C34" s="212"/>
      <c r="D34" s="212"/>
      <c r="E34" s="70"/>
      <c r="F34" s="70"/>
      <c r="G34" s="67">
        <f t="shared" si="0"/>
        <v>0</v>
      </c>
      <c r="H34" s="67">
        <f t="shared" si="0"/>
        <v>0</v>
      </c>
      <c r="I34" s="213">
        <v>0</v>
      </c>
      <c r="J34" s="67"/>
      <c r="K34" s="67"/>
      <c r="L34" s="67"/>
      <c r="M34" s="67">
        <f t="shared" si="2"/>
        <v>0</v>
      </c>
      <c r="N34" s="67">
        <f t="shared" si="2"/>
        <v>0</v>
      </c>
      <c r="O34" s="212"/>
      <c r="P34" s="213"/>
      <c r="Q34" s="70"/>
      <c r="R34" s="67"/>
      <c r="S34" s="67">
        <f t="shared" si="3"/>
        <v>0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>
        <v>10.31</v>
      </c>
      <c r="AH34" s="67"/>
      <c r="AI34" s="67"/>
      <c r="AJ34" s="67"/>
      <c r="AK34" s="67">
        <f t="shared" si="6"/>
        <v>10.31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>
        <v>0</v>
      </c>
      <c r="BX34" s="70"/>
      <c r="BY34" s="75"/>
      <c r="BZ34" s="218"/>
      <c r="CA34" s="67">
        <f t="shared" si="13"/>
        <v>0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/>
      <c r="DN34" s="212"/>
      <c r="DO34" s="219"/>
      <c r="DP34" s="220"/>
      <c r="DQ34" s="67">
        <f t="shared" si="20"/>
        <v>0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>
        <v>0</v>
      </c>
      <c r="EL34" s="212"/>
      <c r="EM34" s="219"/>
      <c r="EN34" s="219"/>
      <c r="EO34" s="67">
        <f t="shared" si="24"/>
        <v>0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/>
      <c r="EX34" s="67"/>
      <c r="EY34" s="67"/>
      <c r="EZ34" s="67"/>
      <c r="FA34" s="67">
        <f t="shared" si="27"/>
        <v>0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>
        <v>0</v>
      </c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/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>
        <v>0</v>
      </c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/>
      <c r="GX34" s="172"/>
      <c r="GY34" s="70">
        <f t="shared" si="44"/>
        <v>0</v>
      </c>
      <c r="GZ34" s="70">
        <f t="shared" si="45"/>
        <v>0</v>
      </c>
      <c r="HA34" s="172">
        <v>4.12</v>
      </c>
      <c r="HB34" s="172"/>
      <c r="HC34" s="70">
        <f t="shared" si="46"/>
        <v>4.12</v>
      </c>
      <c r="HD34" s="70">
        <f t="shared" si="47"/>
        <v>0</v>
      </c>
      <c r="HE34" s="172"/>
      <c r="HF34" s="172"/>
      <c r="HG34" s="70">
        <f t="shared" si="48"/>
        <v>0</v>
      </c>
      <c r="HH34" s="70">
        <f t="shared" si="48"/>
        <v>0</v>
      </c>
      <c r="HI34" s="172">
        <v>0.31</v>
      </c>
      <c r="HJ34" s="172"/>
      <c r="HK34" s="70">
        <f t="shared" si="49"/>
        <v>0.31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6.19</v>
      </c>
      <c r="HV34" s="70"/>
      <c r="HW34" s="70">
        <f t="shared" si="52"/>
        <v>6.19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>
        <v>0</v>
      </c>
      <c r="ID34" s="70"/>
      <c r="IE34" s="70">
        <f t="shared" si="54"/>
        <v>0</v>
      </c>
      <c r="IF34" s="186">
        <f t="shared" si="55"/>
        <v>0</v>
      </c>
      <c r="IG34" s="211">
        <v>0</v>
      </c>
      <c r="IH34" s="211"/>
      <c r="II34" s="187">
        <f t="shared" si="56"/>
        <v>0</v>
      </c>
      <c r="IJ34" s="187">
        <f t="shared" si="56"/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/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/>
      <c r="JF34" s="187"/>
      <c r="JG34" s="187">
        <f t="shared" si="63"/>
        <v>0</v>
      </c>
      <c r="JH34" s="187">
        <f t="shared" si="63"/>
        <v>0</v>
      </c>
      <c r="JI34" s="187">
        <v>4.12</v>
      </c>
      <c r="JJ34" s="187"/>
      <c r="JK34" s="187">
        <f t="shared" si="64"/>
        <v>4.12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</row>
    <row r="35" spans="1:284" ht="12.75" customHeight="1">
      <c r="A35" s="159">
        <v>0.25</v>
      </c>
      <c r="B35" s="84">
        <v>25</v>
      </c>
      <c r="C35" s="212"/>
      <c r="D35" s="212"/>
      <c r="E35" s="70"/>
      <c r="F35" s="70"/>
      <c r="G35" s="67">
        <f t="shared" si="0"/>
        <v>0</v>
      </c>
      <c r="H35" s="67">
        <f t="shared" si="0"/>
        <v>0</v>
      </c>
      <c r="I35" s="213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2"/>
      <c r="P35" s="213"/>
      <c r="Q35" s="70"/>
      <c r="R35" s="67"/>
      <c r="S35" s="67">
        <f t="shared" si="3"/>
        <v>0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>
        <v>20.62</v>
      </c>
      <c r="AH35" s="67"/>
      <c r="AI35" s="67"/>
      <c r="AJ35" s="67"/>
      <c r="AK35" s="67">
        <f t="shared" si="6"/>
        <v>20.62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>
        <v>0</v>
      </c>
      <c r="BX35" s="70"/>
      <c r="BY35" s="75"/>
      <c r="BZ35" s="218"/>
      <c r="CA35" s="67">
        <f t="shared" si="13"/>
        <v>0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/>
      <c r="DN35" s="212"/>
      <c r="DO35" s="219"/>
      <c r="DP35" s="220"/>
      <c r="DQ35" s="67">
        <f t="shared" si="20"/>
        <v>0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>
        <v>10.31</v>
      </c>
      <c r="EL35" s="212"/>
      <c r="EM35" s="219"/>
      <c r="EN35" s="219"/>
      <c r="EO35" s="67">
        <f t="shared" si="24"/>
        <v>10.31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/>
      <c r="EX35" s="67"/>
      <c r="EY35" s="67"/>
      <c r="EZ35" s="67"/>
      <c r="FA35" s="67">
        <f t="shared" si="27"/>
        <v>0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>
        <v>0</v>
      </c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/>
      <c r="GH35" s="172"/>
      <c r="GI35" s="70">
        <f t="shared" si="1"/>
        <v>0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>
        <v>0</v>
      </c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/>
      <c r="GX35" s="172"/>
      <c r="GY35" s="70">
        <f t="shared" si="44"/>
        <v>0</v>
      </c>
      <c r="GZ35" s="70">
        <f t="shared" si="45"/>
        <v>0</v>
      </c>
      <c r="HA35" s="172">
        <v>4.12</v>
      </c>
      <c r="HB35" s="172"/>
      <c r="HC35" s="70">
        <f t="shared" si="46"/>
        <v>4.12</v>
      </c>
      <c r="HD35" s="70">
        <f t="shared" si="47"/>
        <v>0</v>
      </c>
      <c r="HE35" s="172"/>
      <c r="HF35" s="172"/>
      <c r="HG35" s="70">
        <f t="shared" si="48"/>
        <v>0</v>
      </c>
      <c r="HH35" s="70">
        <f t="shared" si="48"/>
        <v>0</v>
      </c>
      <c r="HI35" s="172">
        <v>0.31</v>
      </c>
      <c r="HJ35" s="172"/>
      <c r="HK35" s="70">
        <f t="shared" si="49"/>
        <v>0.31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6.19</v>
      </c>
      <c r="HV35" s="70"/>
      <c r="HW35" s="70">
        <f t="shared" si="52"/>
        <v>6.19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>
        <v>0</v>
      </c>
      <c r="ID35" s="70"/>
      <c r="IE35" s="70">
        <f t="shared" si="54"/>
        <v>0</v>
      </c>
      <c r="IF35" s="186">
        <f t="shared" si="55"/>
        <v>0</v>
      </c>
      <c r="IG35" s="211">
        <v>0.1</v>
      </c>
      <c r="IH35" s="211"/>
      <c r="II35" s="187">
        <f t="shared" si="56"/>
        <v>0.1</v>
      </c>
      <c r="IJ35" s="187">
        <f t="shared" si="56"/>
        <v>0</v>
      </c>
      <c r="IM35" s="187">
        <f t="shared" si="57"/>
        <v>0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/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/>
      <c r="JF35" s="187"/>
      <c r="JG35" s="187">
        <f t="shared" si="63"/>
        <v>0</v>
      </c>
      <c r="JH35" s="187">
        <f t="shared" si="63"/>
        <v>0</v>
      </c>
      <c r="JI35" s="187">
        <v>4.12</v>
      </c>
      <c r="JJ35" s="187"/>
      <c r="JK35" s="187">
        <f t="shared" si="64"/>
        <v>4.12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</row>
    <row r="36" spans="1:284" ht="12.75" customHeight="1">
      <c r="A36" s="158"/>
      <c r="B36" s="84">
        <v>26</v>
      </c>
      <c r="C36" s="212"/>
      <c r="D36" s="212"/>
      <c r="E36" s="70"/>
      <c r="F36" s="70"/>
      <c r="G36" s="67">
        <f t="shared" si="0"/>
        <v>0</v>
      </c>
      <c r="H36" s="67">
        <f t="shared" si="0"/>
        <v>0</v>
      </c>
      <c r="I36" s="213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2"/>
      <c r="P36" s="213"/>
      <c r="Q36" s="70"/>
      <c r="R36" s="67"/>
      <c r="S36" s="67">
        <f t="shared" si="3"/>
        <v>0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>
        <v>0</v>
      </c>
      <c r="AH36" s="67"/>
      <c r="AI36" s="67"/>
      <c r="AJ36" s="67"/>
      <c r="AK36" s="67">
        <f t="shared" si="6"/>
        <v>0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>
        <v>0</v>
      </c>
      <c r="BX36" s="70"/>
      <c r="BY36" s="75"/>
      <c r="BZ36" s="218"/>
      <c r="CA36" s="67">
        <f t="shared" si="13"/>
        <v>0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/>
      <c r="DN36" s="212"/>
      <c r="DO36" s="219"/>
      <c r="DP36" s="220"/>
      <c r="DQ36" s="67">
        <f t="shared" si="20"/>
        <v>0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>
        <v>10.31</v>
      </c>
      <c r="EL36" s="212"/>
      <c r="EM36" s="219"/>
      <c r="EN36" s="219"/>
      <c r="EO36" s="67">
        <f t="shared" si="24"/>
        <v>10.31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/>
      <c r="EX36" s="67"/>
      <c r="EY36" s="67"/>
      <c r="EZ36" s="67"/>
      <c r="FA36" s="67">
        <f t="shared" si="27"/>
        <v>0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>
        <v>0</v>
      </c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/>
      <c r="GH36" s="172"/>
      <c r="GI36" s="70">
        <f t="shared" si="1"/>
        <v>0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>
        <v>0</v>
      </c>
      <c r="GP36" s="172"/>
      <c r="GQ36" s="70">
        <f t="shared" si="40"/>
        <v>0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/>
      <c r="GX36" s="172"/>
      <c r="GY36" s="70">
        <f t="shared" si="44"/>
        <v>0</v>
      </c>
      <c r="GZ36" s="70">
        <f t="shared" si="45"/>
        <v>0</v>
      </c>
      <c r="HA36" s="172">
        <v>4.12</v>
      </c>
      <c r="HB36" s="172"/>
      <c r="HC36" s="70">
        <f t="shared" si="46"/>
        <v>4.12</v>
      </c>
      <c r="HD36" s="70">
        <f t="shared" si="47"/>
        <v>0</v>
      </c>
      <c r="HE36" s="172"/>
      <c r="HF36" s="172"/>
      <c r="HG36" s="70">
        <f t="shared" si="48"/>
        <v>0</v>
      </c>
      <c r="HH36" s="70">
        <f t="shared" si="48"/>
        <v>0</v>
      </c>
      <c r="HI36" s="172">
        <v>0.31</v>
      </c>
      <c r="HJ36" s="172"/>
      <c r="HK36" s="70">
        <f t="shared" si="49"/>
        <v>0.31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6.19</v>
      </c>
      <c r="HV36" s="70"/>
      <c r="HW36" s="70">
        <f t="shared" si="52"/>
        <v>6.19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>
        <v>0</v>
      </c>
      <c r="ID36" s="70"/>
      <c r="IE36" s="70">
        <f t="shared" si="54"/>
        <v>0</v>
      </c>
      <c r="IF36" s="186">
        <f t="shared" si="55"/>
        <v>0</v>
      </c>
      <c r="IG36" s="211">
        <v>0.1</v>
      </c>
      <c r="IH36" s="211"/>
      <c r="II36" s="187">
        <f t="shared" si="56"/>
        <v>0.1</v>
      </c>
      <c r="IJ36" s="187">
        <f t="shared" si="56"/>
        <v>0</v>
      </c>
      <c r="IM36" s="187">
        <f t="shared" si="57"/>
        <v>0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/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/>
      <c r="JF36" s="187"/>
      <c r="JG36" s="187">
        <f t="shared" si="63"/>
        <v>0</v>
      </c>
      <c r="JH36" s="187">
        <f t="shared" si="63"/>
        <v>0</v>
      </c>
      <c r="JI36" s="187">
        <v>4.12</v>
      </c>
      <c r="JJ36" s="187"/>
      <c r="JK36" s="187">
        <f t="shared" si="64"/>
        <v>4.12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</row>
    <row r="37" spans="1:284" ht="12.75" customHeight="1">
      <c r="A37" s="158"/>
      <c r="B37" s="84">
        <v>27</v>
      </c>
      <c r="C37" s="212"/>
      <c r="D37" s="212"/>
      <c r="E37" s="70"/>
      <c r="F37" s="70"/>
      <c r="G37" s="67">
        <f t="shared" si="0"/>
        <v>0</v>
      </c>
      <c r="H37" s="67">
        <f t="shared" si="0"/>
        <v>0</v>
      </c>
      <c r="I37" s="213">
        <v>0</v>
      </c>
      <c r="J37" s="67"/>
      <c r="K37" s="67"/>
      <c r="L37" s="67"/>
      <c r="M37" s="67">
        <f t="shared" si="2"/>
        <v>0</v>
      </c>
      <c r="N37" s="67">
        <f t="shared" si="2"/>
        <v>0</v>
      </c>
      <c r="O37" s="212"/>
      <c r="P37" s="213"/>
      <c r="Q37" s="70"/>
      <c r="R37" s="67"/>
      <c r="S37" s="67">
        <f t="shared" si="3"/>
        <v>0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>
        <v>20.62</v>
      </c>
      <c r="AH37" s="67"/>
      <c r="AI37" s="67"/>
      <c r="AJ37" s="67"/>
      <c r="AK37" s="67">
        <f t="shared" si="6"/>
        <v>20.62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>
        <v>0</v>
      </c>
      <c r="BX37" s="70"/>
      <c r="BY37" s="75"/>
      <c r="BZ37" s="218"/>
      <c r="CA37" s="67">
        <f t="shared" si="13"/>
        <v>0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/>
      <c r="DN37" s="212"/>
      <c r="DO37" s="219"/>
      <c r="DP37" s="220"/>
      <c r="DQ37" s="67">
        <f t="shared" si="20"/>
        <v>0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>
        <v>10.31</v>
      </c>
      <c r="EL37" s="212"/>
      <c r="EM37" s="219"/>
      <c r="EN37" s="219"/>
      <c r="EO37" s="67">
        <f t="shared" si="24"/>
        <v>10.31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/>
      <c r="EX37" s="67"/>
      <c r="EY37" s="67"/>
      <c r="EZ37" s="67"/>
      <c r="FA37" s="67">
        <f t="shared" si="27"/>
        <v>0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>
        <v>0</v>
      </c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/>
      <c r="GH37" s="172"/>
      <c r="GI37" s="70">
        <f t="shared" si="1"/>
        <v>0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>
        <v>0.1</v>
      </c>
      <c r="GP37" s="172"/>
      <c r="GQ37" s="70">
        <f t="shared" si="40"/>
        <v>0.1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/>
      <c r="GX37" s="172"/>
      <c r="GY37" s="70">
        <f t="shared" si="44"/>
        <v>0</v>
      </c>
      <c r="GZ37" s="70">
        <f t="shared" si="45"/>
        <v>0</v>
      </c>
      <c r="HA37" s="172">
        <v>4.12</v>
      </c>
      <c r="HB37" s="172"/>
      <c r="HC37" s="70">
        <f t="shared" si="46"/>
        <v>4.12</v>
      </c>
      <c r="HD37" s="70">
        <f t="shared" si="47"/>
        <v>0</v>
      </c>
      <c r="HE37" s="172"/>
      <c r="HF37" s="172"/>
      <c r="HG37" s="70">
        <f t="shared" si="48"/>
        <v>0</v>
      </c>
      <c r="HH37" s="70">
        <f t="shared" si="48"/>
        <v>0</v>
      </c>
      <c r="HI37" s="172">
        <v>0.31</v>
      </c>
      <c r="HJ37" s="172"/>
      <c r="HK37" s="70">
        <f t="shared" si="49"/>
        <v>0.31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6.19</v>
      </c>
      <c r="HV37" s="70"/>
      <c r="HW37" s="70">
        <f t="shared" si="52"/>
        <v>6.19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>
        <v>0</v>
      </c>
      <c r="ID37" s="70"/>
      <c r="IE37" s="70">
        <f t="shared" si="54"/>
        <v>0</v>
      </c>
      <c r="IF37" s="186">
        <f t="shared" si="55"/>
        <v>0</v>
      </c>
      <c r="IG37" s="211">
        <v>0.21</v>
      </c>
      <c r="IH37" s="211"/>
      <c r="II37" s="187">
        <f t="shared" si="56"/>
        <v>0.21</v>
      </c>
      <c r="IJ37" s="187">
        <f t="shared" si="56"/>
        <v>0</v>
      </c>
      <c r="IM37" s="187">
        <f t="shared" si="57"/>
        <v>0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/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/>
      <c r="JF37" s="187"/>
      <c r="JG37" s="187">
        <f t="shared" si="63"/>
        <v>0</v>
      </c>
      <c r="JH37" s="187">
        <f t="shared" si="63"/>
        <v>0</v>
      </c>
      <c r="JI37" s="187">
        <v>4.12</v>
      </c>
      <c r="JJ37" s="187"/>
      <c r="JK37" s="187">
        <f t="shared" si="64"/>
        <v>4.12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</row>
    <row r="38" spans="1:284" ht="12.75" customHeight="1">
      <c r="A38" s="158"/>
      <c r="B38" s="84">
        <v>28</v>
      </c>
      <c r="C38" s="212"/>
      <c r="D38" s="212"/>
      <c r="E38" s="70"/>
      <c r="F38" s="70"/>
      <c r="G38" s="67">
        <f t="shared" si="0"/>
        <v>0</v>
      </c>
      <c r="H38" s="67">
        <f t="shared" si="0"/>
        <v>0</v>
      </c>
      <c r="I38" s="213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2"/>
      <c r="P38" s="213"/>
      <c r="Q38" s="70"/>
      <c r="R38" s="67"/>
      <c r="S38" s="67">
        <f t="shared" si="3"/>
        <v>0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>
        <v>30.93</v>
      </c>
      <c r="AH38" s="67"/>
      <c r="AI38" s="67"/>
      <c r="AJ38" s="67"/>
      <c r="AK38" s="67">
        <f t="shared" si="6"/>
        <v>30.93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>
        <v>0</v>
      </c>
      <c r="BX38" s="70"/>
      <c r="BY38" s="75"/>
      <c r="BZ38" s="218"/>
      <c r="CA38" s="67">
        <f t="shared" si="13"/>
        <v>0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/>
      <c r="DN38" s="212"/>
      <c r="DO38" s="219"/>
      <c r="DP38" s="220"/>
      <c r="DQ38" s="67">
        <f t="shared" si="20"/>
        <v>0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>
        <v>10.31</v>
      </c>
      <c r="EL38" s="212"/>
      <c r="EM38" s="219"/>
      <c r="EN38" s="219"/>
      <c r="EO38" s="67">
        <f t="shared" si="24"/>
        <v>10.31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/>
      <c r="EX38" s="67"/>
      <c r="EY38" s="67"/>
      <c r="EZ38" s="67"/>
      <c r="FA38" s="67">
        <f t="shared" si="27"/>
        <v>0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>
        <v>0</v>
      </c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/>
      <c r="GH38" s="172"/>
      <c r="GI38" s="70">
        <f t="shared" si="1"/>
        <v>0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>
        <v>0.31</v>
      </c>
      <c r="GP38" s="172"/>
      <c r="GQ38" s="70">
        <f t="shared" si="40"/>
        <v>0.31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/>
      <c r="GX38" s="172"/>
      <c r="GY38" s="70">
        <f t="shared" si="44"/>
        <v>0</v>
      </c>
      <c r="GZ38" s="70">
        <f t="shared" si="45"/>
        <v>0</v>
      </c>
      <c r="HA38" s="172">
        <v>4.12</v>
      </c>
      <c r="HB38" s="172"/>
      <c r="HC38" s="70">
        <f t="shared" si="46"/>
        <v>4.12</v>
      </c>
      <c r="HD38" s="70">
        <f t="shared" si="47"/>
        <v>0</v>
      </c>
      <c r="HE38" s="172"/>
      <c r="HF38" s="172"/>
      <c r="HG38" s="70">
        <f t="shared" si="48"/>
        <v>0</v>
      </c>
      <c r="HH38" s="70">
        <f t="shared" si="48"/>
        <v>0</v>
      </c>
      <c r="HI38" s="172">
        <v>0.31</v>
      </c>
      <c r="HJ38" s="172"/>
      <c r="HK38" s="70">
        <f t="shared" si="49"/>
        <v>0.31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6.19</v>
      </c>
      <c r="HV38" s="70"/>
      <c r="HW38" s="70">
        <f t="shared" si="52"/>
        <v>6.19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>
        <v>0</v>
      </c>
      <c r="ID38" s="70"/>
      <c r="IE38" s="70">
        <f t="shared" si="54"/>
        <v>0</v>
      </c>
      <c r="IF38" s="186">
        <f t="shared" si="55"/>
        <v>0</v>
      </c>
      <c r="IG38" s="211">
        <v>0.21</v>
      </c>
      <c r="IH38" s="211"/>
      <c r="II38" s="187">
        <f t="shared" si="56"/>
        <v>0.21</v>
      </c>
      <c r="IJ38" s="187">
        <f t="shared" si="56"/>
        <v>0</v>
      </c>
      <c r="IM38" s="187">
        <f t="shared" si="57"/>
        <v>0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/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/>
      <c r="JF38" s="187"/>
      <c r="JG38" s="187">
        <f t="shared" si="63"/>
        <v>0</v>
      </c>
      <c r="JH38" s="187">
        <f t="shared" si="63"/>
        <v>0</v>
      </c>
      <c r="JI38" s="187">
        <v>4.12</v>
      </c>
      <c r="JJ38" s="187"/>
      <c r="JK38" s="187">
        <f t="shared" si="64"/>
        <v>4.12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</row>
    <row r="39" spans="1:284" ht="12.75" customHeight="1">
      <c r="A39" s="159">
        <v>0.29166666666666669</v>
      </c>
      <c r="B39" s="84">
        <v>29</v>
      </c>
      <c r="C39" s="212"/>
      <c r="D39" s="212"/>
      <c r="E39" s="70"/>
      <c r="F39" s="70"/>
      <c r="G39" s="67">
        <f t="shared" si="0"/>
        <v>0</v>
      </c>
      <c r="H39" s="67">
        <f t="shared" si="0"/>
        <v>0</v>
      </c>
      <c r="I39" s="213">
        <v>0</v>
      </c>
      <c r="J39" s="67"/>
      <c r="K39" s="67"/>
      <c r="L39" s="67"/>
      <c r="M39" s="67">
        <f t="shared" si="2"/>
        <v>0</v>
      </c>
      <c r="N39" s="67">
        <f t="shared" si="2"/>
        <v>0</v>
      </c>
      <c r="O39" s="212"/>
      <c r="P39" s="213"/>
      <c r="Q39" s="70"/>
      <c r="R39" s="67"/>
      <c r="S39" s="67">
        <f t="shared" si="3"/>
        <v>0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>
        <v>0</v>
      </c>
      <c r="AH39" s="67"/>
      <c r="AI39" s="67"/>
      <c r="AJ39" s="67"/>
      <c r="AK39" s="67">
        <f t="shared" si="6"/>
        <v>0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>
        <v>0</v>
      </c>
      <c r="BX39" s="70"/>
      <c r="BY39" s="75"/>
      <c r="BZ39" s="218"/>
      <c r="CA39" s="67">
        <f t="shared" si="13"/>
        <v>0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/>
      <c r="DN39" s="212"/>
      <c r="DO39" s="219"/>
      <c r="DP39" s="220"/>
      <c r="DQ39" s="67">
        <f t="shared" si="20"/>
        <v>0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>
        <v>10.31</v>
      </c>
      <c r="EL39" s="212"/>
      <c r="EM39" s="219"/>
      <c r="EN39" s="219"/>
      <c r="EO39" s="67">
        <f t="shared" si="24"/>
        <v>10.31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/>
      <c r="EX39" s="67"/>
      <c r="EY39" s="67"/>
      <c r="EZ39" s="67"/>
      <c r="FA39" s="67">
        <f t="shared" si="27"/>
        <v>0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>
        <v>0</v>
      </c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/>
      <c r="GH39" s="172"/>
      <c r="GI39" s="70">
        <f t="shared" si="1"/>
        <v>0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>
        <v>0.52</v>
      </c>
      <c r="GP39" s="172"/>
      <c r="GQ39" s="70">
        <f t="shared" si="40"/>
        <v>0.52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/>
      <c r="GX39" s="172"/>
      <c r="GY39" s="70">
        <f t="shared" si="44"/>
        <v>0</v>
      </c>
      <c r="GZ39" s="70">
        <f t="shared" si="45"/>
        <v>0</v>
      </c>
      <c r="HA39" s="172">
        <v>4.12</v>
      </c>
      <c r="HB39" s="172"/>
      <c r="HC39" s="70">
        <f t="shared" si="46"/>
        <v>4.12</v>
      </c>
      <c r="HD39" s="70">
        <f t="shared" si="47"/>
        <v>0</v>
      </c>
      <c r="HE39" s="172"/>
      <c r="HF39" s="172"/>
      <c r="HG39" s="70">
        <f t="shared" si="48"/>
        <v>0</v>
      </c>
      <c r="HH39" s="70">
        <f t="shared" si="48"/>
        <v>0</v>
      </c>
      <c r="HI39" s="172">
        <v>0.31</v>
      </c>
      <c r="HJ39" s="172"/>
      <c r="HK39" s="70">
        <f t="shared" si="49"/>
        <v>0.31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6.19</v>
      </c>
      <c r="HV39" s="70"/>
      <c r="HW39" s="70">
        <f t="shared" si="52"/>
        <v>6.19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>
        <v>0</v>
      </c>
      <c r="ID39" s="70"/>
      <c r="IE39" s="70">
        <f t="shared" si="54"/>
        <v>0</v>
      </c>
      <c r="IF39" s="186">
        <f t="shared" si="55"/>
        <v>0</v>
      </c>
      <c r="IG39" s="211">
        <v>0.1</v>
      </c>
      <c r="IH39" s="211"/>
      <c r="II39" s="187">
        <f t="shared" si="56"/>
        <v>0.1</v>
      </c>
      <c r="IJ39" s="187">
        <f t="shared" si="56"/>
        <v>0</v>
      </c>
      <c r="IM39" s="187">
        <f t="shared" si="57"/>
        <v>0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/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/>
      <c r="JF39" s="187"/>
      <c r="JG39" s="187">
        <f t="shared" si="63"/>
        <v>0</v>
      </c>
      <c r="JH39" s="187">
        <f t="shared" si="63"/>
        <v>0</v>
      </c>
      <c r="JI39" s="187">
        <v>4.12</v>
      </c>
      <c r="JJ39" s="187"/>
      <c r="JK39" s="187">
        <f t="shared" si="64"/>
        <v>4.12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</row>
    <row r="40" spans="1:284" ht="12.75" customHeight="1">
      <c r="A40" s="158"/>
      <c r="B40" s="84">
        <v>30</v>
      </c>
      <c r="C40" s="212"/>
      <c r="D40" s="212"/>
      <c r="E40" s="70"/>
      <c r="F40" s="70"/>
      <c r="G40" s="67">
        <f t="shared" si="0"/>
        <v>0</v>
      </c>
      <c r="H40" s="67">
        <f t="shared" si="0"/>
        <v>0</v>
      </c>
      <c r="I40" s="213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2"/>
      <c r="P40" s="213"/>
      <c r="Q40" s="70"/>
      <c r="R40" s="67"/>
      <c r="S40" s="67">
        <f t="shared" si="3"/>
        <v>0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>
        <v>25.77</v>
      </c>
      <c r="AH40" s="67"/>
      <c r="AI40" s="67"/>
      <c r="AJ40" s="67"/>
      <c r="AK40" s="67">
        <f t="shared" si="6"/>
        <v>25.77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>
        <v>0</v>
      </c>
      <c r="BX40" s="70"/>
      <c r="BY40" s="75"/>
      <c r="BZ40" s="218"/>
      <c r="CA40" s="67">
        <f t="shared" si="13"/>
        <v>0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/>
      <c r="DN40" s="212"/>
      <c r="DO40" s="219"/>
      <c r="DP40" s="220"/>
      <c r="DQ40" s="67">
        <f t="shared" si="20"/>
        <v>0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>
        <v>10.31</v>
      </c>
      <c r="EL40" s="212"/>
      <c r="EM40" s="219"/>
      <c r="EN40" s="219"/>
      <c r="EO40" s="67">
        <f t="shared" si="24"/>
        <v>10.31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/>
      <c r="EX40" s="67"/>
      <c r="EY40" s="67"/>
      <c r="EZ40" s="67"/>
      <c r="FA40" s="67">
        <f t="shared" si="27"/>
        <v>0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>
        <v>0</v>
      </c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/>
      <c r="GH40" s="172"/>
      <c r="GI40" s="70">
        <f t="shared" si="1"/>
        <v>0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>
        <v>0.82</v>
      </c>
      <c r="GP40" s="172"/>
      <c r="GQ40" s="70">
        <f t="shared" si="40"/>
        <v>0.82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/>
      <c r="GX40" s="172"/>
      <c r="GY40" s="70">
        <f t="shared" si="44"/>
        <v>0</v>
      </c>
      <c r="GZ40" s="70">
        <f t="shared" si="45"/>
        <v>0</v>
      </c>
      <c r="HA40" s="172">
        <v>4.12</v>
      </c>
      <c r="HB40" s="172"/>
      <c r="HC40" s="70">
        <f t="shared" si="46"/>
        <v>4.12</v>
      </c>
      <c r="HD40" s="70">
        <f t="shared" si="47"/>
        <v>0</v>
      </c>
      <c r="HE40" s="172"/>
      <c r="HF40" s="172"/>
      <c r="HG40" s="70">
        <f t="shared" si="48"/>
        <v>0</v>
      </c>
      <c r="HH40" s="70">
        <f t="shared" si="48"/>
        <v>0</v>
      </c>
      <c r="HI40" s="172">
        <v>0.31</v>
      </c>
      <c r="HJ40" s="172"/>
      <c r="HK40" s="70">
        <f t="shared" si="49"/>
        <v>0.31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6.19</v>
      </c>
      <c r="HV40" s="70"/>
      <c r="HW40" s="70">
        <f t="shared" si="52"/>
        <v>6.19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>
        <v>0</v>
      </c>
      <c r="ID40" s="70"/>
      <c r="IE40" s="70">
        <f t="shared" si="54"/>
        <v>0</v>
      </c>
      <c r="IF40" s="186">
        <f t="shared" si="55"/>
        <v>0</v>
      </c>
      <c r="IG40" s="211">
        <v>0.21</v>
      </c>
      <c r="IH40" s="211"/>
      <c r="II40" s="187">
        <f t="shared" si="56"/>
        <v>0.21</v>
      </c>
      <c r="IJ40" s="187">
        <f t="shared" si="56"/>
        <v>0</v>
      </c>
      <c r="IM40" s="187">
        <f t="shared" si="57"/>
        <v>0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/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/>
      <c r="JF40" s="187"/>
      <c r="JG40" s="187">
        <f t="shared" si="63"/>
        <v>0</v>
      </c>
      <c r="JH40" s="187">
        <f t="shared" si="63"/>
        <v>0</v>
      </c>
      <c r="JI40" s="187">
        <v>4.12</v>
      </c>
      <c r="JJ40" s="187"/>
      <c r="JK40" s="187">
        <f t="shared" si="64"/>
        <v>4.12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</row>
    <row r="41" spans="1:284" ht="12.75" customHeight="1">
      <c r="A41" s="158"/>
      <c r="B41" s="84">
        <v>31</v>
      </c>
      <c r="C41" s="212"/>
      <c r="D41" s="212"/>
      <c r="E41" s="70"/>
      <c r="F41" s="70"/>
      <c r="G41" s="67">
        <f t="shared" si="0"/>
        <v>0</v>
      </c>
      <c r="H41" s="67">
        <f t="shared" si="0"/>
        <v>0</v>
      </c>
      <c r="I41" s="213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2"/>
      <c r="P41" s="213"/>
      <c r="Q41" s="70"/>
      <c r="R41" s="67"/>
      <c r="S41" s="67">
        <f t="shared" si="3"/>
        <v>0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>
        <v>0</v>
      </c>
      <c r="AH41" s="67"/>
      <c r="AI41" s="67"/>
      <c r="AJ41" s="67"/>
      <c r="AK41" s="67">
        <f t="shared" si="6"/>
        <v>0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>
        <v>0</v>
      </c>
      <c r="BX41" s="70"/>
      <c r="BY41" s="75"/>
      <c r="BZ41" s="218"/>
      <c r="CA41" s="67">
        <f t="shared" si="13"/>
        <v>0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/>
      <c r="DN41" s="212"/>
      <c r="DO41" s="219"/>
      <c r="DP41" s="220"/>
      <c r="DQ41" s="67">
        <f t="shared" si="20"/>
        <v>0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>
        <v>10.31</v>
      </c>
      <c r="EL41" s="212"/>
      <c r="EM41" s="219"/>
      <c r="EN41" s="219"/>
      <c r="EO41" s="67">
        <f t="shared" si="24"/>
        <v>10.31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/>
      <c r="EX41" s="67"/>
      <c r="EY41" s="67"/>
      <c r="EZ41" s="67"/>
      <c r="FA41" s="67">
        <f t="shared" si="27"/>
        <v>0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>
        <v>0</v>
      </c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/>
      <c r="GH41" s="172"/>
      <c r="GI41" s="70">
        <f t="shared" si="1"/>
        <v>0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>
        <v>1.03</v>
      </c>
      <c r="GP41" s="172"/>
      <c r="GQ41" s="70">
        <f t="shared" si="40"/>
        <v>1.03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/>
      <c r="GX41" s="172"/>
      <c r="GY41" s="70">
        <f t="shared" si="44"/>
        <v>0</v>
      </c>
      <c r="GZ41" s="70">
        <f t="shared" si="45"/>
        <v>0</v>
      </c>
      <c r="HA41" s="172">
        <v>4.12</v>
      </c>
      <c r="HB41" s="172"/>
      <c r="HC41" s="70">
        <f t="shared" si="46"/>
        <v>4.12</v>
      </c>
      <c r="HD41" s="70">
        <f t="shared" si="47"/>
        <v>0</v>
      </c>
      <c r="HE41" s="172"/>
      <c r="HF41" s="172"/>
      <c r="HG41" s="70">
        <f t="shared" si="48"/>
        <v>0</v>
      </c>
      <c r="HH41" s="70">
        <f t="shared" si="48"/>
        <v>0</v>
      </c>
      <c r="HI41" s="172">
        <v>0.31</v>
      </c>
      <c r="HJ41" s="172"/>
      <c r="HK41" s="70">
        <f t="shared" si="49"/>
        <v>0.31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6.19</v>
      </c>
      <c r="HV41" s="70"/>
      <c r="HW41" s="70">
        <f t="shared" si="52"/>
        <v>6.19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>
        <v>0</v>
      </c>
      <c r="ID41" s="70"/>
      <c r="IE41" s="70">
        <f t="shared" si="54"/>
        <v>0</v>
      </c>
      <c r="IF41" s="186">
        <f t="shared" si="55"/>
        <v>0</v>
      </c>
      <c r="IG41" s="211">
        <v>0.41</v>
      </c>
      <c r="IH41" s="211"/>
      <c r="II41" s="187">
        <f t="shared" si="56"/>
        <v>0.41</v>
      </c>
      <c r="IJ41" s="187">
        <f t="shared" si="56"/>
        <v>0</v>
      </c>
      <c r="IM41" s="187">
        <f t="shared" si="57"/>
        <v>0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/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/>
      <c r="JF41" s="187"/>
      <c r="JG41" s="187">
        <f t="shared" si="63"/>
        <v>0</v>
      </c>
      <c r="JH41" s="187">
        <f t="shared" si="63"/>
        <v>0</v>
      </c>
      <c r="JI41" s="187">
        <v>4.6399999999999997</v>
      </c>
      <c r="JJ41" s="187"/>
      <c r="JK41" s="187">
        <f t="shared" si="64"/>
        <v>4.6399999999999997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</row>
    <row r="42" spans="1:284" ht="12.75" customHeight="1">
      <c r="A42" s="158"/>
      <c r="B42" s="84">
        <v>32</v>
      </c>
      <c r="C42" s="212"/>
      <c r="D42" s="212"/>
      <c r="E42" s="70"/>
      <c r="F42" s="70"/>
      <c r="G42" s="67">
        <f t="shared" si="0"/>
        <v>0</v>
      </c>
      <c r="H42" s="67">
        <f t="shared" si="0"/>
        <v>0</v>
      </c>
      <c r="I42" s="213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2"/>
      <c r="P42" s="213"/>
      <c r="Q42" s="70"/>
      <c r="R42" s="67"/>
      <c r="S42" s="67">
        <f t="shared" si="3"/>
        <v>0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>
        <v>0</v>
      </c>
      <c r="AH42" s="67"/>
      <c r="AI42" s="67"/>
      <c r="AJ42" s="67"/>
      <c r="AK42" s="67">
        <f t="shared" si="6"/>
        <v>0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>
        <v>0</v>
      </c>
      <c r="BX42" s="70"/>
      <c r="BY42" s="75"/>
      <c r="BZ42" s="218"/>
      <c r="CA42" s="67">
        <f t="shared" si="13"/>
        <v>0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/>
      <c r="DN42" s="212"/>
      <c r="DO42" s="219"/>
      <c r="DP42" s="220"/>
      <c r="DQ42" s="67">
        <f t="shared" si="20"/>
        <v>0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>
        <v>10.31</v>
      </c>
      <c r="EL42" s="212"/>
      <c r="EM42" s="219"/>
      <c r="EN42" s="219"/>
      <c r="EO42" s="67">
        <f t="shared" si="24"/>
        <v>10.31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/>
      <c r="EX42" s="67"/>
      <c r="EY42" s="67"/>
      <c r="EZ42" s="67"/>
      <c r="FA42" s="67">
        <f t="shared" si="27"/>
        <v>0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>
        <v>0</v>
      </c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/>
      <c r="GH42" s="172"/>
      <c r="GI42" s="70">
        <f t="shared" si="1"/>
        <v>0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>
        <v>1.24</v>
      </c>
      <c r="GP42" s="172"/>
      <c r="GQ42" s="70">
        <f t="shared" si="40"/>
        <v>1.24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/>
      <c r="GX42" s="172"/>
      <c r="GY42" s="70">
        <f t="shared" si="44"/>
        <v>0</v>
      </c>
      <c r="GZ42" s="70">
        <f t="shared" si="45"/>
        <v>0</v>
      </c>
      <c r="HA42" s="172">
        <v>4.12</v>
      </c>
      <c r="HB42" s="172"/>
      <c r="HC42" s="70">
        <f t="shared" si="46"/>
        <v>4.12</v>
      </c>
      <c r="HD42" s="70">
        <f t="shared" si="47"/>
        <v>0</v>
      </c>
      <c r="HE42" s="172"/>
      <c r="HF42" s="172"/>
      <c r="HG42" s="70">
        <f t="shared" si="48"/>
        <v>0</v>
      </c>
      <c r="HH42" s="70">
        <f t="shared" si="48"/>
        <v>0</v>
      </c>
      <c r="HI42" s="172">
        <v>0.31</v>
      </c>
      <c r="HJ42" s="172"/>
      <c r="HK42" s="70">
        <f t="shared" si="49"/>
        <v>0.31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6.19</v>
      </c>
      <c r="HV42" s="70"/>
      <c r="HW42" s="70">
        <f t="shared" si="52"/>
        <v>6.19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>
        <v>0</v>
      </c>
      <c r="ID42" s="70"/>
      <c r="IE42" s="70">
        <f t="shared" si="54"/>
        <v>0</v>
      </c>
      <c r="IF42" s="186">
        <f t="shared" si="55"/>
        <v>0</v>
      </c>
      <c r="IG42" s="211">
        <v>0.52</v>
      </c>
      <c r="IH42" s="211"/>
      <c r="II42" s="187">
        <f t="shared" si="56"/>
        <v>0.52</v>
      </c>
      <c r="IJ42" s="187">
        <f t="shared" si="56"/>
        <v>0</v>
      </c>
      <c r="IM42" s="187">
        <f t="shared" si="57"/>
        <v>0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/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/>
      <c r="JF42" s="187"/>
      <c r="JG42" s="187">
        <f t="shared" si="63"/>
        <v>0</v>
      </c>
      <c r="JH42" s="187">
        <f t="shared" si="63"/>
        <v>0</v>
      </c>
      <c r="JI42" s="187">
        <v>4.6399999999999997</v>
      </c>
      <c r="JJ42" s="187"/>
      <c r="JK42" s="187">
        <f t="shared" si="64"/>
        <v>4.6399999999999997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</row>
    <row r="43" spans="1:284" ht="12.75" customHeight="1">
      <c r="A43" s="159">
        <v>0.33333333333333331</v>
      </c>
      <c r="B43" s="84">
        <v>33</v>
      </c>
      <c r="C43" s="212"/>
      <c r="D43" s="212"/>
      <c r="E43" s="70"/>
      <c r="F43" s="70"/>
      <c r="G43" s="67">
        <f t="shared" si="0"/>
        <v>0</v>
      </c>
      <c r="H43" s="67">
        <f t="shared" si="0"/>
        <v>0</v>
      </c>
      <c r="I43" s="213">
        <v>6.19</v>
      </c>
      <c r="J43" s="67"/>
      <c r="K43" s="67"/>
      <c r="L43" s="67"/>
      <c r="M43" s="67">
        <f t="shared" si="2"/>
        <v>6.19</v>
      </c>
      <c r="N43" s="67">
        <f t="shared" si="2"/>
        <v>0</v>
      </c>
      <c r="O43" s="212"/>
      <c r="P43" s="213"/>
      <c r="Q43" s="70"/>
      <c r="R43" s="67"/>
      <c r="S43" s="67">
        <f t="shared" si="3"/>
        <v>0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>
        <v>10.31</v>
      </c>
      <c r="AH43" s="67"/>
      <c r="AI43" s="67"/>
      <c r="AJ43" s="67"/>
      <c r="AK43" s="67">
        <f t="shared" si="6"/>
        <v>10.31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>
        <v>0</v>
      </c>
      <c r="BX43" s="70"/>
      <c r="BY43" s="75"/>
      <c r="BZ43" s="218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/>
      <c r="DN43" s="212"/>
      <c r="DO43" s="219"/>
      <c r="DP43" s="220"/>
      <c r="DQ43" s="67">
        <f t="shared" si="20"/>
        <v>0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>
        <v>5.15</v>
      </c>
      <c r="EL43" s="212"/>
      <c r="EM43" s="219"/>
      <c r="EN43" s="219"/>
      <c r="EO43" s="67">
        <f t="shared" si="24"/>
        <v>5.15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/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>
        <v>0</v>
      </c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/>
      <c r="GH43" s="172"/>
      <c r="GI43" s="70">
        <f t="shared" ref="GI43:GI74" si="68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>
        <v>1.55</v>
      </c>
      <c r="GP43" s="172"/>
      <c r="GQ43" s="70">
        <f t="shared" si="40"/>
        <v>1.55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/>
      <c r="GX43" s="172"/>
      <c r="GY43" s="70">
        <f t="shared" si="44"/>
        <v>0</v>
      </c>
      <c r="GZ43" s="70">
        <f t="shared" si="45"/>
        <v>0</v>
      </c>
      <c r="HA43" s="172">
        <v>6.19</v>
      </c>
      <c r="HB43" s="172"/>
      <c r="HC43" s="70">
        <f t="shared" si="46"/>
        <v>6.19</v>
      </c>
      <c r="HD43" s="70">
        <f t="shared" si="47"/>
        <v>0</v>
      </c>
      <c r="HE43" s="172"/>
      <c r="HF43" s="172"/>
      <c r="HG43" s="70">
        <f t="shared" si="48"/>
        <v>0</v>
      </c>
      <c r="HH43" s="70">
        <f t="shared" si="48"/>
        <v>0</v>
      </c>
      <c r="HI43" s="172">
        <v>0.31</v>
      </c>
      <c r="HJ43" s="172"/>
      <c r="HK43" s="70">
        <f t="shared" si="49"/>
        <v>0.31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6.19</v>
      </c>
      <c r="HV43" s="70"/>
      <c r="HW43" s="70">
        <f t="shared" si="52"/>
        <v>6.19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>
        <v>0</v>
      </c>
      <c r="ID43" s="70"/>
      <c r="IE43" s="70">
        <f t="shared" si="54"/>
        <v>0</v>
      </c>
      <c r="IF43" s="186">
        <f t="shared" si="55"/>
        <v>0</v>
      </c>
      <c r="IG43" s="211">
        <v>1.03</v>
      </c>
      <c r="IH43" s="211"/>
      <c r="II43" s="187">
        <f t="shared" si="56"/>
        <v>1.03</v>
      </c>
      <c r="IJ43" s="187">
        <f t="shared" si="56"/>
        <v>0</v>
      </c>
      <c r="IM43" s="187">
        <f t="shared" si="57"/>
        <v>0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/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/>
      <c r="JF43" s="187"/>
      <c r="JG43" s="187">
        <f t="shared" si="63"/>
        <v>0</v>
      </c>
      <c r="JH43" s="187">
        <f t="shared" si="63"/>
        <v>0</v>
      </c>
      <c r="JI43" s="187">
        <v>4.6399999999999997</v>
      </c>
      <c r="JJ43" s="187"/>
      <c r="JK43" s="187">
        <f t="shared" si="64"/>
        <v>4.6399999999999997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</row>
    <row r="44" spans="1:284" ht="12.75" customHeight="1">
      <c r="A44" s="158"/>
      <c r="B44" s="84">
        <v>34</v>
      </c>
      <c r="C44" s="212"/>
      <c r="D44" s="212"/>
      <c r="E44" s="70"/>
      <c r="F44" s="70"/>
      <c r="G44" s="67">
        <f t="shared" si="0"/>
        <v>0</v>
      </c>
      <c r="H44" s="67">
        <f t="shared" si="0"/>
        <v>0</v>
      </c>
      <c r="I44" s="213">
        <v>0</v>
      </c>
      <c r="J44" s="67"/>
      <c r="K44" s="67"/>
      <c r="L44" s="67"/>
      <c r="M44" s="67">
        <f t="shared" si="2"/>
        <v>0</v>
      </c>
      <c r="N44" s="67">
        <f t="shared" si="2"/>
        <v>0</v>
      </c>
      <c r="O44" s="212"/>
      <c r="P44" s="213"/>
      <c r="Q44" s="70"/>
      <c r="R44" s="67"/>
      <c r="S44" s="67">
        <f t="shared" si="3"/>
        <v>0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>
        <v>41.24</v>
      </c>
      <c r="AH44" s="67"/>
      <c r="AI44" s="67"/>
      <c r="AJ44" s="67"/>
      <c r="AK44" s="67">
        <f t="shared" si="6"/>
        <v>41.24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>
        <v>0</v>
      </c>
      <c r="BX44" s="70"/>
      <c r="BY44" s="75"/>
      <c r="BZ44" s="218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/>
      <c r="DN44" s="212"/>
      <c r="DO44" s="219"/>
      <c r="DP44" s="220"/>
      <c r="DQ44" s="67">
        <f t="shared" si="20"/>
        <v>0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>
        <v>5.15</v>
      </c>
      <c r="EL44" s="212"/>
      <c r="EM44" s="219"/>
      <c r="EN44" s="219"/>
      <c r="EO44" s="67">
        <f t="shared" si="24"/>
        <v>5.15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/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>
        <v>0</v>
      </c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/>
      <c r="GH44" s="172"/>
      <c r="GI44" s="70">
        <f t="shared" si="68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>
        <v>1.75</v>
      </c>
      <c r="GP44" s="172"/>
      <c r="GQ44" s="70">
        <f t="shared" si="40"/>
        <v>1.75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/>
      <c r="GX44" s="172"/>
      <c r="GY44" s="70">
        <f t="shared" si="44"/>
        <v>0</v>
      </c>
      <c r="GZ44" s="70">
        <f t="shared" si="45"/>
        <v>0</v>
      </c>
      <c r="HA44" s="172">
        <v>6.19</v>
      </c>
      <c r="HB44" s="172"/>
      <c r="HC44" s="70">
        <f t="shared" si="46"/>
        <v>6.19</v>
      </c>
      <c r="HD44" s="70">
        <f t="shared" si="47"/>
        <v>0</v>
      </c>
      <c r="HE44" s="172"/>
      <c r="HF44" s="172"/>
      <c r="HG44" s="70">
        <f t="shared" si="48"/>
        <v>0</v>
      </c>
      <c r="HH44" s="70">
        <f t="shared" si="48"/>
        <v>0</v>
      </c>
      <c r="HI44" s="172">
        <v>0.31</v>
      </c>
      <c r="HJ44" s="172"/>
      <c r="HK44" s="70">
        <f t="shared" si="49"/>
        <v>0.31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6.19</v>
      </c>
      <c r="HV44" s="70"/>
      <c r="HW44" s="70">
        <f t="shared" ref="HW44:HX75" si="69">HU44</f>
        <v>6.19</v>
      </c>
      <c r="HX44" s="70">
        <f t="shared" si="69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>
        <v>0</v>
      </c>
      <c r="ID44" s="70"/>
      <c r="IE44" s="70">
        <f t="shared" si="54"/>
        <v>0</v>
      </c>
      <c r="IF44" s="186">
        <f t="shared" si="55"/>
        <v>0</v>
      </c>
      <c r="IG44" s="211">
        <v>1.24</v>
      </c>
      <c r="IH44" s="211"/>
      <c r="II44" s="187">
        <f t="shared" si="56"/>
        <v>1.24</v>
      </c>
      <c r="IJ44" s="187">
        <f t="shared" si="56"/>
        <v>0</v>
      </c>
      <c r="IM44" s="187">
        <f t="shared" si="57"/>
        <v>0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/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/>
      <c r="JF44" s="187"/>
      <c r="JG44" s="187">
        <f t="shared" si="63"/>
        <v>0</v>
      </c>
      <c r="JH44" s="187">
        <f t="shared" si="63"/>
        <v>0</v>
      </c>
      <c r="JI44" s="187">
        <v>4.6399999999999997</v>
      </c>
      <c r="JJ44" s="187"/>
      <c r="JK44" s="187">
        <f t="shared" si="64"/>
        <v>4.6399999999999997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</row>
    <row r="45" spans="1:284" ht="12.75" customHeight="1">
      <c r="A45" s="158"/>
      <c r="B45" s="84">
        <v>35</v>
      </c>
      <c r="C45" s="212"/>
      <c r="D45" s="212"/>
      <c r="E45" s="70"/>
      <c r="F45" s="70"/>
      <c r="G45" s="67">
        <f t="shared" si="0"/>
        <v>0</v>
      </c>
      <c r="H45" s="67">
        <f t="shared" si="0"/>
        <v>0</v>
      </c>
      <c r="I45" s="213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2"/>
      <c r="P45" s="213"/>
      <c r="Q45" s="70"/>
      <c r="R45" s="67"/>
      <c r="S45" s="67">
        <f t="shared" si="3"/>
        <v>0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>
        <v>61.86</v>
      </c>
      <c r="AH45" s="67"/>
      <c r="AI45" s="67"/>
      <c r="AJ45" s="67"/>
      <c r="AK45" s="67">
        <f t="shared" si="6"/>
        <v>61.86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>
        <v>0</v>
      </c>
      <c r="BX45" s="70"/>
      <c r="BY45" s="75"/>
      <c r="BZ45" s="218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/>
      <c r="DN45" s="212"/>
      <c r="DO45" s="219"/>
      <c r="DP45" s="220"/>
      <c r="DQ45" s="67">
        <f t="shared" si="20"/>
        <v>0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>
        <v>5.15</v>
      </c>
      <c r="EL45" s="212"/>
      <c r="EM45" s="219"/>
      <c r="EN45" s="219"/>
      <c r="EO45" s="67">
        <f t="shared" si="24"/>
        <v>5.15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/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>
        <v>0</v>
      </c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/>
      <c r="GH45" s="172"/>
      <c r="GI45" s="70">
        <f t="shared" si="68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>
        <v>2.16</v>
      </c>
      <c r="GP45" s="172"/>
      <c r="GQ45" s="70">
        <f t="shared" si="40"/>
        <v>2.16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/>
      <c r="GX45" s="172"/>
      <c r="GY45" s="70">
        <f t="shared" si="44"/>
        <v>0</v>
      </c>
      <c r="GZ45" s="70">
        <f t="shared" si="45"/>
        <v>0</v>
      </c>
      <c r="HA45" s="172">
        <v>8.25</v>
      </c>
      <c r="HB45" s="172"/>
      <c r="HC45" s="70">
        <f t="shared" si="46"/>
        <v>8.25</v>
      </c>
      <c r="HD45" s="70">
        <f t="shared" si="47"/>
        <v>0</v>
      </c>
      <c r="HE45" s="172"/>
      <c r="HF45" s="172"/>
      <c r="HG45" s="70">
        <f t="shared" si="48"/>
        <v>0</v>
      </c>
      <c r="HH45" s="70">
        <f t="shared" si="48"/>
        <v>0</v>
      </c>
      <c r="HI45" s="172">
        <v>0.31</v>
      </c>
      <c r="HJ45" s="172"/>
      <c r="HK45" s="70">
        <f t="shared" si="49"/>
        <v>0.31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6.19</v>
      </c>
      <c r="HV45" s="70"/>
      <c r="HW45" s="70">
        <f t="shared" si="69"/>
        <v>6.19</v>
      </c>
      <c r="HX45" s="70">
        <f t="shared" si="69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>
        <v>0</v>
      </c>
      <c r="ID45" s="70"/>
      <c r="IE45" s="70">
        <f t="shared" si="54"/>
        <v>0</v>
      </c>
      <c r="IF45" s="186">
        <f t="shared" si="55"/>
        <v>0</v>
      </c>
      <c r="IG45" s="211">
        <v>1.44</v>
      </c>
      <c r="IH45" s="211"/>
      <c r="II45" s="187">
        <f t="shared" si="56"/>
        <v>1.44</v>
      </c>
      <c r="IJ45" s="187">
        <f t="shared" si="56"/>
        <v>0</v>
      </c>
      <c r="IM45" s="187">
        <f t="shared" si="57"/>
        <v>0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/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/>
      <c r="JF45" s="187"/>
      <c r="JG45" s="187">
        <f t="shared" si="63"/>
        <v>0</v>
      </c>
      <c r="JH45" s="187">
        <f t="shared" si="63"/>
        <v>0</v>
      </c>
      <c r="JI45" s="187">
        <v>4.6399999999999997</v>
      </c>
      <c r="JJ45" s="187"/>
      <c r="JK45" s="187">
        <f t="shared" si="64"/>
        <v>4.6399999999999997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</row>
    <row r="46" spans="1:284" ht="12.75" customHeight="1">
      <c r="A46" s="158"/>
      <c r="B46" s="84">
        <v>36</v>
      </c>
      <c r="C46" s="212"/>
      <c r="D46" s="212"/>
      <c r="E46" s="70"/>
      <c r="F46" s="70"/>
      <c r="G46" s="67">
        <f t="shared" si="0"/>
        <v>0</v>
      </c>
      <c r="H46" s="67">
        <f t="shared" si="0"/>
        <v>0</v>
      </c>
      <c r="I46" s="213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2"/>
      <c r="P46" s="213"/>
      <c r="Q46" s="70"/>
      <c r="R46" s="67"/>
      <c r="S46" s="67">
        <f t="shared" si="3"/>
        <v>0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>
        <v>61.86</v>
      </c>
      <c r="AH46" s="67"/>
      <c r="AI46" s="67"/>
      <c r="AJ46" s="67"/>
      <c r="AK46" s="67">
        <f t="shared" si="6"/>
        <v>61.86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>
        <v>0</v>
      </c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/>
      <c r="DN46" s="212"/>
      <c r="DO46" s="219"/>
      <c r="DP46" s="220"/>
      <c r="DQ46" s="67">
        <f t="shared" si="20"/>
        <v>0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>
        <v>5.15</v>
      </c>
      <c r="EL46" s="212"/>
      <c r="EM46" s="219"/>
      <c r="EN46" s="219"/>
      <c r="EO46" s="67">
        <f t="shared" si="24"/>
        <v>5.15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/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>
        <v>0</v>
      </c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/>
      <c r="GH46" s="172"/>
      <c r="GI46" s="70">
        <f t="shared" si="68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>
        <v>2.58</v>
      </c>
      <c r="GP46" s="172"/>
      <c r="GQ46" s="70">
        <f t="shared" si="40"/>
        <v>2.58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/>
      <c r="GX46" s="172"/>
      <c r="GY46" s="70">
        <f t="shared" si="44"/>
        <v>0</v>
      </c>
      <c r="GZ46" s="70">
        <f t="shared" si="45"/>
        <v>0</v>
      </c>
      <c r="HA46" s="172">
        <v>8.25</v>
      </c>
      <c r="HB46" s="172"/>
      <c r="HC46" s="70">
        <f t="shared" si="46"/>
        <v>8.25</v>
      </c>
      <c r="HD46" s="70">
        <f t="shared" si="47"/>
        <v>0</v>
      </c>
      <c r="HE46" s="172"/>
      <c r="HF46" s="172"/>
      <c r="HG46" s="70">
        <f t="shared" si="48"/>
        <v>0</v>
      </c>
      <c r="HH46" s="70">
        <f t="shared" si="48"/>
        <v>0</v>
      </c>
      <c r="HI46" s="172">
        <v>0.31</v>
      </c>
      <c r="HJ46" s="172"/>
      <c r="HK46" s="70">
        <f t="shared" si="49"/>
        <v>0.31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6.19</v>
      </c>
      <c r="HV46" s="70"/>
      <c r="HW46" s="70">
        <f t="shared" si="69"/>
        <v>6.19</v>
      </c>
      <c r="HX46" s="70">
        <f t="shared" si="69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>
        <v>0</v>
      </c>
      <c r="ID46" s="70"/>
      <c r="IE46" s="70">
        <f t="shared" si="54"/>
        <v>0</v>
      </c>
      <c r="IF46" s="186">
        <f t="shared" si="55"/>
        <v>0</v>
      </c>
      <c r="IG46" s="211">
        <v>1.65</v>
      </c>
      <c r="IH46" s="211"/>
      <c r="II46" s="187">
        <f t="shared" si="56"/>
        <v>1.65</v>
      </c>
      <c r="IJ46" s="187">
        <f t="shared" si="56"/>
        <v>0</v>
      </c>
      <c r="IM46" s="187">
        <f t="shared" si="57"/>
        <v>0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/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/>
      <c r="JF46" s="187"/>
      <c r="JG46" s="187">
        <f t="shared" si="63"/>
        <v>0</v>
      </c>
      <c r="JH46" s="187">
        <f t="shared" si="63"/>
        <v>0</v>
      </c>
      <c r="JI46" s="187">
        <v>4.6399999999999997</v>
      </c>
      <c r="JJ46" s="187"/>
      <c r="JK46" s="187">
        <f t="shared" si="64"/>
        <v>4.6399999999999997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</row>
    <row r="47" spans="1:284" ht="12.75" customHeight="1">
      <c r="A47" s="159">
        <v>0.375</v>
      </c>
      <c r="B47" s="84">
        <v>37</v>
      </c>
      <c r="C47" s="212"/>
      <c r="D47" s="212"/>
      <c r="E47" s="70"/>
      <c r="F47" s="70"/>
      <c r="G47" s="67">
        <f t="shared" si="0"/>
        <v>0</v>
      </c>
      <c r="H47" s="67">
        <f t="shared" si="0"/>
        <v>0</v>
      </c>
      <c r="I47" s="213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2"/>
      <c r="P47" s="213"/>
      <c r="Q47" s="70"/>
      <c r="R47" s="67"/>
      <c r="S47" s="67">
        <f t="shared" si="3"/>
        <v>0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>
        <v>61.86</v>
      </c>
      <c r="AH47" s="67"/>
      <c r="AI47" s="67"/>
      <c r="AJ47" s="67"/>
      <c r="AK47" s="67">
        <f t="shared" si="6"/>
        <v>61.86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>
        <v>0</v>
      </c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/>
      <c r="DN47" s="212"/>
      <c r="DO47" s="219"/>
      <c r="DP47" s="220"/>
      <c r="DQ47" s="67">
        <f t="shared" si="20"/>
        <v>0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>
        <v>0</v>
      </c>
      <c r="EL47" s="212"/>
      <c r="EM47" s="219"/>
      <c r="EN47" s="219"/>
      <c r="EO47" s="67">
        <f t="shared" si="24"/>
        <v>0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/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>
        <v>0</v>
      </c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/>
      <c r="GH47" s="172"/>
      <c r="GI47" s="70">
        <f t="shared" si="68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>
        <v>2.78</v>
      </c>
      <c r="GP47" s="172"/>
      <c r="GQ47" s="70">
        <f t="shared" si="40"/>
        <v>2.78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/>
      <c r="GX47" s="172"/>
      <c r="GY47" s="70">
        <f t="shared" si="44"/>
        <v>0</v>
      </c>
      <c r="GZ47" s="70">
        <f t="shared" si="45"/>
        <v>0</v>
      </c>
      <c r="HA47" s="172">
        <v>8.25</v>
      </c>
      <c r="HB47" s="172"/>
      <c r="HC47" s="70">
        <f t="shared" si="46"/>
        <v>8.25</v>
      </c>
      <c r="HD47" s="70">
        <f t="shared" si="47"/>
        <v>0</v>
      </c>
      <c r="HE47" s="172"/>
      <c r="HF47" s="172"/>
      <c r="HG47" s="70">
        <f t="shared" si="48"/>
        <v>0</v>
      </c>
      <c r="HH47" s="70">
        <f t="shared" si="48"/>
        <v>0</v>
      </c>
      <c r="HI47" s="172">
        <v>0.31</v>
      </c>
      <c r="HJ47" s="172"/>
      <c r="HK47" s="70">
        <f t="shared" si="49"/>
        <v>0.31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6.19</v>
      </c>
      <c r="HV47" s="70"/>
      <c r="HW47" s="70">
        <f t="shared" si="69"/>
        <v>6.19</v>
      </c>
      <c r="HX47" s="70">
        <f t="shared" si="69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>
        <v>0</v>
      </c>
      <c r="ID47" s="70"/>
      <c r="IE47" s="70">
        <f t="shared" si="54"/>
        <v>0</v>
      </c>
      <c r="IF47" s="186">
        <f t="shared" si="55"/>
        <v>0</v>
      </c>
      <c r="IG47" s="211">
        <v>0.52</v>
      </c>
      <c r="IH47" s="211"/>
      <c r="II47" s="187">
        <f t="shared" si="56"/>
        <v>0.52</v>
      </c>
      <c r="IJ47" s="187">
        <f t="shared" si="56"/>
        <v>0</v>
      </c>
      <c r="IM47" s="187">
        <f t="shared" si="57"/>
        <v>0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/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/>
      <c r="JF47" s="187"/>
      <c r="JG47" s="187">
        <f t="shared" si="63"/>
        <v>0</v>
      </c>
      <c r="JH47" s="187">
        <f t="shared" si="63"/>
        <v>0</v>
      </c>
      <c r="JI47" s="187">
        <v>4.6399999999999997</v>
      </c>
      <c r="JJ47" s="187"/>
      <c r="JK47" s="187">
        <f t="shared" si="64"/>
        <v>4.6399999999999997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</row>
    <row r="48" spans="1:284" ht="12.75" customHeight="1">
      <c r="A48" s="159" t="s">
        <v>145</v>
      </c>
      <c r="B48" s="84">
        <v>38</v>
      </c>
      <c r="C48" s="212"/>
      <c r="D48" s="212"/>
      <c r="E48" s="70"/>
      <c r="F48" s="70"/>
      <c r="G48" s="67">
        <f t="shared" si="0"/>
        <v>0</v>
      </c>
      <c r="H48" s="67">
        <f t="shared" si="0"/>
        <v>0</v>
      </c>
      <c r="I48" s="213">
        <v>5.15</v>
      </c>
      <c r="J48" s="67"/>
      <c r="K48" s="67"/>
      <c r="L48" s="67"/>
      <c r="M48" s="67">
        <f t="shared" si="2"/>
        <v>5.15</v>
      </c>
      <c r="N48" s="67">
        <f t="shared" si="2"/>
        <v>0</v>
      </c>
      <c r="O48" s="212"/>
      <c r="P48" s="213"/>
      <c r="Q48" s="70"/>
      <c r="R48" s="67"/>
      <c r="S48" s="67">
        <f t="shared" si="3"/>
        <v>0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>
        <v>30.93</v>
      </c>
      <c r="AH48" s="67"/>
      <c r="AI48" s="67"/>
      <c r="AJ48" s="67"/>
      <c r="AK48" s="67">
        <f t="shared" si="6"/>
        <v>30.93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>
        <v>0</v>
      </c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/>
      <c r="DN48" s="212"/>
      <c r="DO48" s="219"/>
      <c r="DP48" s="220"/>
      <c r="DQ48" s="67">
        <f t="shared" si="20"/>
        <v>0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>
        <v>0</v>
      </c>
      <c r="EL48" s="212"/>
      <c r="EM48" s="219"/>
      <c r="EN48" s="219"/>
      <c r="EO48" s="67">
        <f t="shared" si="24"/>
        <v>0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/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>
        <v>0</v>
      </c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/>
      <c r="GH48" s="172"/>
      <c r="GI48" s="70">
        <f t="shared" si="68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>
        <v>3.09</v>
      </c>
      <c r="GP48" s="172"/>
      <c r="GQ48" s="70">
        <f t="shared" si="40"/>
        <v>3.09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/>
      <c r="GX48" s="172"/>
      <c r="GY48" s="70">
        <f t="shared" si="44"/>
        <v>0</v>
      </c>
      <c r="GZ48" s="70">
        <f t="shared" si="45"/>
        <v>0</v>
      </c>
      <c r="HA48" s="172">
        <v>8.25</v>
      </c>
      <c r="HB48" s="172"/>
      <c r="HC48" s="70">
        <f t="shared" si="46"/>
        <v>8.25</v>
      </c>
      <c r="HD48" s="70">
        <f t="shared" si="47"/>
        <v>0</v>
      </c>
      <c r="HE48" s="172"/>
      <c r="HF48" s="172"/>
      <c r="HG48" s="70">
        <f t="shared" si="48"/>
        <v>0</v>
      </c>
      <c r="HH48" s="70">
        <f t="shared" si="48"/>
        <v>0</v>
      </c>
      <c r="HI48" s="172">
        <v>0.31</v>
      </c>
      <c r="HJ48" s="172"/>
      <c r="HK48" s="70">
        <f t="shared" si="49"/>
        <v>0.31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6.19</v>
      </c>
      <c r="HV48" s="70"/>
      <c r="HW48" s="70">
        <f t="shared" si="69"/>
        <v>6.19</v>
      </c>
      <c r="HX48" s="70">
        <f t="shared" si="69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>
        <v>0</v>
      </c>
      <c r="ID48" s="70"/>
      <c r="IE48" s="70">
        <f t="shared" si="54"/>
        <v>0</v>
      </c>
      <c r="IF48" s="186">
        <f t="shared" si="55"/>
        <v>0</v>
      </c>
      <c r="IG48" s="211">
        <v>0.62</v>
      </c>
      <c r="IH48" s="211"/>
      <c r="II48" s="187">
        <f t="shared" si="56"/>
        <v>0.62</v>
      </c>
      <c r="IJ48" s="187">
        <f t="shared" si="56"/>
        <v>0</v>
      </c>
      <c r="IM48" s="187">
        <f t="shared" si="57"/>
        <v>0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/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/>
      <c r="JF48" s="187"/>
      <c r="JG48" s="187">
        <f t="shared" si="63"/>
        <v>0</v>
      </c>
      <c r="JH48" s="187">
        <f t="shared" si="63"/>
        <v>0</v>
      </c>
      <c r="JI48" s="187">
        <v>4.6399999999999997</v>
      </c>
      <c r="JJ48" s="187"/>
      <c r="JK48" s="187">
        <f t="shared" si="64"/>
        <v>4.6399999999999997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</row>
    <row r="49" spans="1:284" ht="12.75" customHeight="1">
      <c r="A49" s="158"/>
      <c r="B49" s="84">
        <v>39</v>
      </c>
      <c r="C49" s="212"/>
      <c r="D49" s="212"/>
      <c r="E49" s="70"/>
      <c r="F49" s="70"/>
      <c r="G49" s="67">
        <f t="shared" si="0"/>
        <v>0</v>
      </c>
      <c r="H49" s="67">
        <f t="shared" si="0"/>
        <v>0</v>
      </c>
      <c r="I49" s="213">
        <v>0</v>
      </c>
      <c r="J49" s="67"/>
      <c r="K49" s="67"/>
      <c r="L49" s="67"/>
      <c r="M49" s="67">
        <f t="shared" si="2"/>
        <v>0</v>
      </c>
      <c r="N49" s="67">
        <f t="shared" si="2"/>
        <v>0</v>
      </c>
      <c r="O49" s="212"/>
      <c r="P49" s="213"/>
      <c r="Q49" s="70"/>
      <c r="R49" s="67"/>
      <c r="S49" s="67">
        <f t="shared" si="3"/>
        <v>0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>
        <v>20.62</v>
      </c>
      <c r="AH49" s="67"/>
      <c r="AI49" s="67"/>
      <c r="AJ49" s="67"/>
      <c r="AK49" s="67">
        <f t="shared" si="6"/>
        <v>20.62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>
        <v>0</v>
      </c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/>
      <c r="DN49" s="212"/>
      <c r="DO49" s="219"/>
      <c r="DP49" s="220"/>
      <c r="DQ49" s="67">
        <f t="shared" si="20"/>
        <v>0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>
        <v>0</v>
      </c>
      <c r="EL49" s="212"/>
      <c r="EM49" s="219"/>
      <c r="EN49" s="219"/>
      <c r="EO49" s="67">
        <f t="shared" si="24"/>
        <v>0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/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>
        <v>0</v>
      </c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/>
      <c r="GH49" s="172"/>
      <c r="GI49" s="70">
        <f t="shared" si="68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>
        <v>3.3</v>
      </c>
      <c r="GP49" s="172"/>
      <c r="GQ49" s="70">
        <f t="shared" si="40"/>
        <v>3.3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/>
      <c r="GX49" s="172"/>
      <c r="GY49" s="70">
        <f t="shared" si="44"/>
        <v>0</v>
      </c>
      <c r="GZ49" s="70">
        <f t="shared" si="45"/>
        <v>0</v>
      </c>
      <c r="HA49" s="172">
        <v>8.25</v>
      </c>
      <c r="HB49" s="172"/>
      <c r="HC49" s="70">
        <f t="shared" si="46"/>
        <v>8.25</v>
      </c>
      <c r="HD49" s="70">
        <f t="shared" si="47"/>
        <v>0</v>
      </c>
      <c r="HE49" s="172"/>
      <c r="HF49" s="172"/>
      <c r="HG49" s="70">
        <f t="shared" si="48"/>
        <v>0</v>
      </c>
      <c r="HH49" s="70">
        <f t="shared" si="48"/>
        <v>0</v>
      </c>
      <c r="HI49" s="172">
        <v>0.31</v>
      </c>
      <c r="HJ49" s="172"/>
      <c r="HK49" s="70">
        <f t="shared" si="49"/>
        <v>0.31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6.19</v>
      </c>
      <c r="HV49" s="70"/>
      <c r="HW49" s="70">
        <f t="shared" si="69"/>
        <v>6.19</v>
      </c>
      <c r="HX49" s="70">
        <f t="shared" si="69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>
        <v>0</v>
      </c>
      <c r="ID49" s="70"/>
      <c r="IE49" s="70">
        <f t="shared" si="54"/>
        <v>0</v>
      </c>
      <c r="IF49" s="186">
        <f t="shared" si="55"/>
        <v>0</v>
      </c>
      <c r="IG49" s="211">
        <v>0.52</v>
      </c>
      <c r="IH49" s="211"/>
      <c r="II49" s="187">
        <f t="shared" si="56"/>
        <v>0.52</v>
      </c>
      <c r="IJ49" s="187">
        <f t="shared" si="56"/>
        <v>0</v>
      </c>
      <c r="IM49" s="187">
        <f t="shared" si="57"/>
        <v>0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/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/>
      <c r="JF49" s="187"/>
      <c r="JG49" s="187">
        <f t="shared" si="63"/>
        <v>0</v>
      </c>
      <c r="JH49" s="187">
        <f t="shared" si="63"/>
        <v>0</v>
      </c>
      <c r="JI49" s="187">
        <v>4.6399999999999997</v>
      </c>
      <c r="JJ49" s="187"/>
      <c r="JK49" s="187">
        <f t="shared" si="64"/>
        <v>4.6399999999999997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</row>
    <row r="50" spans="1:284" ht="12.75" customHeight="1">
      <c r="A50" s="158"/>
      <c r="B50" s="84">
        <v>40</v>
      </c>
      <c r="C50" s="212"/>
      <c r="D50" s="212"/>
      <c r="E50" s="70"/>
      <c r="F50" s="70"/>
      <c r="G50" s="67">
        <f t="shared" si="0"/>
        <v>0</v>
      </c>
      <c r="H50" s="67">
        <f t="shared" si="0"/>
        <v>0</v>
      </c>
      <c r="I50" s="213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2"/>
      <c r="P50" s="213"/>
      <c r="Q50" s="70"/>
      <c r="R50" s="67"/>
      <c r="S50" s="67">
        <f t="shared" si="3"/>
        <v>0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>
        <v>0</v>
      </c>
      <c r="AH50" s="67"/>
      <c r="AI50" s="67"/>
      <c r="AJ50" s="67"/>
      <c r="AK50" s="67">
        <f t="shared" si="6"/>
        <v>0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>
        <v>0</v>
      </c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/>
      <c r="DN50" s="212"/>
      <c r="DO50" s="219"/>
      <c r="DP50" s="220"/>
      <c r="DQ50" s="67">
        <f t="shared" si="20"/>
        <v>0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>
        <v>0</v>
      </c>
      <c r="EL50" s="212"/>
      <c r="EM50" s="219"/>
      <c r="EN50" s="219"/>
      <c r="EO50" s="67">
        <f t="shared" si="24"/>
        <v>0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/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>
        <v>0</v>
      </c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/>
      <c r="GH50" s="172"/>
      <c r="GI50" s="70">
        <f t="shared" si="68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>
        <v>1.03</v>
      </c>
      <c r="GP50" s="172"/>
      <c r="GQ50" s="70">
        <f t="shared" si="40"/>
        <v>1.03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/>
      <c r="GX50" s="172"/>
      <c r="GY50" s="70">
        <f t="shared" si="44"/>
        <v>0</v>
      </c>
      <c r="GZ50" s="70">
        <f t="shared" si="45"/>
        <v>0</v>
      </c>
      <c r="HA50" s="172">
        <v>8.25</v>
      </c>
      <c r="HB50" s="172"/>
      <c r="HC50" s="70">
        <f t="shared" si="46"/>
        <v>8.25</v>
      </c>
      <c r="HD50" s="70">
        <f t="shared" si="47"/>
        <v>0</v>
      </c>
      <c r="HE50" s="172"/>
      <c r="HF50" s="172"/>
      <c r="HG50" s="70">
        <f t="shared" si="48"/>
        <v>0</v>
      </c>
      <c r="HH50" s="70">
        <f t="shared" si="48"/>
        <v>0</v>
      </c>
      <c r="HI50" s="172">
        <v>0.31</v>
      </c>
      <c r="HJ50" s="172"/>
      <c r="HK50" s="70">
        <f t="shared" si="49"/>
        <v>0.31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6.19</v>
      </c>
      <c r="HV50" s="70"/>
      <c r="HW50" s="70">
        <f t="shared" si="69"/>
        <v>6.19</v>
      </c>
      <c r="HX50" s="70">
        <f t="shared" si="69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>
        <v>0</v>
      </c>
      <c r="ID50" s="70"/>
      <c r="IE50" s="70">
        <f t="shared" si="54"/>
        <v>0</v>
      </c>
      <c r="IF50" s="186">
        <f t="shared" si="55"/>
        <v>0</v>
      </c>
      <c r="IG50" s="211">
        <v>0.62</v>
      </c>
      <c r="IH50" s="211"/>
      <c r="II50" s="187">
        <f t="shared" si="56"/>
        <v>0.62</v>
      </c>
      <c r="IJ50" s="187">
        <f t="shared" si="56"/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/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/>
      <c r="JF50" s="187"/>
      <c r="JG50" s="187">
        <f t="shared" si="63"/>
        <v>0</v>
      </c>
      <c r="JH50" s="187">
        <f t="shared" si="63"/>
        <v>0</v>
      </c>
      <c r="JI50" s="187">
        <v>4.6399999999999997</v>
      </c>
      <c r="JJ50" s="187"/>
      <c r="JK50" s="187">
        <f t="shared" si="64"/>
        <v>4.6399999999999997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</row>
    <row r="51" spans="1:284" ht="12.75" customHeight="1">
      <c r="A51" s="160" t="s">
        <v>146</v>
      </c>
      <c r="B51" s="84">
        <v>41</v>
      </c>
      <c r="C51" s="212"/>
      <c r="D51" s="212"/>
      <c r="E51" s="70"/>
      <c r="F51" s="70"/>
      <c r="G51" s="67">
        <f t="shared" si="0"/>
        <v>0</v>
      </c>
      <c r="H51" s="67">
        <f t="shared" si="0"/>
        <v>0</v>
      </c>
      <c r="I51" s="213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2"/>
      <c r="P51" s="213"/>
      <c r="Q51" s="70"/>
      <c r="R51" s="67"/>
      <c r="S51" s="67">
        <f t="shared" si="3"/>
        <v>0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>
        <v>0</v>
      </c>
      <c r="AH51" s="67"/>
      <c r="AI51" s="67"/>
      <c r="AJ51" s="67"/>
      <c r="AK51" s="67">
        <f t="shared" si="6"/>
        <v>0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>
        <v>0</v>
      </c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/>
      <c r="DN51" s="212"/>
      <c r="DO51" s="219"/>
      <c r="DP51" s="220"/>
      <c r="DQ51" s="67">
        <f t="shared" si="20"/>
        <v>0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>
        <v>0</v>
      </c>
      <c r="EL51" s="212"/>
      <c r="EM51" s="219"/>
      <c r="EN51" s="219"/>
      <c r="EO51" s="67">
        <f t="shared" si="24"/>
        <v>0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/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>
        <v>-4.68</v>
      </c>
      <c r="GB51" s="172"/>
      <c r="GC51" s="172"/>
      <c r="GD51" s="172"/>
      <c r="GE51" s="70">
        <f t="shared" si="35"/>
        <v>-4.68</v>
      </c>
      <c r="GF51" s="70">
        <f t="shared" si="36"/>
        <v>0</v>
      </c>
      <c r="GG51" s="172"/>
      <c r="GH51" s="172"/>
      <c r="GI51" s="70">
        <f t="shared" si="68"/>
        <v>0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>
        <v>0</v>
      </c>
      <c r="GP51" s="172"/>
      <c r="GQ51" s="70">
        <f t="shared" si="40"/>
        <v>0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/>
      <c r="GX51" s="172"/>
      <c r="GY51" s="70">
        <f t="shared" si="44"/>
        <v>0</v>
      </c>
      <c r="GZ51" s="70">
        <f t="shared" si="45"/>
        <v>0</v>
      </c>
      <c r="HA51" s="172">
        <v>8.25</v>
      </c>
      <c r="HB51" s="172"/>
      <c r="HC51" s="70">
        <f t="shared" si="46"/>
        <v>8.25</v>
      </c>
      <c r="HD51" s="70">
        <f t="shared" si="47"/>
        <v>0</v>
      </c>
      <c r="HE51" s="172"/>
      <c r="HF51" s="172"/>
      <c r="HG51" s="70">
        <f t="shared" si="48"/>
        <v>0</v>
      </c>
      <c r="HH51" s="70">
        <f t="shared" si="48"/>
        <v>0</v>
      </c>
      <c r="HI51" s="172">
        <v>0.31</v>
      </c>
      <c r="HJ51" s="172"/>
      <c r="HK51" s="70">
        <f t="shared" si="49"/>
        <v>0.31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6.19</v>
      </c>
      <c r="HV51" s="70"/>
      <c r="HW51" s="70">
        <f t="shared" si="69"/>
        <v>6.19</v>
      </c>
      <c r="HX51" s="70">
        <f t="shared" si="69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>
        <v>0</v>
      </c>
      <c r="ID51" s="70"/>
      <c r="IE51" s="70">
        <f t="shared" si="54"/>
        <v>0</v>
      </c>
      <c r="IF51" s="186">
        <f t="shared" si="55"/>
        <v>0</v>
      </c>
      <c r="IG51" s="211">
        <v>0.21</v>
      </c>
      <c r="IH51" s="211"/>
      <c r="II51" s="187">
        <f t="shared" si="56"/>
        <v>0.21</v>
      </c>
      <c r="IJ51" s="187">
        <f t="shared" si="56"/>
        <v>0</v>
      </c>
      <c r="IM51" s="187">
        <f t="shared" si="57"/>
        <v>0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/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/>
      <c r="JF51" s="187"/>
      <c r="JG51" s="187">
        <f t="shared" si="63"/>
        <v>0</v>
      </c>
      <c r="JH51" s="187">
        <f t="shared" si="63"/>
        <v>0</v>
      </c>
      <c r="JI51" s="187">
        <v>4.6399999999999997</v>
      </c>
      <c r="JJ51" s="187"/>
      <c r="JK51" s="187">
        <f t="shared" si="64"/>
        <v>4.6399999999999997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</row>
    <row r="52" spans="1:284" ht="12.75" customHeight="1">
      <c r="A52" s="159"/>
      <c r="B52" s="84">
        <v>42</v>
      </c>
      <c r="C52" s="212"/>
      <c r="D52" s="212"/>
      <c r="E52" s="70"/>
      <c r="F52" s="70"/>
      <c r="G52" s="67">
        <f t="shared" si="0"/>
        <v>0</v>
      </c>
      <c r="H52" s="67">
        <f t="shared" si="0"/>
        <v>0</v>
      </c>
      <c r="I52" s="213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2"/>
      <c r="P52" s="213"/>
      <c r="Q52" s="70"/>
      <c r="R52" s="67"/>
      <c r="S52" s="67">
        <f t="shared" si="3"/>
        <v>0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>
        <v>0</v>
      </c>
      <c r="AH52" s="67"/>
      <c r="AI52" s="67"/>
      <c r="AJ52" s="67"/>
      <c r="AK52" s="67">
        <f t="shared" si="6"/>
        <v>0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>
        <v>0</v>
      </c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/>
      <c r="DN52" s="212"/>
      <c r="DO52" s="219"/>
      <c r="DP52" s="220"/>
      <c r="DQ52" s="67">
        <f t="shared" si="20"/>
        <v>0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>
        <v>0</v>
      </c>
      <c r="EL52" s="212"/>
      <c r="EM52" s="219"/>
      <c r="EN52" s="219"/>
      <c r="EO52" s="67">
        <f t="shared" si="24"/>
        <v>0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/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>
        <v>-4.68</v>
      </c>
      <c r="GB52" s="172"/>
      <c r="GC52" s="172"/>
      <c r="GD52" s="172"/>
      <c r="GE52" s="70">
        <f t="shared" si="35"/>
        <v>-4.68</v>
      </c>
      <c r="GF52" s="70">
        <f t="shared" si="36"/>
        <v>0</v>
      </c>
      <c r="GG52" s="172"/>
      <c r="GH52" s="172"/>
      <c r="GI52" s="70">
        <f t="shared" si="68"/>
        <v>0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>
        <v>0</v>
      </c>
      <c r="GP52" s="172"/>
      <c r="GQ52" s="70">
        <f t="shared" si="40"/>
        <v>0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/>
      <c r="GX52" s="172"/>
      <c r="GY52" s="70">
        <f t="shared" si="44"/>
        <v>0</v>
      </c>
      <c r="GZ52" s="70">
        <f t="shared" si="45"/>
        <v>0</v>
      </c>
      <c r="HA52" s="172">
        <v>4.12</v>
      </c>
      <c r="HB52" s="172"/>
      <c r="HC52" s="70">
        <f t="shared" si="46"/>
        <v>4.12</v>
      </c>
      <c r="HD52" s="70">
        <f t="shared" si="47"/>
        <v>0</v>
      </c>
      <c r="HE52" s="172"/>
      <c r="HF52" s="172"/>
      <c r="HG52" s="70">
        <f t="shared" si="48"/>
        <v>0</v>
      </c>
      <c r="HH52" s="70">
        <f t="shared" si="48"/>
        <v>0</v>
      </c>
      <c r="HI52" s="172">
        <v>0.31</v>
      </c>
      <c r="HJ52" s="172"/>
      <c r="HK52" s="70">
        <f t="shared" si="49"/>
        <v>0.31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6.19</v>
      </c>
      <c r="HV52" s="70"/>
      <c r="HW52" s="70">
        <f t="shared" si="69"/>
        <v>6.19</v>
      </c>
      <c r="HX52" s="70">
        <f t="shared" si="69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>
        <v>0</v>
      </c>
      <c r="ID52" s="70"/>
      <c r="IE52" s="70">
        <f t="shared" si="54"/>
        <v>0</v>
      </c>
      <c r="IF52" s="186">
        <f t="shared" si="55"/>
        <v>0</v>
      </c>
      <c r="IG52" s="211">
        <v>0.21</v>
      </c>
      <c r="IH52" s="211"/>
      <c r="II52" s="187">
        <f t="shared" si="56"/>
        <v>0.21</v>
      </c>
      <c r="IJ52" s="187">
        <f t="shared" si="56"/>
        <v>0</v>
      </c>
      <c r="IM52" s="187">
        <f t="shared" si="57"/>
        <v>0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/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/>
      <c r="JF52" s="187"/>
      <c r="JG52" s="187">
        <f t="shared" si="63"/>
        <v>0</v>
      </c>
      <c r="JH52" s="187">
        <f t="shared" si="63"/>
        <v>0</v>
      </c>
      <c r="JI52" s="187">
        <v>4.6399999999999997</v>
      </c>
      <c r="JJ52" s="187"/>
      <c r="JK52" s="187">
        <f t="shared" si="64"/>
        <v>4.6399999999999997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</row>
    <row r="53" spans="1:284" ht="12.75" customHeight="1">
      <c r="A53" s="159"/>
      <c r="B53" s="84">
        <v>43</v>
      </c>
      <c r="C53" s="212"/>
      <c r="D53" s="212"/>
      <c r="E53" s="70"/>
      <c r="F53" s="70"/>
      <c r="G53" s="67">
        <f t="shared" si="0"/>
        <v>0</v>
      </c>
      <c r="H53" s="67">
        <f t="shared" si="0"/>
        <v>0</v>
      </c>
      <c r="I53" s="213">
        <v>0</v>
      </c>
      <c r="J53" s="67"/>
      <c r="K53" s="67"/>
      <c r="L53" s="67"/>
      <c r="M53" s="67">
        <f t="shared" si="2"/>
        <v>0</v>
      </c>
      <c r="N53" s="67">
        <f t="shared" si="2"/>
        <v>0</v>
      </c>
      <c r="O53" s="212"/>
      <c r="P53" s="213"/>
      <c r="Q53" s="70"/>
      <c r="R53" s="67"/>
      <c r="S53" s="67">
        <f t="shared" si="3"/>
        <v>0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>
        <v>61.86</v>
      </c>
      <c r="AH53" s="67"/>
      <c r="AI53" s="67"/>
      <c r="AJ53" s="67"/>
      <c r="AK53" s="67">
        <f t="shared" si="6"/>
        <v>61.86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>
        <v>0</v>
      </c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/>
      <c r="DN53" s="212"/>
      <c r="DO53" s="219"/>
      <c r="DP53" s="220"/>
      <c r="DQ53" s="67">
        <f t="shared" si="20"/>
        <v>0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>
        <v>0</v>
      </c>
      <c r="EL53" s="212"/>
      <c r="EM53" s="219"/>
      <c r="EN53" s="219"/>
      <c r="EO53" s="67">
        <f t="shared" si="24"/>
        <v>0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/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>
        <v>0</v>
      </c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/>
      <c r="GH53" s="172"/>
      <c r="GI53" s="70">
        <f t="shared" si="68"/>
        <v>0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>
        <v>0</v>
      </c>
      <c r="GP53" s="172"/>
      <c r="GQ53" s="70">
        <f t="shared" si="40"/>
        <v>0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/>
      <c r="GX53" s="172"/>
      <c r="GY53" s="70">
        <f t="shared" si="44"/>
        <v>0</v>
      </c>
      <c r="GZ53" s="70">
        <f t="shared" si="45"/>
        <v>0</v>
      </c>
      <c r="HA53" s="172">
        <v>4.12</v>
      </c>
      <c r="HB53" s="172"/>
      <c r="HC53" s="70">
        <f t="shared" si="46"/>
        <v>4.12</v>
      </c>
      <c r="HD53" s="70">
        <f t="shared" si="47"/>
        <v>0</v>
      </c>
      <c r="HE53" s="172"/>
      <c r="HF53" s="172"/>
      <c r="HG53" s="70">
        <f t="shared" si="48"/>
        <v>0</v>
      </c>
      <c r="HH53" s="70">
        <f t="shared" si="48"/>
        <v>0</v>
      </c>
      <c r="HI53" s="172">
        <v>0.31</v>
      </c>
      <c r="HJ53" s="172"/>
      <c r="HK53" s="70">
        <f t="shared" si="49"/>
        <v>0.31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6.19</v>
      </c>
      <c r="HV53" s="70"/>
      <c r="HW53" s="70">
        <f t="shared" si="69"/>
        <v>6.19</v>
      </c>
      <c r="HX53" s="70">
        <f t="shared" si="69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>
        <v>0</v>
      </c>
      <c r="ID53" s="70"/>
      <c r="IE53" s="70">
        <f t="shared" si="54"/>
        <v>0</v>
      </c>
      <c r="IF53" s="186">
        <f t="shared" si="55"/>
        <v>0</v>
      </c>
      <c r="IG53" s="211">
        <v>1.03</v>
      </c>
      <c r="IH53" s="211"/>
      <c r="II53" s="187">
        <f t="shared" si="56"/>
        <v>1.03</v>
      </c>
      <c r="IJ53" s="187">
        <f t="shared" si="56"/>
        <v>0</v>
      </c>
      <c r="IM53" s="187">
        <f t="shared" si="57"/>
        <v>0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/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/>
      <c r="JF53" s="187"/>
      <c r="JG53" s="187">
        <f t="shared" si="63"/>
        <v>0</v>
      </c>
      <c r="JH53" s="187">
        <f t="shared" si="63"/>
        <v>0</v>
      </c>
      <c r="JI53" s="187">
        <v>4.6399999999999997</v>
      </c>
      <c r="JJ53" s="187"/>
      <c r="JK53" s="187">
        <f t="shared" si="64"/>
        <v>4.6399999999999997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</row>
    <row r="54" spans="1:284" ht="12.75" customHeight="1">
      <c r="A54" s="158"/>
      <c r="B54" s="84">
        <v>44</v>
      </c>
      <c r="C54" s="212"/>
      <c r="D54" s="212"/>
      <c r="E54" s="70"/>
      <c r="F54" s="70"/>
      <c r="G54" s="67">
        <f t="shared" si="0"/>
        <v>0</v>
      </c>
      <c r="H54" s="67">
        <f t="shared" si="0"/>
        <v>0</v>
      </c>
      <c r="I54" s="213">
        <v>5.15</v>
      </c>
      <c r="J54" s="67"/>
      <c r="K54" s="67"/>
      <c r="L54" s="67"/>
      <c r="M54" s="67">
        <f t="shared" si="2"/>
        <v>5.15</v>
      </c>
      <c r="N54" s="67">
        <f t="shared" si="2"/>
        <v>0</v>
      </c>
      <c r="O54" s="212"/>
      <c r="P54" s="213"/>
      <c r="Q54" s="70"/>
      <c r="R54" s="67"/>
      <c r="S54" s="67">
        <f t="shared" si="3"/>
        <v>0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>
        <v>61.86</v>
      </c>
      <c r="AH54" s="67"/>
      <c r="AI54" s="67"/>
      <c r="AJ54" s="67"/>
      <c r="AK54" s="67">
        <f t="shared" si="6"/>
        <v>61.86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>
        <v>0</v>
      </c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/>
      <c r="DN54" s="212"/>
      <c r="DO54" s="219"/>
      <c r="DP54" s="220"/>
      <c r="DQ54" s="67">
        <f t="shared" si="20"/>
        <v>0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>
        <v>0</v>
      </c>
      <c r="EL54" s="212"/>
      <c r="EM54" s="219"/>
      <c r="EN54" s="219"/>
      <c r="EO54" s="67">
        <f t="shared" si="24"/>
        <v>0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/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>
        <v>0</v>
      </c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/>
      <c r="GH54" s="172"/>
      <c r="GI54" s="70">
        <f t="shared" si="68"/>
        <v>0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>
        <v>0</v>
      </c>
      <c r="GP54" s="172"/>
      <c r="GQ54" s="70">
        <f t="shared" si="40"/>
        <v>0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/>
      <c r="GX54" s="172"/>
      <c r="GY54" s="70">
        <f t="shared" si="44"/>
        <v>0</v>
      </c>
      <c r="GZ54" s="70">
        <f t="shared" si="45"/>
        <v>0</v>
      </c>
      <c r="HA54" s="172">
        <v>4.12</v>
      </c>
      <c r="HB54" s="172"/>
      <c r="HC54" s="70">
        <f t="shared" si="46"/>
        <v>4.12</v>
      </c>
      <c r="HD54" s="70">
        <f t="shared" si="47"/>
        <v>0</v>
      </c>
      <c r="HE54" s="172"/>
      <c r="HF54" s="172"/>
      <c r="HG54" s="70">
        <f t="shared" si="48"/>
        <v>0</v>
      </c>
      <c r="HH54" s="70">
        <f t="shared" si="48"/>
        <v>0</v>
      </c>
      <c r="HI54" s="172">
        <v>0.31</v>
      </c>
      <c r="HJ54" s="172"/>
      <c r="HK54" s="70">
        <f t="shared" si="49"/>
        <v>0.31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6.19</v>
      </c>
      <c r="HV54" s="70"/>
      <c r="HW54" s="70">
        <f t="shared" si="69"/>
        <v>6.19</v>
      </c>
      <c r="HX54" s="70">
        <f t="shared" si="69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>
        <v>0</v>
      </c>
      <c r="ID54" s="70"/>
      <c r="IE54" s="70">
        <f t="shared" si="54"/>
        <v>0</v>
      </c>
      <c r="IF54" s="186">
        <f t="shared" si="55"/>
        <v>0</v>
      </c>
      <c r="IG54" s="211">
        <v>1.1299999999999999</v>
      </c>
      <c r="IH54" s="211"/>
      <c r="II54" s="187">
        <f t="shared" si="56"/>
        <v>1.1299999999999999</v>
      </c>
      <c r="IJ54" s="187">
        <f t="shared" si="56"/>
        <v>0</v>
      </c>
      <c r="IM54" s="187">
        <f t="shared" si="57"/>
        <v>0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/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/>
      <c r="JF54" s="187"/>
      <c r="JG54" s="187">
        <f t="shared" si="63"/>
        <v>0</v>
      </c>
      <c r="JH54" s="187">
        <f t="shared" si="63"/>
        <v>0</v>
      </c>
      <c r="JI54" s="187">
        <v>4.6399999999999997</v>
      </c>
      <c r="JJ54" s="187"/>
      <c r="JK54" s="187">
        <f t="shared" si="64"/>
        <v>4.6399999999999997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</row>
    <row r="55" spans="1:284" ht="12.75" customHeight="1">
      <c r="A55" s="160" t="s">
        <v>147</v>
      </c>
      <c r="B55" s="84">
        <v>45</v>
      </c>
      <c r="C55" s="212"/>
      <c r="D55" s="212"/>
      <c r="E55" s="70"/>
      <c r="F55" s="70"/>
      <c r="G55" s="67">
        <f t="shared" si="0"/>
        <v>0</v>
      </c>
      <c r="H55" s="67">
        <f t="shared" si="0"/>
        <v>0</v>
      </c>
      <c r="I55" s="213">
        <v>0</v>
      </c>
      <c r="J55" s="67"/>
      <c r="K55" s="67"/>
      <c r="L55" s="67"/>
      <c r="M55" s="67">
        <f t="shared" si="2"/>
        <v>0</v>
      </c>
      <c r="N55" s="67">
        <f t="shared" si="2"/>
        <v>0</v>
      </c>
      <c r="O55" s="212"/>
      <c r="P55" s="213"/>
      <c r="Q55" s="70"/>
      <c r="R55" s="67"/>
      <c r="S55" s="67">
        <f t="shared" si="3"/>
        <v>0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>
        <v>0</v>
      </c>
      <c r="AH55" s="67"/>
      <c r="AI55" s="67"/>
      <c r="AJ55" s="67"/>
      <c r="AK55" s="67">
        <f t="shared" si="6"/>
        <v>0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>
        <v>0</v>
      </c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/>
      <c r="DN55" s="212"/>
      <c r="DO55" s="219"/>
      <c r="DP55" s="220"/>
      <c r="DQ55" s="67">
        <f t="shared" si="20"/>
        <v>0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>
        <v>0</v>
      </c>
      <c r="EL55" s="212"/>
      <c r="EM55" s="219"/>
      <c r="EN55" s="219"/>
      <c r="EO55" s="67">
        <f t="shared" si="24"/>
        <v>0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/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>
        <v>0</v>
      </c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/>
      <c r="GH55" s="172"/>
      <c r="GI55" s="70">
        <f t="shared" si="68"/>
        <v>0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>
        <v>0</v>
      </c>
      <c r="GP55" s="172"/>
      <c r="GQ55" s="70">
        <f t="shared" si="40"/>
        <v>0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/>
      <c r="GX55" s="172"/>
      <c r="GY55" s="70">
        <f t="shared" si="44"/>
        <v>0</v>
      </c>
      <c r="GZ55" s="70">
        <f t="shared" si="45"/>
        <v>0</v>
      </c>
      <c r="HA55" s="172">
        <v>4.12</v>
      </c>
      <c r="HB55" s="172"/>
      <c r="HC55" s="70">
        <f t="shared" si="46"/>
        <v>4.12</v>
      </c>
      <c r="HD55" s="70">
        <f t="shared" si="47"/>
        <v>0</v>
      </c>
      <c r="HE55" s="172"/>
      <c r="HF55" s="172"/>
      <c r="HG55" s="70">
        <f t="shared" si="48"/>
        <v>0</v>
      </c>
      <c r="HH55" s="70">
        <f t="shared" si="48"/>
        <v>0</v>
      </c>
      <c r="HI55" s="172">
        <v>0.31</v>
      </c>
      <c r="HJ55" s="172"/>
      <c r="HK55" s="70">
        <f t="shared" si="49"/>
        <v>0.31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6.19</v>
      </c>
      <c r="HV55" s="70"/>
      <c r="HW55" s="70">
        <f t="shared" si="69"/>
        <v>6.19</v>
      </c>
      <c r="HX55" s="70">
        <f t="shared" si="69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>
        <v>0</v>
      </c>
      <c r="ID55" s="70"/>
      <c r="IE55" s="70">
        <f t="shared" si="54"/>
        <v>0</v>
      </c>
      <c r="IF55" s="186">
        <f t="shared" si="55"/>
        <v>0</v>
      </c>
      <c r="IG55" s="211">
        <v>0.31</v>
      </c>
      <c r="IH55" s="211"/>
      <c r="II55" s="187">
        <f t="shared" si="56"/>
        <v>0.31</v>
      </c>
      <c r="IJ55" s="187">
        <f t="shared" si="56"/>
        <v>0</v>
      </c>
      <c r="IM55" s="187">
        <f t="shared" si="57"/>
        <v>0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/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/>
      <c r="JF55" s="187"/>
      <c r="JG55" s="187">
        <f t="shared" si="63"/>
        <v>0</v>
      </c>
      <c r="JH55" s="187">
        <f t="shared" si="63"/>
        <v>0</v>
      </c>
      <c r="JI55" s="187">
        <v>4.6399999999999997</v>
      </c>
      <c r="JJ55" s="187"/>
      <c r="JK55" s="187">
        <f t="shared" si="64"/>
        <v>4.6399999999999997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</row>
    <row r="56" spans="1:284" ht="12.75" customHeight="1">
      <c r="A56" s="158"/>
      <c r="B56" s="84">
        <v>46</v>
      </c>
      <c r="C56" s="212"/>
      <c r="D56" s="212"/>
      <c r="E56" s="70"/>
      <c r="F56" s="70"/>
      <c r="G56" s="67">
        <f t="shared" si="0"/>
        <v>0</v>
      </c>
      <c r="H56" s="67">
        <f t="shared" si="0"/>
        <v>0</v>
      </c>
      <c r="I56" s="213">
        <v>0</v>
      </c>
      <c r="J56" s="67"/>
      <c r="K56" s="67"/>
      <c r="L56" s="67"/>
      <c r="M56" s="67">
        <f t="shared" si="2"/>
        <v>0</v>
      </c>
      <c r="N56" s="67">
        <f t="shared" si="2"/>
        <v>0</v>
      </c>
      <c r="O56" s="212"/>
      <c r="P56" s="213"/>
      <c r="Q56" s="70"/>
      <c r="R56" s="67"/>
      <c r="S56" s="67">
        <f t="shared" si="3"/>
        <v>0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>
        <v>0</v>
      </c>
      <c r="AH56" s="67"/>
      <c r="AI56" s="67"/>
      <c r="AJ56" s="67"/>
      <c r="AK56" s="67">
        <f t="shared" si="6"/>
        <v>0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>
        <v>0</v>
      </c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/>
      <c r="DN56" s="212"/>
      <c r="DO56" s="219"/>
      <c r="DP56" s="220"/>
      <c r="DQ56" s="67">
        <f t="shared" si="20"/>
        <v>0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>
        <v>0</v>
      </c>
      <c r="EL56" s="212"/>
      <c r="EM56" s="219"/>
      <c r="EN56" s="219"/>
      <c r="EO56" s="67">
        <f t="shared" si="24"/>
        <v>0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/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>
        <v>0</v>
      </c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/>
      <c r="GH56" s="172"/>
      <c r="GI56" s="70">
        <f t="shared" si="68"/>
        <v>0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>
        <v>0</v>
      </c>
      <c r="GP56" s="172"/>
      <c r="GQ56" s="70">
        <f t="shared" si="40"/>
        <v>0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/>
      <c r="GX56" s="172"/>
      <c r="GY56" s="70">
        <f t="shared" si="44"/>
        <v>0</v>
      </c>
      <c r="GZ56" s="70">
        <f t="shared" si="45"/>
        <v>0</v>
      </c>
      <c r="HA56" s="172">
        <v>4.12</v>
      </c>
      <c r="HB56" s="172"/>
      <c r="HC56" s="70">
        <f t="shared" si="46"/>
        <v>4.12</v>
      </c>
      <c r="HD56" s="70">
        <f t="shared" si="47"/>
        <v>0</v>
      </c>
      <c r="HE56" s="172"/>
      <c r="HF56" s="172"/>
      <c r="HG56" s="70">
        <f t="shared" si="48"/>
        <v>0</v>
      </c>
      <c r="HH56" s="70">
        <f t="shared" si="48"/>
        <v>0</v>
      </c>
      <c r="HI56" s="172">
        <v>0.31</v>
      </c>
      <c r="HJ56" s="172"/>
      <c r="HK56" s="70">
        <f t="shared" si="49"/>
        <v>0.31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6.19</v>
      </c>
      <c r="HV56" s="70"/>
      <c r="HW56" s="70">
        <f t="shared" si="69"/>
        <v>6.19</v>
      </c>
      <c r="HX56" s="70">
        <f t="shared" si="69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>
        <v>0</v>
      </c>
      <c r="ID56" s="70"/>
      <c r="IE56" s="70">
        <f t="shared" si="54"/>
        <v>0</v>
      </c>
      <c r="IF56" s="186">
        <f t="shared" si="55"/>
        <v>0</v>
      </c>
      <c r="IG56" s="211">
        <v>0.52</v>
      </c>
      <c r="IH56" s="211"/>
      <c r="II56" s="187">
        <f t="shared" si="56"/>
        <v>0.52</v>
      </c>
      <c r="IJ56" s="187">
        <f t="shared" si="56"/>
        <v>0</v>
      </c>
      <c r="IM56" s="187">
        <f t="shared" si="57"/>
        <v>0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/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/>
      <c r="JF56" s="187"/>
      <c r="JG56" s="187">
        <f t="shared" si="63"/>
        <v>0</v>
      </c>
      <c r="JH56" s="187">
        <f t="shared" si="63"/>
        <v>0</v>
      </c>
      <c r="JI56" s="187">
        <v>4.6399999999999997</v>
      </c>
      <c r="JJ56" s="187"/>
      <c r="JK56" s="187">
        <f t="shared" si="64"/>
        <v>4.6399999999999997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</row>
    <row r="57" spans="1:284" ht="12.75" customHeight="1">
      <c r="A57" s="158"/>
      <c r="B57" s="84">
        <v>47</v>
      </c>
      <c r="C57" s="212"/>
      <c r="D57" s="212"/>
      <c r="E57" s="70"/>
      <c r="F57" s="70"/>
      <c r="G57" s="67">
        <f t="shared" si="0"/>
        <v>0</v>
      </c>
      <c r="H57" s="67">
        <f t="shared" si="0"/>
        <v>0</v>
      </c>
      <c r="I57" s="213">
        <v>0</v>
      </c>
      <c r="J57" s="67"/>
      <c r="K57" s="67"/>
      <c r="L57" s="67"/>
      <c r="M57" s="67">
        <f t="shared" si="2"/>
        <v>0</v>
      </c>
      <c r="N57" s="67">
        <f t="shared" si="2"/>
        <v>0</v>
      </c>
      <c r="O57" s="212"/>
      <c r="P57" s="213"/>
      <c r="Q57" s="70"/>
      <c r="R57" s="67"/>
      <c r="S57" s="67">
        <f t="shared" si="3"/>
        <v>0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>
        <v>0</v>
      </c>
      <c r="AH57" s="67"/>
      <c r="AI57" s="67"/>
      <c r="AJ57" s="67"/>
      <c r="AK57" s="67">
        <f t="shared" si="6"/>
        <v>0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>
        <v>0</v>
      </c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/>
      <c r="DN57" s="212"/>
      <c r="DO57" s="219"/>
      <c r="DP57" s="220"/>
      <c r="DQ57" s="67">
        <f t="shared" si="20"/>
        <v>0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>
        <v>0</v>
      </c>
      <c r="EL57" s="212"/>
      <c r="EM57" s="219"/>
      <c r="EN57" s="219"/>
      <c r="EO57" s="67">
        <f t="shared" si="24"/>
        <v>0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/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>
        <v>0</v>
      </c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/>
      <c r="GH57" s="172"/>
      <c r="GI57" s="70">
        <f t="shared" si="68"/>
        <v>0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>
        <v>0</v>
      </c>
      <c r="GP57" s="172"/>
      <c r="GQ57" s="70">
        <f t="shared" si="40"/>
        <v>0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/>
      <c r="GX57" s="172"/>
      <c r="GY57" s="70">
        <f t="shared" si="44"/>
        <v>0</v>
      </c>
      <c r="GZ57" s="70">
        <f t="shared" si="45"/>
        <v>0</v>
      </c>
      <c r="HA57" s="172">
        <v>4.12</v>
      </c>
      <c r="HB57" s="172"/>
      <c r="HC57" s="70">
        <f t="shared" si="46"/>
        <v>4.12</v>
      </c>
      <c r="HD57" s="70">
        <f t="shared" si="47"/>
        <v>0</v>
      </c>
      <c r="HE57" s="172"/>
      <c r="HF57" s="172"/>
      <c r="HG57" s="70">
        <f t="shared" si="48"/>
        <v>0</v>
      </c>
      <c r="HH57" s="70">
        <f t="shared" si="48"/>
        <v>0</v>
      </c>
      <c r="HI57" s="172">
        <v>1.24</v>
      </c>
      <c r="HJ57" s="172"/>
      <c r="HK57" s="70">
        <f t="shared" si="49"/>
        <v>1.24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9.2799999999999994</v>
      </c>
      <c r="HV57" s="70"/>
      <c r="HW57" s="70">
        <f t="shared" si="69"/>
        <v>9.2799999999999994</v>
      </c>
      <c r="HX57" s="70">
        <f t="shared" si="69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>
        <v>0</v>
      </c>
      <c r="ID57" s="70"/>
      <c r="IE57" s="70">
        <f t="shared" si="54"/>
        <v>0</v>
      </c>
      <c r="IF57" s="186">
        <f t="shared" si="55"/>
        <v>0</v>
      </c>
      <c r="IG57" s="211">
        <v>0.52</v>
      </c>
      <c r="IH57" s="211"/>
      <c r="II57" s="187">
        <f t="shared" si="56"/>
        <v>0.52</v>
      </c>
      <c r="IJ57" s="187">
        <f t="shared" si="56"/>
        <v>0</v>
      </c>
      <c r="IM57" s="187">
        <f t="shared" si="57"/>
        <v>0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/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/>
      <c r="JF57" s="187"/>
      <c r="JG57" s="187">
        <f t="shared" si="63"/>
        <v>0</v>
      </c>
      <c r="JH57" s="187">
        <f t="shared" si="63"/>
        <v>0</v>
      </c>
      <c r="JI57" s="187">
        <v>4.6399999999999997</v>
      </c>
      <c r="JJ57" s="187"/>
      <c r="JK57" s="187">
        <f t="shared" si="64"/>
        <v>4.6399999999999997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</row>
    <row r="58" spans="1:284" ht="12.75" customHeight="1">
      <c r="A58" s="158"/>
      <c r="B58" s="84">
        <v>48</v>
      </c>
      <c r="C58" s="212"/>
      <c r="D58" s="212"/>
      <c r="E58" s="70"/>
      <c r="F58" s="70"/>
      <c r="G58" s="67">
        <f t="shared" si="0"/>
        <v>0</v>
      </c>
      <c r="H58" s="67">
        <f t="shared" si="0"/>
        <v>0</v>
      </c>
      <c r="I58" s="213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2"/>
      <c r="P58" s="213"/>
      <c r="Q58" s="70"/>
      <c r="R58" s="67"/>
      <c r="S58" s="67">
        <f t="shared" si="3"/>
        <v>0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>
        <v>41.24</v>
      </c>
      <c r="AH58" s="67"/>
      <c r="AI58" s="67"/>
      <c r="AJ58" s="67"/>
      <c r="AK58" s="67">
        <f t="shared" si="6"/>
        <v>41.24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>
        <v>0</v>
      </c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/>
      <c r="DN58" s="212"/>
      <c r="DO58" s="219"/>
      <c r="DP58" s="220"/>
      <c r="DQ58" s="67">
        <f t="shared" si="20"/>
        <v>0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>
        <v>0</v>
      </c>
      <c r="EL58" s="212"/>
      <c r="EM58" s="219"/>
      <c r="EN58" s="219"/>
      <c r="EO58" s="67">
        <f t="shared" si="24"/>
        <v>0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/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>
        <v>0</v>
      </c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/>
      <c r="GH58" s="172"/>
      <c r="GI58" s="70">
        <f t="shared" si="68"/>
        <v>0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>
        <v>0</v>
      </c>
      <c r="GP58" s="172"/>
      <c r="GQ58" s="70">
        <f t="shared" si="40"/>
        <v>0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/>
      <c r="GX58" s="172"/>
      <c r="GY58" s="70">
        <f t="shared" si="44"/>
        <v>0</v>
      </c>
      <c r="GZ58" s="70">
        <f t="shared" si="45"/>
        <v>0</v>
      </c>
      <c r="HA58" s="172">
        <v>4.12</v>
      </c>
      <c r="HB58" s="172"/>
      <c r="HC58" s="70">
        <f t="shared" si="46"/>
        <v>4.12</v>
      </c>
      <c r="HD58" s="70">
        <f t="shared" si="47"/>
        <v>0</v>
      </c>
      <c r="HE58" s="172"/>
      <c r="HF58" s="172"/>
      <c r="HG58" s="70">
        <f t="shared" si="48"/>
        <v>0</v>
      </c>
      <c r="HH58" s="70">
        <f t="shared" si="48"/>
        <v>0</v>
      </c>
      <c r="HI58" s="172">
        <v>1.24</v>
      </c>
      <c r="HJ58" s="172"/>
      <c r="HK58" s="70">
        <f t="shared" si="49"/>
        <v>1.24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9.2799999999999994</v>
      </c>
      <c r="HV58" s="70"/>
      <c r="HW58" s="70">
        <f t="shared" si="69"/>
        <v>9.2799999999999994</v>
      </c>
      <c r="HX58" s="70">
        <f t="shared" si="69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>
        <v>0</v>
      </c>
      <c r="ID58" s="70"/>
      <c r="IE58" s="70">
        <f t="shared" si="54"/>
        <v>0</v>
      </c>
      <c r="IF58" s="186">
        <f t="shared" si="55"/>
        <v>0</v>
      </c>
      <c r="IG58" s="211">
        <v>0.21</v>
      </c>
      <c r="IH58" s="211"/>
      <c r="II58" s="187">
        <f t="shared" si="56"/>
        <v>0.21</v>
      </c>
      <c r="IJ58" s="187">
        <f t="shared" si="56"/>
        <v>0</v>
      </c>
      <c r="IM58" s="187">
        <f t="shared" si="57"/>
        <v>0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/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/>
      <c r="JF58" s="187"/>
      <c r="JG58" s="187">
        <f t="shared" si="63"/>
        <v>0</v>
      </c>
      <c r="JH58" s="187">
        <f t="shared" si="63"/>
        <v>0</v>
      </c>
      <c r="JI58" s="187">
        <v>4.6399999999999997</v>
      </c>
      <c r="JJ58" s="187"/>
      <c r="JK58" s="187">
        <f t="shared" si="64"/>
        <v>4.6399999999999997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</row>
    <row r="59" spans="1:284" ht="12.75" customHeight="1">
      <c r="A59" s="160" t="s">
        <v>148</v>
      </c>
      <c r="B59" s="84">
        <v>49</v>
      </c>
      <c r="C59" s="212"/>
      <c r="D59" s="212"/>
      <c r="E59" s="70"/>
      <c r="F59" s="70"/>
      <c r="G59" s="67">
        <f t="shared" si="0"/>
        <v>0</v>
      </c>
      <c r="H59" s="67">
        <f t="shared" si="0"/>
        <v>0</v>
      </c>
      <c r="I59" s="213">
        <v>0</v>
      </c>
      <c r="J59" s="67"/>
      <c r="K59" s="67"/>
      <c r="L59" s="67"/>
      <c r="M59" s="67">
        <f t="shared" si="2"/>
        <v>0</v>
      </c>
      <c r="N59" s="67">
        <f t="shared" si="2"/>
        <v>0</v>
      </c>
      <c r="O59" s="212"/>
      <c r="P59" s="213"/>
      <c r="Q59" s="70"/>
      <c r="R59" s="67"/>
      <c r="S59" s="67">
        <f t="shared" si="3"/>
        <v>0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>
        <v>61.86</v>
      </c>
      <c r="AH59" s="67"/>
      <c r="AI59" s="67"/>
      <c r="AJ59" s="67"/>
      <c r="AK59" s="67">
        <f t="shared" si="6"/>
        <v>61.86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>
        <v>0</v>
      </c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/>
      <c r="DN59" s="212"/>
      <c r="DO59" s="219"/>
      <c r="DP59" s="220"/>
      <c r="DQ59" s="67">
        <f t="shared" si="20"/>
        <v>0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>
        <v>0</v>
      </c>
      <c r="EL59" s="212"/>
      <c r="EM59" s="219"/>
      <c r="EN59" s="219"/>
      <c r="EO59" s="67">
        <f t="shared" si="24"/>
        <v>0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/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>
        <v>-4.68</v>
      </c>
      <c r="GB59" s="172"/>
      <c r="GC59" s="172"/>
      <c r="GD59" s="172"/>
      <c r="GE59" s="70">
        <f t="shared" si="35"/>
        <v>-4.68</v>
      </c>
      <c r="GF59" s="70">
        <f t="shared" si="36"/>
        <v>0</v>
      </c>
      <c r="GG59" s="172"/>
      <c r="GH59" s="172"/>
      <c r="GI59" s="70">
        <f t="shared" si="68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>
        <v>0</v>
      </c>
      <c r="GP59" s="172"/>
      <c r="GQ59" s="70">
        <f t="shared" si="40"/>
        <v>0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/>
      <c r="GX59" s="172"/>
      <c r="GY59" s="70">
        <f t="shared" si="44"/>
        <v>0</v>
      </c>
      <c r="GZ59" s="70">
        <f t="shared" si="45"/>
        <v>0</v>
      </c>
      <c r="HA59" s="172">
        <v>4.12</v>
      </c>
      <c r="HB59" s="172"/>
      <c r="HC59" s="70">
        <f t="shared" si="46"/>
        <v>4.12</v>
      </c>
      <c r="HD59" s="70">
        <f t="shared" si="47"/>
        <v>0</v>
      </c>
      <c r="HE59" s="172"/>
      <c r="HF59" s="172"/>
      <c r="HG59" s="70">
        <f t="shared" si="48"/>
        <v>0</v>
      </c>
      <c r="HH59" s="70">
        <f t="shared" si="48"/>
        <v>0</v>
      </c>
      <c r="HI59" s="172">
        <v>1.24</v>
      </c>
      <c r="HJ59" s="172"/>
      <c r="HK59" s="70">
        <f t="shared" si="49"/>
        <v>1.24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9.2799999999999994</v>
      </c>
      <c r="HV59" s="70"/>
      <c r="HW59" s="70">
        <f t="shared" si="69"/>
        <v>9.2799999999999994</v>
      </c>
      <c r="HX59" s="70">
        <f t="shared" si="69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>
        <v>0</v>
      </c>
      <c r="ID59" s="70"/>
      <c r="IE59" s="70">
        <f t="shared" si="54"/>
        <v>0</v>
      </c>
      <c r="IF59" s="186">
        <f t="shared" si="55"/>
        <v>0</v>
      </c>
      <c r="IG59" s="211">
        <v>0.41</v>
      </c>
      <c r="IH59" s="211"/>
      <c r="II59" s="187">
        <f t="shared" si="56"/>
        <v>0.41</v>
      </c>
      <c r="IJ59" s="187">
        <f t="shared" si="56"/>
        <v>0</v>
      </c>
      <c r="IM59" s="187">
        <f t="shared" si="57"/>
        <v>0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/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/>
      <c r="JF59" s="187"/>
      <c r="JG59" s="187">
        <f t="shared" si="63"/>
        <v>0</v>
      </c>
      <c r="JH59" s="187">
        <f t="shared" si="63"/>
        <v>0</v>
      </c>
      <c r="JI59" s="187">
        <v>4.6399999999999997</v>
      </c>
      <c r="JJ59" s="187"/>
      <c r="JK59" s="187">
        <f t="shared" si="64"/>
        <v>4.6399999999999997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</row>
    <row r="60" spans="1:284" ht="12.75" customHeight="1">
      <c r="A60" s="158"/>
      <c r="B60" s="84">
        <v>50</v>
      </c>
      <c r="C60" s="212"/>
      <c r="D60" s="212"/>
      <c r="E60" s="70"/>
      <c r="F60" s="70"/>
      <c r="G60" s="67">
        <f t="shared" si="0"/>
        <v>0</v>
      </c>
      <c r="H60" s="67">
        <f t="shared" si="0"/>
        <v>0</v>
      </c>
      <c r="I60" s="213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2"/>
      <c r="P60" s="213"/>
      <c r="Q60" s="70"/>
      <c r="R60" s="67"/>
      <c r="S60" s="67">
        <f t="shared" si="3"/>
        <v>0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>
        <v>61.86</v>
      </c>
      <c r="AH60" s="67"/>
      <c r="AI60" s="67"/>
      <c r="AJ60" s="67"/>
      <c r="AK60" s="67">
        <f t="shared" si="6"/>
        <v>61.86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>
        <v>0</v>
      </c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/>
      <c r="DN60" s="212"/>
      <c r="DO60" s="219"/>
      <c r="DP60" s="220"/>
      <c r="DQ60" s="67">
        <f t="shared" si="20"/>
        <v>0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>
        <v>0</v>
      </c>
      <c r="EL60" s="212"/>
      <c r="EM60" s="219"/>
      <c r="EN60" s="219"/>
      <c r="EO60" s="67">
        <f t="shared" si="24"/>
        <v>0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/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>
        <v>-4.68</v>
      </c>
      <c r="GB60" s="172"/>
      <c r="GC60" s="172"/>
      <c r="GD60" s="172"/>
      <c r="GE60" s="70">
        <f t="shared" si="35"/>
        <v>-4.68</v>
      </c>
      <c r="GF60" s="70">
        <f t="shared" si="36"/>
        <v>0</v>
      </c>
      <c r="GG60" s="172"/>
      <c r="GH60" s="172"/>
      <c r="GI60" s="70">
        <f t="shared" si="68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>
        <v>0</v>
      </c>
      <c r="GP60" s="172"/>
      <c r="GQ60" s="70">
        <f t="shared" si="40"/>
        <v>0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/>
      <c r="GX60" s="172"/>
      <c r="GY60" s="70">
        <f t="shared" si="44"/>
        <v>0</v>
      </c>
      <c r="GZ60" s="70">
        <f t="shared" si="45"/>
        <v>0</v>
      </c>
      <c r="HA60" s="172">
        <v>4.12</v>
      </c>
      <c r="HB60" s="172"/>
      <c r="HC60" s="70">
        <f t="shared" si="46"/>
        <v>4.12</v>
      </c>
      <c r="HD60" s="70">
        <f t="shared" si="47"/>
        <v>0</v>
      </c>
      <c r="HE60" s="172"/>
      <c r="HF60" s="172"/>
      <c r="HG60" s="70">
        <f t="shared" si="48"/>
        <v>0</v>
      </c>
      <c r="HH60" s="70">
        <f t="shared" si="48"/>
        <v>0</v>
      </c>
      <c r="HI60" s="172">
        <v>1.24</v>
      </c>
      <c r="HJ60" s="172"/>
      <c r="HK60" s="70">
        <f t="shared" si="49"/>
        <v>1.24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9.2799999999999994</v>
      </c>
      <c r="HV60" s="70"/>
      <c r="HW60" s="70">
        <f t="shared" si="69"/>
        <v>9.2799999999999994</v>
      </c>
      <c r="HX60" s="70">
        <f t="shared" si="69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>
        <v>0</v>
      </c>
      <c r="ID60" s="70"/>
      <c r="IE60" s="70">
        <f t="shared" si="54"/>
        <v>0</v>
      </c>
      <c r="IF60" s="186">
        <f t="shared" si="55"/>
        <v>0</v>
      </c>
      <c r="IG60" s="211">
        <v>0.72</v>
      </c>
      <c r="IH60" s="211"/>
      <c r="II60" s="187">
        <f t="shared" si="56"/>
        <v>0.72</v>
      </c>
      <c r="IJ60" s="187">
        <f t="shared" si="56"/>
        <v>0</v>
      </c>
      <c r="IM60" s="187">
        <f t="shared" si="57"/>
        <v>0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/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/>
      <c r="JF60" s="187"/>
      <c r="JG60" s="187">
        <f t="shared" si="63"/>
        <v>0</v>
      </c>
      <c r="JH60" s="187">
        <f t="shared" si="63"/>
        <v>0</v>
      </c>
      <c r="JI60" s="187">
        <v>4.6399999999999997</v>
      </c>
      <c r="JJ60" s="187"/>
      <c r="JK60" s="187">
        <f t="shared" si="64"/>
        <v>4.6399999999999997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</row>
    <row r="61" spans="1:284" ht="12.75" customHeight="1">
      <c r="A61" s="158"/>
      <c r="B61" s="84">
        <v>51</v>
      </c>
      <c r="C61" s="212"/>
      <c r="D61" s="212"/>
      <c r="E61" s="70"/>
      <c r="F61" s="70"/>
      <c r="G61" s="67">
        <f t="shared" si="0"/>
        <v>0</v>
      </c>
      <c r="H61" s="67">
        <f t="shared" si="0"/>
        <v>0</v>
      </c>
      <c r="I61" s="213">
        <v>0</v>
      </c>
      <c r="J61" s="67"/>
      <c r="K61" s="67"/>
      <c r="L61" s="67"/>
      <c r="M61" s="67">
        <f t="shared" si="2"/>
        <v>0</v>
      </c>
      <c r="N61" s="67">
        <f t="shared" si="2"/>
        <v>0</v>
      </c>
      <c r="O61" s="212"/>
      <c r="P61" s="213"/>
      <c r="Q61" s="70"/>
      <c r="R61" s="67"/>
      <c r="S61" s="67">
        <f t="shared" si="3"/>
        <v>0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>
        <v>20.62</v>
      </c>
      <c r="AH61" s="67"/>
      <c r="AI61" s="67"/>
      <c r="AJ61" s="67"/>
      <c r="AK61" s="67">
        <f t="shared" si="6"/>
        <v>20.62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>
        <v>0</v>
      </c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/>
      <c r="DN61" s="212"/>
      <c r="DO61" s="219"/>
      <c r="DP61" s="220"/>
      <c r="DQ61" s="67">
        <f t="shared" si="20"/>
        <v>0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>
        <v>0</v>
      </c>
      <c r="EL61" s="212"/>
      <c r="EM61" s="219"/>
      <c r="EN61" s="219"/>
      <c r="EO61" s="67">
        <f t="shared" si="24"/>
        <v>0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/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>
        <v>-4.68</v>
      </c>
      <c r="GB61" s="172"/>
      <c r="GC61" s="172"/>
      <c r="GD61" s="172"/>
      <c r="GE61" s="70">
        <f t="shared" si="35"/>
        <v>-4.68</v>
      </c>
      <c r="GF61" s="70">
        <f t="shared" si="36"/>
        <v>0</v>
      </c>
      <c r="GG61" s="172"/>
      <c r="GH61" s="172"/>
      <c r="GI61" s="70">
        <f t="shared" si="68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>
        <v>0</v>
      </c>
      <c r="GP61" s="172"/>
      <c r="GQ61" s="70">
        <f t="shared" si="40"/>
        <v>0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/>
      <c r="GX61" s="172"/>
      <c r="GY61" s="70">
        <f t="shared" si="44"/>
        <v>0</v>
      </c>
      <c r="GZ61" s="70">
        <f t="shared" si="45"/>
        <v>0</v>
      </c>
      <c r="HA61" s="172">
        <v>4.12</v>
      </c>
      <c r="HB61" s="172"/>
      <c r="HC61" s="70">
        <f t="shared" si="46"/>
        <v>4.12</v>
      </c>
      <c r="HD61" s="70">
        <f t="shared" si="47"/>
        <v>0</v>
      </c>
      <c r="HE61" s="172"/>
      <c r="HF61" s="172"/>
      <c r="HG61" s="70">
        <f t="shared" si="48"/>
        <v>0</v>
      </c>
      <c r="HH61" s="70">
        <f t="shared" si="48"/>
        <v>0</v>
      </c>
      <c r="HI61" s="172">
        <v>1.24</v>
      </c>
      <c r="HJ61" s="172"/>
      <c r="HK61" s="70">
        <f t="shared" si="49"/>
        <v>1.24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9.2799999999999994</v>
      </c>
      <c r="HV61" s="70"/>
      <c r="HW61" s="70">
        <f t="shared" si="69"/>
        <v>9.2799999999999994</v>
      </c>
      <c r="HX61" s="70">
        <f t="shared" si="69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>
        <v>0</v>
      </c>
      <c r="ID61" s="70"/>
      <c r="IE61" s="70">
        <f t="shared" si="54"/>
        <v>0</v>
      </c>
      <c r="IF61" s="186">
        <f t="shared" si="55"/>
        <v>0</v>
      </c>
      <c r="IG61" s="211">
        <v>0.82</v>
      </c>
      <c r="IH61" s="211"/>
      <c r="II61" s="187">
        <f t="shared" si="56"/>
        <v>0.82</v>
      </c>
      <c r="IJ61" s="187">
        <f t="shared" si="56"/>
        <v>0</v>
      </c>
      <c r="IM61" s="187">
        <f t="shared" si="57"/>
        <v>0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/>
      <c r="IX61" s="187"/>
      <c r="IY61" s="187">
        <f t="shared" si="60"/>
        <v>0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/>
      <c r="JF61" s="187"/>
      <c r="JG61" s="187">
        <f t="shared" si="63"/>
        <v>0</v>
      </c>
      <c r="JH61" s="187">
        <f t="shared" si="63"/>
        <v>0</v>
      </c>
      <c r="JI61" s="187">
        <v>4.6399999999999997</v>
      </c>
      <c r="JJ61" s="187"/>
      <c r="JK61" s="187">
        <f t="shared" si="64"/>
        <v>4.6399999999999997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</row>
    <row r="62" spans="1:284" ht="12.75" customHeight="1">
      <c r="A62" s="158"/>
      <c r="B62" s="84">
        <v>52</v>
      </c>
      <c r="C62" s="212"/>
      <c r="D62" s="212"/>
      <c r="E62" s="70"/>
      <c r="F62" s="70"/>
      <c r="G62" s="67">
        <f t="shared" si="0"/>
        <v>0</v>
      </c>
      <c r="H62" s="67">
        <f t="shared" si="0"/>
        <v>0</v>
      </c>
      <c r="I62" s="213">
        <v>5.15</v>
      </c>
      <c r="J62" s="67"/>
      <c r="K62" s="67"/>
      <c r="L62" s="67"/>
      <c r="M62" s="67">
        <f t="shared" si="2"/>
        <v>5.15</v>
      </c>
      <c r="N62" s="67">
        <f t="shared" si="2"/>
        <v>0</v>
      </c>
      <c r="O62" s="212"/>
      <c r="P62" s="213"/>
      <c r="Q62" s="70"/>
      <c r="R62" s="67"/>
      <c r="S62" s="67">
        <f t="shared" si="3"/>
        <v>0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>
        <v>0</v>
      </c>
      <c r="AH62" s="67"/>
      <c r="AI62" s="67"/>
      <c r="AJ62" s="67"/>
      <c r="AK62" s="67">
        <f t="shared" si="6"/>
        <v>0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>
        <v>0</v>
      </c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/>
      <c r="DN62" s="212"/>
      <c r="DO62" s="219"/>
      <c r="DP62" s="220"/>
      <c r="DQ62" s="67">
        <f t="shared" si="20"/>
        <v>0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>
        <v>0</v>
      </c>
      <c r="EL62" s="212"/>
      <c r="EM62" s="219"/>
      <c r="EN62" s="219"/>
      <c r="EO62" s="67">
        <f t="shared" si="24"/>
        <v>0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/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>
        <v>-4.68</v>
      </c>
      <c r="GB62" s="172"/>
      <c r="GC62" s="172"/>
      <c r="GD62" s="172"/>
      <c r="GE62" s="70">
        <f t="shared" si="35"/>
        <v>-4.68</v>
      </c>
      <c r="GF62" s="70">
        <f t="shared" si="36"/>
        <v>0</v>
      </c>
      <c r="GG62" s="172"/>
      <c r="GH62" s="172"/>
      <c r="GI62" s="70">
        <f t="shared" si="68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>
        <v>0</v>
      </c>
      <c r="GP62" s="172"/>
      <c r="GQ62" s="70">
        <f t="shared" si="40"/>
        <v>0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/>
      <c r="GX62" s="172"/>
      <c r="GY62" s="70">
        <f t="shared" si="44"/>
        <v>0</v>
      </c>
      <c r="GZ62" s="70">
        <f t="shared" si="45"/>
        <v>0</v>
      </c>
      <c r="HA62" s="172">
        <v>4.12</v>
      </c>
      <c r="HB62" s="172"/>
      <c r="HC62" s="70">
        <f t="shared" si="46"/>
        <v>4.12</v>
      </c>
      <c r="HD62" s="70">
        <f t="shared" si="47"/>
        <v>0</v>
      </c>
      <c r="HE62" s="172"/>
      <c r="HF62" s="172"/>
      <c r="HG62" s="70">
        <f t="shared" si="48"/>
        <v>0</v>
      </c>
      <c r="HH62" s="70">
        <f t="shared" si="48"/>
        <v>0</v>
      </c>
      <c r="HI62" s="172">
        <v>1.24</v>
      </c>
      <c r="HJ62" s="172"/>
      <c r="HK62" s="70">
        <f t="shared" si="49"/>
        <v>1.24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9.2799999999999994</v>
      </c>
      <c r="HV62" s="70"/>
      <c r="HW62" s="70">
        <f t="shared" si="69"/>
        <v>9.2799999999999994</v>
      </c>
      <c r="HX62" s="70">
        <f t="shared" si="69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>
        <v>0</v>
      </c>
      <c r="ID62" s="70"/>
      <c r="IE62" s="70">
        <f t="shared" si="54"/>
        <v>0</v>
      </c>
      <c r="IF62" s="186">
        <f t="shared" si="55"/>
        <v>0</v>
      </c>
      <c r="IG62" s="211">
        <v>0.62</v>
      </c>
      <c r="IH62" s="211"/>
      <c r="II62" s="187">
        <f t="shared" si="56"/>
        <v>0.62</v>
      </c>
      <c r="IJ62" s="187">
        <f t="shared" si="56"/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/>
      <c r="IX62" s="187"/>
      <c r="IY62" s="187">
        <f t="shared" si="60"/>
        <v>0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/>
      <c r="JF62" s="187"/>
      <c r="JG62" s="187">
        <f t="shared" si="63"/>
        <v>0</v>
      </c>
      <c r="JH62" s="187">
        <f t="shared" si="63"/>
        <v>0</v>
      </c>
      <c r="JI62" s="187">
        <v>4.6399999999999997</v>
      </c>
      <c r="JJ62" s="187"/>
      <c r="JK62" s="187">
        <f t="shared" si="64"/>
        <v>4.6399999999999997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</row>
    <row r="63" spans="1:284" ht="12.75" customHeight="1">
      <c r="A63" s="160" t="s">
        <v>149</v>
      </c>
      <c r="B63" s="84">
        <v>53</v>
      </c>
      <c r="C63" s="212"/>
      <c r="D63" s="212"/>
      <c r="E63" s="70"/>
      <c r="F63" s="70"/>
      <c r="G63" s="67">
        <f t="shared" si="0"/>
        <v>0</v>
      </c>
      <c r="H63" s="67">
        <f t="shared" si="0"/>
        <v>0</v>
      </c>
      <c r="I63" s="213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2"/>
      <c r="P63" s="213"/>
      <c r="Q63" s="70"/>
      <c r="R63" s="67"/>
      <c r="S63" s="67">
        <f t="shared" si="3"/>
        <v>0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>
        <v>20.62</v>
      </c>
      <c r="AH63" s="67"/>
      <c r="AI63" s="67"/>
      <c r="AJ63" s="67"/>
      <c r="AK63" s="67">
        <f t="shared" si="6"/>
        <v>20.62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>
        <v>0</v>
      </c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/>
      <c r="DN63" s="212"/>
      <c r="DO63" s="219"/>
      <c r="DP63" s="220"/>
      <c r="DQ63" s="67">
        <f t="shared" si="20"/>
        <v>0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>
        <v>0</v>
      </c>
      <c r="EL63" s="212"/>
      <c r="EM63" s="219"/>
      <c r="EN63" s="219"/>
      <c r="EO63" s="67">
        <f t="shared" si="24"/>
        <v>0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/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>
        <v>-4.68</v>
      </c>
      <c r="GB63" s="172"/>
      <c r="GC63" s="172"/>
      <c r="GD63" s="172"/>
      <c r="GE63" s="70">
        <f t="shared" si="35"/>
        <v>-4.68</v>
      </c>
      <c r="GF63" s="70">
        <f t="shared" si="36"/>
        <v>0</v>
      </c>
      <c r="GG63" s="172"/>
      <c r="GH63" s="172"/>
      <c r="GI63" s="70">
        <f t="shared" si="68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>
        <v>0</v>
      </c>
      <c r="GP63" s="172"/>
      <c r="GQ63" s="70">
        <f t="shared" si="40"/>
        <v>0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/>
      <c r="GX63" s="172"/>
      <c r="GY63" s="70">
        <f t="shared" si="44"/>
        <v>0</v>
      </c>
      <c r="GZ63" s="70">
        <f t="shared" si="45"/>
        <v>0</v>
      </c>
      <c r="HA63" s="172">
        <v>4.12</v>
      </c>
      <c r="HB63" s="172"/>
      <c r="HC63" s="70">
        <f t="shared" si="46"/>
        <v>4.12</v>
      </c>
      <c r="HD63" s="70">
        <f t="shared" si="47"/>
        <v>0</v>
      </c>
      <c r="HE63" s="172"/>
      <c r="HF63" s="172"/>
      <c r="HG63" s="70">
        <f t="shared" si="48"/>
        <v>0</v>
      </c>
      <c r="HH63" s="70">
        <f t="shared" si="48"/>
        <v>0</v>
      </c>
      <c r="HI63" s="172">
        <v>1.24</v>
      </c>
      <c r="HJ63" s="172"/>
      <c r="HK63" s="70">
        <f t="shared" si="49"/>
        <v>1.24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9.2799999999999994</v>
      </c>
      <c r="HV63" s="70"/>
      <c r="HW63" s="70">
        <f t="shared" si="69"/>
        <v>9.2799999999999994</v>
      </c>
      <c r="HX63" s="70">
        <f t="shared" si="69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>
        <v>0</v>
      </c>
      <c r="ID63" s="70"/>
      <c r="IE63" s="70">
        <f t="shared" si="54"/>
        <v>0</v>
      </c>
      <c r="IF63" s="186">
        <f t="shared" si="55"/>
        <v>0</v>
      </c>
      <c r="IG63" s="211">
        <v>0.82</v>
      </c>
      <c r="IH63" s="211"/>
      <c r="II63" s="187">
        <f t="shared" si="56"/>
        <v>0.82</v>
      </c>
      <c r="IJ63" s="187">
        <f t="shared" si="56"/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/>
      <c r="IX63" s="187"/>
      <c r="IY63" s="187">
        <f t="shared" si="60"/>
        <v>0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/>
      <c r="JF63" s="187"/>
      <c r="JG63" s="187">
        <f t="shared" si="63"/>
        <v>0</v>
      </c>
      <c r="JH63" s="187">
        <f t="shared" si="63"/>
        <v>0</v>
      </c>
      <c r="JI63" s="187">
        <v>4.6399999999999997</v>
      </c>
      <c r="JJ63" s="187"/>
      <c r="JK63" s="187">
        <f t="shared" si="64"/>
        <v>4.6399999999999997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</row>
    <row r="64" spans="1:284" ht="12.75" customHeight="1">
      <c r="A64" s="158"/>
      <c r="B64" s="84">
        <v>54</v>
      </c>
      <c r="C64" s="212"/>
      <c r="D64" s="212"/>
      <c r="E64" s="70"/>
      <c r="F64" s="70"/>
      <c r="G64" s="67">
        <f t="shared" si="0"/>
        <v>0</v>
      </c>
      <c r="H64" s="67">
        <f t="shared" si="0"/>
        <v>0</v>
      </c>
      <c r="I64" s="213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2"/>
      <c r="P64" s="213"/>
      <c r="Q64" s="70"/>
      <c r="R64" s="67"/>
      <c r="S64" s="67">
        <f t="shared" si="3"/>
        <v>0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>
        <v>0</v>
      </c>
      <c r="AH64" s="67"/>
      <c r="AI64" s="67"/>
      <c r="AJ64" s="67"/>
      <c r="AK64" s="67">
        <f t="shared" si="6"/>
        <v>0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>
        <v>0</v>
      </c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/>
      <c r="DN64" s="212"/>
      <c r="DO64" s="219"/>
      <c r="DP64" s="220"/>
      <c r="DQ64" s="67">
        <f t="shared" si="20"/>
        <v>0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>
        <v>0</v>
      </c>
      <c r="EL64" s="212"/>
      <c r="EM64" s="219"/>
      <c r="EN64" s="219"/>
      <c r="EO64" s="67">
        <f t="shared" si="24"/>
        <v>0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/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>
        <v>-4.68</v>
      </c>
      <c r="GB64" s="172"/>
      <c r="GC64" s="172"/>
      <c r="GD64" s="172"/>
      <c r="GE64" s="70">
        <f t="shared" si="35"/>
        <v>-4.68</v>
      </c>
      <c r="GF64" s="70">
        <f t="shared" si="36"/>
        <v>0</v>
      </c>
      <c r="GG64" s="172"/>
      <c r="GH64" s="172"/>
      <c r="GI64" s="70">
        <f t="shared" si="68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>
        <v>0</v>
      </c>
      <c r="GP64" s="172"/>
      <c r="GQ64" s="70">
        <f t="shared" si="40"/>
        <v>0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/>
      <c r="GX64" s="172"/>
      <c r="GY64" s="70">
        <f t="shared" si="44"/>
        <v>0</v>
      </c>
      <c r="GZ64" s="70">
        <f t="shared" si="45"/>
        <v>0</v>
      </c>
      <c r="HA64" s="172">
        <v>4.12</v>
      </c>
      <c r="HB64" s="172"/>
      <c r="HC64" s="70">
        <f t="shared" si="46"/>
        <v>4.12</v>
      </c>
      <c r="HD64" s="70">
        <f t="shared" si="47"/>
        <v>0</v>
      </c>
      <c r="HE64" s="172"/>
      <c r="HF64" s="172"/>
      <c r="HG64" s="70">
        <f t="shared" si="48"/>
        <v>0</v>
      </c>
      <c r="HH64" s="70">
        <f t="shared" si="48"/>
        <v>0</v>
      </c>
      <c r="HI64" s="172">
        <v>1.24</v>
      </c>
      <c r="HJ64" s="172"/>
      <c r="HK64" s="70">
        <f t="shared" si="49"/>
        <v>1.24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9.2799999999999994</v>
      </c>
      <c r="HV64" s="70"/>
      <c r="HW64" s="70">
        <f t="shared" si="69"/>
        <v>9.2799999999999994</v>
      </c>
      <c r="HX64" s="70">
        <f t="shared" si="69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>
        <v>0</v>
      </c>
      <c r="ID64" s="70"/>
      <c r="IE64" s="70">
        <f t="shared" si="54"/>
        <v>0</v>
      </c>
      <c r="IF64" s="186">
        <f t="shared" si="55"/>
        <v>0</v>
      </c>
      <c r="IG64" s="211">
        <v>0.82</v>
      </c>
      <c r="IH64" s="211"/>
      <c r="II64" s="187">
        <f t="shared" si="56"/>
        <v>0.82</v>
      </c>
      <c r="IJ64" s="187">
        <f t="shared" si="56"/>
        <v>0</v>
      </c>
      <c r="IM64" s="187">
        <f t="shared" si="57"/>
        <v>0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/>
      <c r="IX64" s="187"/>
      <c r="IY64" s="187">
        <f t="shared" si="60"/>
        <v>0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/>
      <c r="JF64" s="187"/>
      <c r="JG64" s="187">
        <f t="shared" si="63"/>
        <v>0</v>
      </c>
      <c r="JH64" s="187">
        <f t="shared" si="63"/>
        <v>0</v>
      </c>
      <c r="JI64" s="187">
        <v>4.6399999999999997</v>
      </c>
      <c r="JJ64" s="187"/>
      <c r="JK64" s="187">
        <f t="shared" si="64"/>
        <v>4.6399999999999997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</row>
    <row r="65" spans="1:284" ht="12.75" customHeight="1">
      <c r="A65" s="158"/>
      <c r="B65" s="84">
        <v>55</v>
      </c>
      <c r="C65" s="212"/>
      <c r="D65" s="212"/>
      <c r="E65" s="70"/>
      <c r="F65" s="70"/>
      <c r="G65" s="67">
        <f t="shared" si="0"/>
        <v>0</v>
      </c>
      <c r="H65" s="67">
        <f t="shared" si="0"/>
        <v>0</v>
      </c>
      <c r="I65" s="213">
        <v>0</v>
      </c>
      <c r="J65" s="67"/>
      <c r="K65" s="67"/>
      <c r="L65" s="67"/>
      <c r="M65" s="67">
        <f t="shared" si="2"/>
        <v>0</v>
      </c>
      <c r="N65" s="67">
        <f t="shared" si="2"/>
        <v>0</v>
      </c>
      <c r="O65" s="212"/>
      <c r="P65" s="213"/>
      <c r="Q65" s="70"/>
      <c r="R65" s="67"/>
      <c r="S65" s="67">
        <f t="shared" si="3"/>
        <v>0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>
        <v>10.31</v>
      </c>
      <c r="AH65" s="67"/>
      <c r="AI65" s="67"/>
      <c r="AJ65" s="67"/>
      <c r="AK65" s="67">
        <f t="shared" si="6"/>
        <v>10.31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>
        <v>0</v>
      </c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/>
      <c r="DN65" s="212"/>
      <c r="DO65" s="219"/>
      <c r="DP65" s="220"/>
      <c r="DQ65" s="67">
        <f t="shared" si="20"/>
        <v>0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>
        <v>0</v>
      </c>
      <c r="EL65" s="212"/>
      <c r="EM65" s="219"/>
      <c r="EN65" s="219"/>
      <c r="EO65" s="67">
        <f t="shared" si="24"/>
        <v>0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/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>
        <v>0</v>
      </c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/>
      <c r="GH65" s="172"/>
      <c r="GI65" s="70">
        <f t="shared" si="68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>
        <v>0</v>
      </c>
      <c r="GP65" s="172"/>
      <c r="GQ65" s="70">
        <f t="shared" si="40"/>
        <v>0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/>
      <c r="GX65" s="172"/>
      <c r="GY65" s="70">
        <f t="shared" si="44"/>
        <v>0</v>
      </c>
      <c r="GZ65" s="70">
        <f t="shared" si="45"/>
        <v>0</v>
      </c>
      <c r="HA65" s="172">
        <v>4.12</v>
      </c>
      <c r="HB65" s="172"/>
      <c r="HC65" s="70">
        <f t="shared" si="46"/>
        <v>4.12</v>
      </c>
      <c r="HD65" s="70">
        <f t="shared" si="47"/>
        <v>0</v>
      </c>
      <c r="HE65" s="172"/>
      <c r="HF65" s="172"/>
      <c r="HG65" s="70">
        <f t="shared" si="48"/>
        <v>0</v>
      </c>
      <c r="HH65" s="70">
        <f t="shared" si="48"/>
        <v>0</v>
      </c>
      <c r="HI65" s="172">
        <v>1.24</v>
      </c>
      <c r="HJ65" s="172"/>
      <c r="HK65" s="70">
        <f t="shared" si="49"/>
        <v>1.24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9.2799999999999994</v>
      </c>
      <c r="HV65" s="70"/>
      <c r="HW65" s="70">
        <f t="shared" si="69"/>
        <v>9.2799999999999994</v>
      </c>
      <c r="HX65" s="70">
        <f t="shared" si="69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>
        <v>0</v>
      </c>
      <c r="ID65" s="70"/>
      <c r="IE65" s="70">
        <f t="shared" si="54"/>
        <v>0</v>
      </c>
      <c r="IF65" s="186">
        <f t="shared" si="55"/>
        <v>0</v>
      </c>
      <c r="IG65" s="211">
        <v>0.93</v>
      </c>
      <c r="IH65" s="211"/>
      <c r="II65" s="187">
        <f t="shared" si="56"/>
        <v>0.93</v>
      </c>
      <c r="IJ65" s="187">
        <f t="shared" si="56"/>
        <v>0</v>
      </c>
      <c r="IM65" s="187">
        <f t="shared" si="57"/>
        <v>0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/>
      <c r="IX65" s="187"/>
      <c r="IY65" s="187">
        <f t="shared" si="60"/>
        <v>0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/>
      <c r="JF65" s="187"/>
      <c r="JG65" s="187">
        <f t="shared" si="63"/>
        <v>0</v>
      </c>
      <c r="JH65" s="187">
        <f t="shared" si="63"/>
        <v>0</v>
      </c>
      <c r="JI65" s="187">
        <v>4.6399999999999997</v>
      </c>
      <c r="JJ65" s="187"/>
      <c r="JK65" s="187">
        <f t="shared" si="64"/>
        <v>4.6399999999999997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</row>
    <row r="66" spans="1:284" ht="12.75" customHeight="1">
      <c r="A66" s="158"/>
      <c r="B66" s="84">
        <v>56</v>
      </c>
      <c r="C66" s="212"/>
      <c r="D66" s="212"/>
      <c r="E66" s="70"/>
      <c r="F66" s="70"/>
      <c r="G66" s="67">
        <f t="shared" si="0"/>
        <v>0</v>
      </c>
      <c r="H66" s="67">
        <f t="shared" si="0"/>
        <v>0</v>
      </c>
      <c r="I66" s="213">
        <v>5.15</v>
      </c>
      <c r="J66" s="67"/>
      <c r="K66" s="67"/>
      <c r="L66" s="67"/>
      <c r="M66" s="67">
        <f t="shared" si="2"/>
        <v>5.15</v>
      </c>
      <c r="N66" s="67">
        <f t="shared" si="2"/>
        <v>0</v>
      </c>
      <c r="O66" s="212"/>
      <c r="P66" s="213"/>
      <c r="Q66" s="70"/>
      <c r="R66" s="67"/>
      <c r="S66" s="67">
        <f t="shared" si="3"/>
        <v>0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>
        <v>41.24</v>
      </c>
      <c r="AH66" s="67"/>
      <c r="AI66" s="67"/>
      <c r="AJ66" s="67"/>
      <c r="AK66" s="67">
        <f t="shared" si="6"/>
        <v>41.24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>
        <v>0</v>
      </c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/>
      <c r="DN66" s="212"/>
      <c r="DO66" s="219"/>
      <c r="DP66" s="220"/>
      <c r="DQ66" s="67">
        <f t="shared" si="20"/>
        <v>0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>
        <v>0</v>
      </c>
      <c r="EL66" s="212"/>
      <c r="EM66" s="219"/>
      <c r="EN66" s="219"/>
      <c r="EO66" s="67">
        <f t="shared" si="24"/>
        <v>0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/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>
        <v>0</v>
      </c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/>
      <c r="GH66" s="172"/>
      <c r="GI66" s="70">
        <f t="shared" si="68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>
        <v>1.1299999999999999</v>
      </c>
      <c r="GP66" s="172"/>
      <c r="GQ66" s="70">
        <f t="shared" si="40"/>
        <v>1.1299999999999999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/>
      <c r="GX66" s="172"/>
      <c r="GY66" s="70">
        <f t="shared" si="44"/>
        <v>0</v>
      </c>
      <c r="GZ66" s="70">
        <f t="shared" si="45"/>
        <v>0</v>
      </c>
      <c r="HA66" s="172">
        <v>4.12</v>
      </c>
      <c r="HB66" s="172"/>
      <c r="HC66" s="70">
        <f t="shared" si="46"/>
        <v>4.12</v>
      </c>
      <c r="HD66" s="70">
        <f t="shared" si="47"/>
        <v>0</v>
      </c>
      <c r="HE66" s="172"/>
      <c r="HF66" s="172"/>
      <c r="HG66" s="70">
        <f t="shared" si="48"/>
        <v>0</v>
      </c>
      <c r="HH66" s="70">
        <f t="shared" si="48"/>
        <v>0</v>
      </c>
      <c r="HI66" s="172">
        <v>1.24</v>
      </c>
      <c r="HJ66" s="172"/>
      <c r="HK66" s="70">
        <f t="shared" si="49"/>
        <v>1.24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9.2799999999999994</v>
      </c>
      <c r="HV66" s="70"/>
      <c r="HW66" s="70">
        <f t="shared" si="69"/>
        <v>9.2799999999999994</v>
      </c>
      <c r="HX66" s="70">
        <f t="shared" si="69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>
        <v>0</v>
      </c>
      <c r="ID66" s="70"/>
      <c r="IE66" s="70">
        <f t="shared" si="54"/>
        <v>0</v>
      </c>
      <c r="IF66" s="186">
        <f t="shared" si="55"/>
        <v>0</v>
      </c>
      <c r="IG66" s="211">
        <v>0.72</v>
      </c>
      <c r="IH66" s="211"/>
      <c r="II66" s="187">
        <f t="shared" si="56"/>
        <v>0.72</v>
      </c>
      <c r="IJ66" s="187">
        <f t="shared" si="56"/>
        <v>0</v>
      </c>
      <c r="IM66" s="187">
        <f t="shared" si="57"/>
        <v>0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/>
      <c r="IX66" s="187"/>
      <c r="IY66" s="187">
        <f t="shared" si="60"/>
        <v>0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/>
      <c r="JF66" s="187"/>
      <c r="JG66" s="187">
        <f t="shared" si="63"/>
        <v>0</v>
      </c>
      <c r="JH66" s="187">
        <f t="shared" si="63"/>
        <v>0</v>
      </c>
      <c r="JI66" s="187">
        <v>4.6399999999999997</v>
      </c>
      <c r="JJ66" s="187"/>
      <c r="JK66" s="187">
        <f t="shared" si="64"/>
        <v>4.6399999999999997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</row>
    <row r="67" spans="1:284" ht="12.75" customHeight="1">
      <c r="A67" s="161" t="s">
        <v>150</v>
      </c>
      <c r="B67" s="84">
        <v>57</v>
      </c>
      <c r="C67" s="212"/>
      <c r="D67" s="212"/>
      <c r="E67" s="70"/>
      <c r="F67" s="70"/>
      <c r="G67" s="67">
        <f t="shared" si="0"/>
        <v>0</v>
      </c>
      <c r="H67" s="67">
        <f t="shared" si="0"/>
        <v>0</v>
      </c>
      <c r="I67" s="213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2"/>
      <c r="P67" s="213"/>
      <c r="Q67" s="70"/>
      <c r="R67" s="67"/>
      <c r="S67" s="67">
        <f t="shared" si="3"/>
        <v>0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>
        <v>20.62</v>
      </c>
      <c r="AH67" s="67"/>
      <c r="AI67" s="67"/>
      <c r="AJ67" s="67"/>
      <c r="AK67" s="67">
        <f t="shared" si="6"/>
        <v>20.62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>
        <v>0</v>
      </c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/>
      <c r="DN67" s="212"/>
      <c r="DO67" s="219"/>
      <c r="DP67" s="220"/>
      <c r="DQ67" s="67">
        <f t="shared" si="20"/>
        <v>0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>
        <v>0</v>
      </c>
      <c r="EL67" s="212"/>
      <c r="EM67" s="219"/>
      <c r="EN67" s="219"/>
      <c r="EO67" s="67">
        <f t="shared" si="24"/>
        <v>0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/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>
        <v>0</v>
      </c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/>
      <c r="GH67" s="172"/>
      <c r="GI67" s="70">
        <f t="shared" si="68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>
        <v>1.1299999999999999</v>
      </c>
      <c r="GP67" s="172"/>
      <c r="GQ67" s="70">
        <f t="shared" si="40"/>
        <v>1.1299999999999999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/>
      <c r="GX67" s="172"/>
      <c r="GY67" s="70">
        <f t="shared" si="44"/>
        <v>0</v>
      </c>
      <c r="GZ67" s="70">
        <f t="shared" si="45"/>
        <v>0</v>
      </c>
      <c r="HA67" s="172">
        <v>4.12</v>
      </c>
      <c r="HB67" s="172"/>
      <c r="HC67" s="70">
        <f t="shared" si="46"/>
        <v>4.12</v>
      </c>
      <c r="HD67" s="70">
        <f t="shared" si="47"/>
        <v>0</v>
      </c>
      <c r="HE67" s="172"/>
      <c r="HF67" s="172"/>
      <c r="HG67" s="70">
        <f t="shared" si="48"/>
        <v>0</v>
      </c>
      <c r="HH67" s="70">
        <f t="shared" si="48"/>
        <v>0</v>
      </c>
      <c r="HI67" s="172">
        <v>1.24</v>
      </c>
      <c r="HJ67" s="172"/>
      <c r="HK67" s="70">
        <f t="shared" si="49"/>
        <v>1.24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9.2799999999999994</v>
      </c>
      <c r="HV67" s="70"/>
      <c r="HW67" s="70">
        <f t="shared" si="69"/>
        <v>9.2799999999999994</v>
      </c>
      <c r="HX67" s="70">
        <f t="shared" si="69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>
        <v>0</v>
      </c>
      <c r="ID67" s="70"/>
      <c r="IE67" s="70">
        <f t="shared" si="54"/>
        <v>0</v>
      </c>
      <c r="IF67" s="186">
        <f t="shared" si="55"/>
        <v>0</v>
      </c>
      <c r="IG67" s="211">
        <v>0.1</v>
      </c>
      <c r="IH67" s="211"/>
      <c r="II67" s="187">
        <f t="shared" si="56"/>
        <v>0.1</v>
      </c>
      <c r="IJ67" s="187">
        <f t="shared" si="56"/>
        <v>0</v>
      </c>
      <c r="IM67" s="187">
        <f t="shared" si="57"/>
        <v>0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/>
      <c r="IX67" s="187"/>
      <c r="IY67" s="187">
        <f t="shared" si="60"/>
        <v>0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/>
      <c r="JF67" s="187"/>
      <c r="JG67" s="187">
        <f t="shared" si="63"/>
        <v>0</v>
      </c>
      <c r="JH67" s="187">
        <f t="shared" si="63"/>
        <v>0</v>
      </c>
      <c r="JI67" s="187">
        <v>4.6399999999999997</v>
      </c>
      <c r="JJ67" s="187"/>
      <c r="JK67" s="187">
        <f t="shared" si="64"/>
        <v>4.6399999999999997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</row>
    <row r="68" spans="1:284" ht="12.75" customHeight="1">
      <c r="A68" s="158"/>
      <c r="B68" s="84">
        <v>58</v>
      </c>
      <c r="C68" s="212"/>
      <c r="D68" s="212"/>
      <c r="E68" s="70"/>
      <c r="F68" s="70"/>
      <c r="G68" s="67">
        <f t="shared" si="0"/>
        <v>0</v>
      </c>
      <c r="H68" s="67">
        <f t="shared" si="0"/>
        <v>0</v>
      </c>
      <c r="I68" s="213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2"/>
      <c r="P68" s="213"/>
      <c r="Q68" s="70"/>
      <c r="R68" s="67"/>
      <c r="S68" s="67">
        <f t="shared" si="3"/>
        <v>0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>
        <v>20.62</v>
      </c>
      <c r="AH68" s="67"/>
      <c r="AI68" s="67"/>
      <c r="AJ68" s="67"/>
      <c r="AK68" s="67">
        <f t="shared" si="6"/>
        <v>20.62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>
        <v>0</v>
      </c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/>
      <c r="DN68" s="212"/>
      <c r="DO68" s="219"/>
      <c r="DP68" s="220"/>
      <c r="DQ68" s="67">
        <f t="shared" si="20"/>
        <v>0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>
        <v>0</v>
      </c>
      <c r="EL68" s="212"/>
      <c r="EM68" s="219"/>
      <c r="EN68" s="219"/>
      <c r="EO68" s="67">
        <f t="shared" si="24"/>
        <v>0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/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>
        <v>0</v>
      </c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/>
      <c r="GH68" s="172"/>
      <c r="GI68" s="70">
        <f t="shared" si="68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>
        <v>1.1299999999999999</v>
      </c>
      <c r="GP68" s="172"/>
      <c r="GQ68" s="70">
        <f t="shared" si="40"/>
        <v>1.1299999999999999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/>
      <c r="GX68" s="172"/>
      <c r="GY68" s="70">
        <f t="shared" si="44"/>
        <v>0</v>
      </c>
      <c r="GZ68" s="70">
        <f t="shared" si="45"/>
        <v>0</v>
      </c>
      <c r="HA68" s="172">
        <v>4.12</v>
      </c>
      <c r="HB68" s="172"/>
      <c r="HC68" s="70">
        <f t="shared" si="46"/>
        <v>4.12</v>
      </c>
      <c r="HD68" s="70">
        <f t="shared" si="47"/>
        <v>0</v>
      </c>
      <c r="HE68" s="172"/>
      <c r="HF68" s="172"/>
      <c r="HG68" s="70">
        <f t="shared" si="48"/>
        <v>0</v>
      </c>
      <c r="HH68" s="70">
        <f t="shared" si="48"/>
        <v>0</v>
      </c>
      <c r="HI68" s="172">
        <v>1.24</v>
      </c>
      <c r="HJ68" s="172"/>
      <c r="HK68" s="70">
        <f t="shared" si="49"/>
        <v>1.24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9.2799999999999994</v>
      </c>
      <c r="HV68" s="70"/>
      <c r="HW68" s="70">
        <f t="shared" si="69"/>
        <v>9.2799999999999994</v>
      </c>
      <c r="HX68" s="70">
        <f t="shared" si="69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>
        <v>0</v>
      </c>
      <c r="ID68" s="70"/>
      <c r="IE68" s="70">
        <f t="shared" si="54"/>
        <v>0</v>
      </c>
      <c r="IF68" s="186">
        <f t="shared" si="55"/>
        <v>0</v>
      </c>
      <c r="IG68" s="211">
        <v>0.1</v>
      </c>
      <c r="IH68" s="211"/>
      <c r="II68" s="187">
        <f t="shared" si="56"/>
        <v>0.1</v>
      </c>
      <c r="IJ68" s="187">
        <f t="shared" si="56"/>
        <v>0</v>
      </c>
      <c r="IM68" s="187">
        <f t="shared" si="57"/>
        <v>0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/>
      <c r="IX68" s="187"/>
      <c r="IY68" s="187">
        <f t="shared" si="60"/>
        <v>0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/>
      <c r="JF68" s="187"/>
      <c r="JG68" s="187">
        <f t="shared" si="63"/>
        <v>0</v>
      </c>
      <c r="JH68" s="187">
        <f t="shared" si="63"/>
        <v>0</v>
      </c>
      <c r="JI68" s="187">
        <v>4.6399999999999997</v>
      </c>
      <c r="JJ68" s="187"/>
      <c r="JK68" s="187">
        <f t="shared" si="64"/>
        <v>4.6399999999999997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</row>
    <row r="69" spans="1:284" ht="12.75" customHeight="1">
      <c r="A69" s="158"/>
      <c r="B69" s="84">
        <v>59</v>
      </c>
      <c r="C69" s="212"/>
      <c r="D69" s="212"/>
      <c r="E69" s="70"/>
      <c r="F69" s="70"/>
      <c r="G69" s="67">
        <f t="shared" si="0"/>
        <v>0</v>
      </c>
      <c r="H69" s="67">
        <f t="shared" si="0"/>
        <v>0</v>
      </c>
      <c r="I69" s="213">
        <v>0</v>
      </c>
      <c r="J69" s="67"/>
      <c r="K69" s="67"/>
      <c r="L69" s="67"/>
      <c r="M69" s="67">
        <f t="shared" si="2"/>
        <v>0</v>
      </c>
      <c r="N69" s="67">
        <f t="shared" si="2"/>
        <v>0</v>
      </c>
      <c r="O69" s="212"/>
      <c r="P69" s="213"/>
      <c r="Q69" s="70"/>
      <c r="R69" s="67"/>
      <c r="S69" s="67">
        <f t="shared" si="3"/>
        <v>0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>
        <v>0</v>
      </c>
      <c r="AH69" s="67"/>
      <c r="AI69" s="67"/>
      <c r="AJ69" s="67"/>
      <c r="AK69" s="67">
        <f t="shared" si="6"/>
        <v>0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>
        <v>0</v>
      </c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/>
      <c r="DN69" s="212"/>
      <c r="DO69" s="219"/>
      <c r="DP69" s="220"/>
      <c r="DQ69" s="67">
        <f t="shared" si="20"/>
        <v>0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>
        <v>0</v>
      </c>
      <c r="EL69" s="212"/>
      <c r="EM69" s="219"/>
      <c r="EN69" s="219"/>
      <c r="EO69" s="67">
        <f t="shared" si="24"/>
        <v>0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/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>
        <v>0</v>
      </c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/>
      <c r="GH69" s="172"/>
      <c r="GI69" s="70">
        <f t="shared" si="68"/>
        <v>0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>
        <v>1.34</v>
      </c>
      <c r="GP69" s="172"/>
      <c r="GQ69" s="70">
        <f t="shared" si="40"/>
        <v>1.34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/>
      <c r="GX69" s="172"/>
      <c r="GY69" s="70">
        <f t="shared" si="44"/>
        <v>0</v>
      </c>
      <c r="GZ69" s="70">
        <f t="shared" si="45"/>
        <v>0</v>
      </c>
      <c r="HA69" s="172">
        <v>4.12</v>
      </c>
      <c r="HB69" s="172"/>
      <c r="HC69" s="70">
        <f t="shared" si="46"/>
        <v>4.12</v>
      </c>
      <c r="HD69" s="70">
        <f t="shared" si="47"/>
        <v>0</v>
      </c>
      <c r="HE69" s="172"/>
      <c r="HF69" s="172"/>
      <c r="HG69" s="70">
        <f t="shared" si="48"/>
        <v>0</v>
      </c>
      <c r="HH69" s="70">
        <f t="shared" si="48"/>
        <v>0</v>
      </c>
      <c r="HI69" s="172">
        <v>1.24</v>
      </c>
      <c r="HJ69" s="172"/>
      <c r="HK69" s="70">
        <f t="shared" si="49"/>
        <v>1.24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9.2799999999999994</v>
      </c>
      <c r="HV69" s="70"/>
      <c r="HW69" s="70">
        <f t="shared" si="69"/>
        <v>9.2799999999999994</v>
      </c>
      <c r="HX69" s="70">
        <f t="shared" si="69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>
        <v>0</v>
      </c>
      <c r="ID69" s="70"/>
      <c r="IE69" s="70">
        <f t="shared" si="54"/>
        <v>0</v>
      </c>
      <c r="IF69" s="186">
        <f t="shared" si="55"/>
        <v>0</v>
      </c>
      <c r="IG69" s="211">
        <v>0.52</v>
      </c>
      <c r="IH69" s="211"/>
      <c r="II69" s="187">
        <f t="shared" si="56"/>
        <v>0.52</v>
      </c>
      <c r="IJ69" s="187">
        <f t="shared" si="56"/>
        <v>0</v>
      </c>
      <c r="IM69" s="187">
        <f t="shared" si="57"/>
        <v>0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/>
      <c r="IX69" s="187"/>
      <c r="IY69" s="187">
        <f t="shared" si="60"/>
        <v>0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/>
      <c r="JF69" s="187"/>
      <c r="JG69" s="187">
        <f t="shared" si="63"/>
        <v>0</v>
      </c>
      <c r="JH69" s="187">
        <f t="shared" si="63"/>
        <v>0</v>
      </c>
      <c r="JI69" s="187">
        <v>4.6399999999999997</v>
      </c>
      <c r="JJ69" s="187"/>
      <c r="JK69" s="187">
        <f t="shared" si="64"/>
        <v>4.6399999999999997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</row>
    <row r="70" spans="1:284" ht="12.75" customHeight="1">
      <c r="A70" s="158"/>
      <c r="B70" s="84">
        <v>60</v>
      </c>
      <c r="C70" s="212"/>
      <c r="D70" s="212"/>
      <c r="E70" s="70"/>
      <c r="F70" s="70"/>
      <c r="G70" s="67">
        <f t="shared" si="0"/>
        <v>0</v>
      </c>
      <c r="H70" s="67">
        <f t="shared" si="0"/>
        <v>0</v>
      </c>
      <c r="I70" s="213">
        <v>0</v>
      </c>
      <c r="J70" s="67"/>
      <c r="K70" s="67"/>
      <c r="L70" s="67"/>
      <c r="M70" s="67">
        <f t="shared" si="2"/>
        <v>0</v>
      </c>
      <c r="N70" s="67">
        <f t="shared" si="2"/>
        <v>0</v>
      </c>
      <c r="O70" s="212"/>
      <c r="P70" s="213"/>
      <c r="Q70" s="70"/>
      <c r="R70" s="67"/>
      <c r="S70" s="67">
        <f t="shared" si="3"/>
        <v>0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>
        <v>0</v>
      </c>
      <c r="AH70" s="67"/>
      <c r="AI70" s="67"/>
      <c r="AJ70" s="67"/>
      <c r="AK70" s="67">
        <f t="shared" si="6"/>
        <v>0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>
        <v>0</v>
      </c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/>
      <c r="DN70" s="212"/>
      <c r="DO70" s="219"/>
      <c r="DP70" s="220"/>
      <c r="DQ70" s="67">
        <f t="shared" si="20"/>
        <v>0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>
        <v>0</v>
      </c>
      <c r="EL70" s="212"/>
      <c r="EM70" s="219"/>
      <c r="EN70" s="219"/>
      <c r="EO70" s="67">
        <f t="shared" si="24"/>
        <v>0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/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>
        <v>0</v>
      </c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/>
      <c r="GH70" s="172"/>
      <c r="GI70" s="70">
        <f t="shared" si="68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>
        <v>1.44</v>
      </c>
      <c r="GP70" s="172"/>
      <c r="GQ70" s="70">
        <f t="shared" si="40"/>
        <v>1.44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/>
      <c r="GX70" s="172"/>
      <c r="GY70" s="70">
        <f t="shared" si="44"/>
        <v>0</v>
      </c>
      <c r="GZ70" s="70">
        <f t="shared" si="45"/>
        <v>0</v>
      </c>
      <c r="HA70" s="172">
        <v>4.12</v>
      </c>
      <c r="HB70" s="172"/>
      <c r="HC70" s="70">
        <f t="shared" si="46"/>
        <v>4.12</v>
      </c>
      <c r="HD70" s="70">
        <f t="shared" si="47"/>
        <v>0</v>
      </c>
      <c r="HE70" s="172"/>
      <c r="HF70" s="172"/>
      <c r="HG70" s="70">
        <f t="shared" si="48"/>
        <v>0</v>
      </c>
      <c r="HH70" s="70">
        <f t="shared" si="48"/>
        <v>0</v>
      </c>
      <c r="HI70" s="172">
        <v>1.24</v>
      </c>
      <c r="HJ70" s="172"/>
      <c r="HK70" s="70">
        <f t="shared" si="49"/>
        <v>1.24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9.2799999999999994</v>
      </c>
      <c r="HV70" s="70"/>
      <c r="HW70" s="70">
        <f t="shared" si="69"/>
        <v>9.2799999999999994</v>
      </c>
      <c r="HX70" s="70">
        <f t="shared" si="69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>
        <v>0</v>
      </c>
      <c r="ID70" s="70"/>
      <c r="IE70" s="70">
        <f t="shared" si="54"/>
        <v>0</v>
      </c>
      <c r="IF70" s="186">
        <f t="shared" si="55"/>
        <v>0</v>
      </c>
      <c r="IG70" s="211">
        <v>0.52</v>
      </c>
      <c r="IH70" s="211"/>
      <c r="II70" s="187">
        <f t="shared" si="56"/>
        <v>0.52</v>
      </c>
      <c r="IJ70" s="187">
        <f t="shared" si="56"/>
        <v>0</v>
      </c>
      <c r="IM70" s="187">
        <f t="shared" si="57"/>
        <v>0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/>
      <c r="IX70" s="187"/>
      <c r="IY70" s="187">
        <f t="shared" si="60"/>
        <v>0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/>
      <c r="JF70" s="187"/>
      <c r="JG70" s="187">
        <f t="shared" si="63"/>
        <v>0</v>
      </c>
      <c r="JH70" s="187">
        <f t="shared" si="63"/>
        <v>0</v>
      </c>
      <c r="JI70" s="187">
        <v>4.6399999999999997</v>
      </c>
      <c r="JJ70" s="187"/>
      <c r="JK70" s="187">
        <f t="shared" si="64"/>
        <v>4.6399999999999997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</row>
    <row r="71" spans="1:284" ht="12.75" customHeight="1">
      <c r="A71" s="161" t="s">
        <v>151</v>
      </c>
      <c r="B71" s="84">
        <v>61</v>
      </c>
      <c r="C71" s="212"/>
      <c r="D71" s="212"/>
      <c r="E71" s="70"/>
      <c r="F71" s="70"/>
      <c r="G71" s="67">
        <f t="shared" si="0"/>
        <v>0</v>
      </c>
      <c r="H71" s="67">
        <f t="shared" si="0"/>
        <v>0</v>
      </c>
      <c r="I71" s="213">
        <v>6.19</v>
      </c>
      <c r="J71" s="67"/>
      <c r="K71" s="67"/>
      <c r="L71" s="67"/>
      <c r="M71" s="67">
        <f t="shared" si="2"/>
        <v>6.19</v>
      </c>
      <c r="N71" s="67">
        <f t="shared" si="2"/>
        <v>0</v>
      </c>
      <c r="O71" s="212"/>
      <c r="P71" s="213"/>
      <c r="Q71" s="70"/>
      <c r="R71" s="67"/>
      <c r="S71" s="67">
        <f t="shared" si="3"/>
        <v>0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>
        <v>0</v>
      </c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>
        <v>0</v>
      </c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/>
      <c r="DN71" s="212"/>
      <c r="DO71" s="219"/>
      <c r="DP71" s="220"/>
      <c r="DQ71" s="67">
        <f t="shared" si="20"/>
        <v>0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>
        <v>0</v>
      </c>
      <c r="EL71" s="212"/>
      <c r="EM71" s="219"/>
      <c r="EN71" s="219"/>
      <c r="EO71" s="67">
        <f t="shared" si="24"/>
        <v>0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/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>
        <v>0</v>
      </c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/>
      <c r="GH71" s="172"/>
      <c r="GI71" s="70">
        <f t="shared" si="68"/>
        <v>0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>
        <v>1.55</v>
      </c>
      <c r="GP71" s="172"/>
      <c r="GQ71" s="70">
        <f t="shared" si="40"/>
        <v>1.55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/>
      <c r="GX71" s="172"/>
      <c r="GY71" s="70">
        <f t="shared" si="44"/>
        <v>0</v>
      </c>
      <c r="GZ71" s="70">
        <f t="shared" si="45"/>
        <v>0</v>
      </c>
      <c r="HA71" s="172">
        <v>6.19</v>
      </c>
      <c r="HB71" s="172"/>
      <c r="HC71" s="70">
        <f t="shared" si="46"/>
        <v>6.19</v>
      </c>
      <c r="HD71" s="70">
        <f t="shared" si="47"/>
        <v>0</v>
      </c>
      <c r="HE71" s="172"/>
      <c r="HF71" s="172"/>
      <c r="HG71" s="70">
        <f t="shared" si="48"/>
        <v>0</v>
      </c>
      <c r="HH71" s="70">
        <f t="shared" si="48"/>
        <v>0</v>
      </c>
      <c r="HI71" s="172">
        <v>1.24</v>
      </c>
      <c r="HJ71" s="172"/>
      <c r="HK71" s="70">
        <f t="shared" si="49"/>
        <v>1.24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9.2799999999999994</v>
      </c>
      <c r="HV71" s="70"/>
      <c r="HW71" s="70">
        <f t="shared" si="69"/>
        <v>9.2799999999999994</v>
      </c>
      <c r="HX71" s="70">
        <f t="shared" si="69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>
        <v>30.93</v>
      </c>
      <c r="ID71" s="70"/>
      <c r="IE71" s="70">
        <f t="shared" si="54"/>
        <v>30.93</v>
      </c>
      <c r="IF71" s="186">
        <f t="shared" si="55"/>
        <v>0</v>
      </c>
      <c r="IG71" s="211">
        <v>0.41</v>
      </c>
      <c r="IH71" s="211"/>
      <c r="II71" s="187">
        <f t="shared" si="56"/>
        <v>0.41</v>
      </c>
      <c r="IJ71" s="187">
        <f t="shared" si="56"/>
        <v>0</v>
      </c>
      <c r="IM71" s="187">
        <f t="shared" si="57"/>
        <v>0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/>
      <c r="IX71" s="187"/>
      <c r="IY71" s="187">
        <f t="shared" si="60"/>
        <v>0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/>
      <c r="JF71" s="187"/>
      <c r="JG71" s="187">
        <f t="shared" si="63"/>
        <v>0</v>
      </c>
      <c r="JH71" s="187">
        <f t="shared" si="63"/>
        <v>0</v>
      </c>
      <c r="JI71" s="187">
        <v>4.6399999999999997</v>
      </c>
      <c r="JJ71" s="187"/>
      <c r="JK71" s="187">
        <f t="shared" si="64"/>
        <v>4.6399999999999997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</row>
    <row r="72" spans="1:284" ht="12.75" customHeight="1">
      <c r="A72" s="158"/>
      <c r="B72" s="84">
        <v>62</v>
      </c>
      <c r="C72" s="212"/>
      <c r="D72" s="212"/>
      <c r="E72" s="70"/>
      <c r="F72" s="70"/>
      <c r="G72" s="67">
        <f t="shared" si="0"/>
        <v>0</v>
      </c>
      <c r="H72" s="67">
        <f t="shared" si="0"/>
        <v>0</v>
      </c>
      <c r="I72" s="213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2"/>
      <c r="P72" s="213"/>
      <c r="Q72" s="70"/>
      <c r="R72" s="67"/>
      <c r="S72" s="67">
        <f t="shared" si="3"/>
        <v>0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>
        <v>0</v>
      </c>
      <c r="AH72" s="67"/>
      <c r="AI72" s="67"/>
      <c r="AJ72" s="67"/>
      <c r="AK72" s="67">
        <f t="shared" si="6"/>
        <v>0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>
        <v>0</v>
      </c>
      <c r="BX72" s="70"/>
      <c r="BY72" s="75"/>
      <c r="BZ72" s="218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/>
      <c r="DN72" s="212"/>
      <c r="DO72" s="219"/>
      <c r="DP72" s="220"/>
      <c r="DQ72" s="67">
        <f t="shared" si="20"/>
        <v>0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>
        <v>0</v>
      </c>
      <c r="EL72" s="212"/>
      <c r="EM72" s="219"/>
      <c r="EN72" s="219"/>
      <c r="EO72" s="67">
        <f t="shared" si="24"/>
        <v>0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/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>
        <v>0</v>
      </c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/>
      <c r="GH72" s="172"/>
      <c r="GI72" s="70">
        <f t="shared" si="68"/>
        <v>0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>
        <v>1.44</v>
      </c>
      <c r="GP72" s="172"/>
      <c r="GQ72" s="70">
        <f t="shared" si="40"/>
        <v>1.44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/>
      <c r="GX72" s="172"/>
      <c r="GY72" s="70">
        <f t="shared" si="44"/>
        <v>0</v>
      </c>
      <c r="GZ72" s="70">
        <f t="shared" si="45"/>
        <v>0</v>
      </c>
      <c r="HA72" s="172">
        <v>6.19</v>
      </c>
      <c r="HB72" s="172"/>
      <c r="HC72" s="70">
        <f t="shared" si="46"/>
        <v>6.19</v>
      </c>
      <c r="HD72" s="70">
        <f t="shared" si="47"/>
        <v>0</v>
      </c>
      <c r="HE72" s="172"/>
      <c r="HF72" s="172"/>
      <c r="HG72" s="70">
        <f t="shared" si="48"/>
        <v>0</v>
      </c>
      <c r="HH72" s="70">
        <f t="shared" si="48"/>
        <v>0</v>
      </c>
      <c r="HI72" s="172">
        <v>1.24</v>
      </c>
      <c r="HJ72" s="172"/>
      <c r="HK72" s="70">
        <f t="shared" si="49"/>
        <v>1.24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9.2799999999999994</v>
      </c>
      <c r="HV72" s="70"/>
      <c r="HW72" s="70">
        <f t="shared" si="69"/>
        <v>9.2799999999999994</v>
      </c>
      <c r="HX72" s="70">
        <f t="shared" si="69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>
        <v>30.93</v>
      </c>
      <c r="ID72" s="70"/>
      <c r="IE72" s="70">
        <f t="shared" si="54"/>
        <v>30.93</v>
      </c>
      <c r="IF72" s="186">
        <f t="shared" si="55"/>
        <v>0</v>
      </c>
      <c r="IG72" s="211">
        <v>0.31</v>
      </c>
      <c r="IH72" s="211"/>
      <c r="II72" s="187">
        <f t="shared" si="56"/>
        <v>0.31</v>
      </c>
      <c r="IJ72" s="187">
        <f t="shared" si="56"/>
        <v>0</v>
      </c>
      <c r="IM72" s="187">
        <f t="shared" si="57"/>
        <v>0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/>
      <c r="IX72" s="187"/>
      <c r="IY72" s="187">
        <f t="shared" si="60"/>
        <v>0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/>
      <c r="JF72" s="187"/>
      <c r="JG72" s="187">
        <f t="shared" si="63"/>
        <v>0</v>
      </c>
      <c r="JH72" s="187">
        <f t="shared" si="63"/>
        <v>0</v>
      </c>
      <c r="JI72" s="187">
        <v>4.6399999999999997</v>
      </c>
      <c r="JJ72" s="187"/>
      <c r="JK72" s="187">
        <f t="shared" si="64"/>
        <v>4.6399999999999997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</row>
    <row r="73" spans="1:284" ht="12.75" customHeight="1">
      <c r="A73" s="158"/>
      <c r="B73" s="84">
        <v>63</v>
      </c>
      <c r="C73" s="212"/>
      <c r="D73" s="212"/>
      <c r="E73" s="70"/>
      <c r="F73" s="70"/>
      <c r="G73" s="67">
        <f t="shared" si="0"/>
        <v>0</v>
      </c>
      <c r="H73" s="67">
        <f t="shared" si="0"/>
        <v>0</v>
      </c>
      <c r="I73" s="213">
        <v>0</v>
      </c>
      <c r="J73" s="67"/>
      <c r="K73" s="67"/>
      <c r="L73" s="67"/>
      <c r="M73" s="67">
        <f t="shared" si="2"/>
        <v>0</v>
      </c>
      <c r="N73" s="67">
        <f t="shared" si="2"/>
        <v>0</v>
      </c>
      <c r="O73" s="212"/>
      <c r="P73" s="213"/>
      <c r="Q73" s="70"/>
      <c r="R73" s="67"/>
      <c r="S73" s="67">
        <f t="shared" si="3"/>
        <v>0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>
        <v>20.62</v>
      </c>
      <c r="AH73" s="67"/>
      <c r="AI73" s="67"/>
      <c r="AJ73" s="67"/>
      <c r="AK73" s="67">
        <f t="shared" si="6"/>
        <v>20.62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>
        <v>20.62</v>
      </c>
      <c r="BX73" s="70"/>
      <c r="BY73" s="75"/>
      <c r="BZ73" s="218"/>
      <c r="CA73" s="67">
        <f t="shared" si="13"/>
        <v>20.62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/>
      <c r="DN73" s="212"/>
      <c r="DO73" s="219"/>
      <c r="DP73" s="220"/>
      <c r="DQ73" s="67">
        <f t="shared" si="20"/>
        <v>0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>
        <v>10.31</v>
      </c>
      <c r="EL73" s="212"/>
      <c r="EM73" s="219"/>
      <c r="EN73" s="219"/>
      <c r="EO73" s="67">
        <f t="shared" si="24"/>
        <v>10.31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/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>
        <v>0</v>
      </c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/>
      <c r="GH73" s="172"/>
      <c r="GI73" s="70">
        <f t="shared" si="68"/>
        <v>0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>
        <v>1.24</v>
      </c>
      <c r="GP73" s="172"/>
      <c r="GQ73" s="70">
        <f t="shared" si="40"/>
        <v>1.24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/>
      <c r="GX73" s="172"/>
      <c r="GY73" s="70">
        <f t="shared" si="44"/>
        <v>0</v>
      </c>
      <c r="GZ73" s="70">
        <f t="shared" si="45"/>
        <v>0</v>
      </c>
      <c r="HA73" s="172">
        <v>6.19</v>
      </c>
      <c r="HB73" s="172"/>
      <c r="HC73" s="70">
        <f t="shared" si="46"/>
        <v>6.19</v>
      </c>
      <c r="HD73" s="70">
        <f t="shared" si="47"/>
        <v>0</v>
      </c>
      <c r="HE73" s="172"/>
      <c r="HF73" s="172"/>
      <c r="HG73" s="70">
        <f t="shared" si="48"/>
        <v>0</v>
      </c>
      <c r="HH73" s="70">
        <f t="shared" si="48"/>
        <v>0</v>
      </c>
      <c r="HI73" s="172">
        <v>1.24</v>
      </c>
      <c r="HJ73" s="172"/>
      <c r="HK73" s="70">
        <f t="shared" si="49"/>
        <v>1.24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9.2799999999999994</v>
      </c>
      <c r="HV73" s="70"/>
      <c r="HW73" s="70">
        <f t="shared" si="69"/>
        <v>9.2799999999999994</v>
      </c>
      <c r="HX73" s="70">
        <f t="shared" si="69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>
        <v>30.93</v>
      </c>
      <c r="ID73" s="70"/>
      <c r="IE73" s="70">
        <f t="shared" si="54"/>
        <v>30.93</v>
      </c>
      <c r="IF73" s="186">
        <f t="shared" si="55"/>
        <v>0</v>
      </c>
      <c r="IG73" s="211">
        <v>0.21</v>
      </c>
      <c r="IH73" s="211"/>
      <c r="II73" s="187">
        <f t="shared" si="56"/>
        <v>0.21</v>
      </c>
      <c r="IJ73" s="187">
        <f t="shared" si="56"/>
        <v>0</v>
      </c>
      <c r="IM73" s="187">
        <f t="shared" si="57"/>
        <v>0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/>
      <c r="IX73" s="187"/>
      <c r="IY73" s="187">
        <f t="shared" si="60"/>
        <v>0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/>
      <c r="JF73" s="187"/>
      <c r="JG73" s="187">
        <f t="shared" si="63"/>
        <v>0</v>
      </c>
      <c r="JH73" s="187">
        <f t="shared" si="63"/>
        <v>0</v>
      </c>
      <c r="JI73" s="187">
        <v>4.6399999999999997</v>
      </c>
      <c r="JJ73" s="187"/>
      <c r="JK73" s="187">
        <f t="shared" si="64"/>
        <v>4.6399999999999997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</row>
    <row r="74" spans="1:284" ht="12.75" customHeight="1">
      <c r="A74" s="158"/>
      <c r="B74" s="84">
        <v>64</v>
      </c>
      <c r="C74" s="212"/>
      <c r="D74" s="212"/>
      <c r="E74" s="70"/>
      <c r="F74" s="70"/>
      <c r="G74" s="67">
        <f t="shared" si="0"/>
        <v>0</v>
      </c>
      <c r="H74" s="67">
        <f t="shared" si="0"/>
        <v>0</v>
      </c>
      <c r="I74" s="213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2"/>
      <c r="P74" s="213"/>
      <c r="Q74" s="70"/>
      <c r="R74" s="67"/>
      <c r="S74" s="67">
        <f t="shared" si="3"/>
        <v>0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>
        <v>0</v>
      </c>
      <c r="AH74" s="67"/>
      <c r="AI74" s="67"/>
      <c r="AJ74" s="67"/>
      <c r="AK74" s="67">
        <f t="shared" si="6"/>
        <v>0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>
        <v>20.62</v>
      </c>
      <c r="BX74" s="70"/>
      <c r="BY74" s="75"/>
      <c r="BZ74" s="218"/>
      <c r="CA74" s="67">
        <f t="shared" si="13"/>
        <v>20.62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/>
      <c r="DN74" s="212"/>
      <c r="DO74" s="219"/>
      <c r="DP74" s="220"/>
      <c r="DQ74" s="67">
        <f t="shared" si="20"/>
        <v>0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>
        <v>10.31</v>
      </c>
      <c r="EL74" s="212"/>
      <c r="EM74" s="219"/>
      <c r="EN74" s="219"/>
      <c r="EO74" s="67">
        <f t="shared" si="24"/>
        <v>10.31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/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>
        <v>0</v>
      </c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/>
      <c r="GH74" s="172"/>
      <c r="GI74" s="70">
        <f t="shared" si="68"/>
        <v>0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>
        <v>1.1299999999999999</v>
      </c>
      <c r="GP74" s="172"/>
      <c r="GQ74" s="70">
        <f t="shared" si="40"/>
        <v>1.1299999999999999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/>
      <c r="GX74" s="172"/>
      <c r="GY74" s="70">
        <f t="shared" si="44"/>
        <v>0</v>
      </c>
      <c r="GZ74" s="70">
        <f t="shared" si="45"/>
        <v>0</v>
      </c>
      <c r="HA74" s="172">
        <v>6.19</v>
      </c>
      <c r="HB74" s="172"/>
      <c r="HC74" s="70">
        <f t="shared" si="46"/>
        <v>6.19</v>
      </c>
      <c r="HD74" s="70">
        <f t="shared" si="47"/>
        <v>0</v>
      </c>
      <c r="HE74" s="172"/>
      <c r="HF74" s="172"/>
      <c r="HG74" s="70">
        <f t="shared" si="48"/>
        <v>0</v>
      </c>
      <c r="HH74" s="70">
        <f t="shared" si="48"/>
        <v>0</v>
      </c>
      <c r="HI74" s="172">
        <v>1.24</v>
      </c>
      <c r="HJ74" s="172"/>
      <c r="HK74" s="70">
        <f t="shared" si="49"/>
        <v>1.24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9.2799999999999994</v>
      </c>
      <c r="HV74" s="70"/>
      <c r="HW74" s="70">
        <f t="shared" si="69"/>
        <v>9.2799999999999994</v>
      </c>
      <c r="HX74" s="70">
        <f t="shared" si="69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>
        <v>30.93</v>
      </c>
      <c r="ID74" s="70"/>
      <c r="IE74" s="70">
        <f t="shared" si="54"/>
        <v>30.93</v>
      </c>
      <c r="IF74" s="186">
        <f t="shared" si="55"/>
        <v>0</v>
      </c>
      <c r="IG74" s="211">
        <v>0.1</v>
      </c>
      <c r="IH74" s="211"/>
      <c r="II74" s="187">
        <f t="shared" si="56"/>
        <v>0.1</v>
      </c>
      <c r="IJ74" s="187">
        <f t="shared" si="56"/>
        <v>0</v>
      </c>
      <c r="IM74" s="187">
        <f t="shared" si="57"/>
        <v>0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/>
      <c r="IX74" s="187"/>
      <c r="IY74" s="187">
        <f t="shared" si="60"/>
        <v>0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/>
      <c r="JF74" s="187"/>
      <c r="JG74" s="187">
        <f t="shared" si="63"/>
        <v>0</v>
      </c>
      <c r="JH74" s="187">
        <f t="shared" si="63"/>
        <v>0</v>
      </c>
      <c r="JI74" s="187">
        <v>4.6399999999999997</v>
      </c>
      <c r="JJ74" s="187"/>
      <c r="JK74" s="187">
        <f t="shared" si="64"/>
        <v>4.6399999999999997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</row>
    <row r="75" spans="1:284" ht="12.75" customHeight="1">
      <c r="A75" s="161" t="s">
        <v>152</v>
      </c>
      <c r="B75" s="84">
        <v>65</v>
      </c>
      <c r="C75" s="212"/>
      <c r="D75" s="212"/>
      <c r="E75" s="70"/>
      <c r="F75" s="70"/>
      <c r="G75" s="67">
        <f t="shared" si="0"/>
        <v>0</v>
      </c>
      <c r="H75" s="67">
        <f t="shared" si="0"/>
        <v>0</v>
      </c>
      <c r="I75" s="213">
        <v>0</v>
      </c>
      <c r="J75" s="67"/>
      <c r="K75" s="67"/>
      <c r="L75" s="67"/>
      <c r="M75" s="67">
        <f t="shared" si="2"/>
        <v>0</v>
      </c>
      <c r="N75" s="67">
        <f t="shared" si="2"/>
        <v>0</v>
      </c>
      <c r="O75" s="212"/>
      <c r="P75" s="213"/>
      <c r="Q75" s="70"/>
      <c r="R75" s="67"/>
      <c r="S75" s="67">
        <f t="shared" si="3"/>
        <v>0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>
        <v>0</v>
      </c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>
        <v>41.24</v>
      </c>
      <c r="BX75" s="70"/>
      <c r="BY75" s="75"/>
      <c r="BZ75" s="218"/>
      <c r="CA75" s="67">
        <f t="shared" si="13"/>
        <v>41.24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/>
      <c r="DN75" s="212"/>
      <c r="DO75" s="219"/>
      <c r="DP75" s="220"/>
      <c r="DQ75" s="67">
        <f t="shared" si="20"/>
        <v>0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>
        <v>10.31</v>
      </c>
      <c r="EL75" s="212"/>
      <c r="EM75" s="219"/>
      <c r="EN75" s="219"/>
      <c r="EO75" s="67">
        <f t="shared" si="24"/>
        <v>10.31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/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>
        <v>0</v>
      </c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/>
      <c r="GH75" s="172"/>
      <c r="GI75" s="70">
        <f t="shared" ref="GI75:GI106" si="70">GG75</f>
        <v>0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>
        <v>0.82</v>
      </c>
      <c r="GP75" s="172"/>
      <c r="GQ75" s="70">
        <f t="shared" si="40"/>
        <v>0.82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/>
      <c r="GX75" s="172"/>
      <c r="GY75" s="70">
        <f t="shared" si="44"/>
        <v>0</v>
      </c>
      <c r="GZ75" s="70">
        <f t="shared" si="45"/>
        <v>0</v>
      </c>
      <c r="HA75" s="172">
        <v>6.19</v>
      </c>
      <c r="HB75" s="172"/>
      <c r="HC75" s="70">
        <f t="shared" si="46"/>
        <v>6.19</v>
      </c>
      <c r="HD75" s="70">
        <f t="shared" si="47"/>
        <v>0</v>
      </c>
      <c r="HE75" s="172"/>
      <c r="HF75" s="172"/>
      <c r="HG75" s="70">
        <f t="shared" si="48"/>
        <v>0</v>
      </c>
      <c r="HH75" s="70">
        <f t="shared" si="48"/>
        <v>0</v>
      </c>
      <c r="HI75" s="172">
        <v>0</v>
      </c>
      <c r="HJ75" s="172"/>
      <c r="HK75" s="70">
        <f t="shared" si="49"/>
        <v>0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9.2799999999999994</v>
      </c>
      <c r="HV75" s="70"/>
      <c r="HW75" s="70">
        <f t="shared" si="69"/>
        <v>9.2799999999999994</v>
      </c>
      <c r="HX75" s="70">
        <f t="shared" si="69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>
        <v>0</v>
      </c>
      <c r="ID75" s="70"/>
      <c r="IE75" s="70">
        <f t="shared" si="54"/>
        <v>0</v>
      </c>
      <c r="IF75" s="186">
        <f t="shared" si="55"/>
        <v>0</v>
      </c>
      <c r="IG75" s="211">
        <v>0</v>
      </c>
      <c r="IH75" s="211"/>
      <c r="II75" s="187">
        <f t="shared" si="56"/>
        <v>0</v>
      </c>
      <c r="IJ75" s="187">
        <f t="shared" si="56"/>
        <v>0</v>
      </c>
      <c r="IM75" s="187">
        <f t="shared" si="57"/>
        <v>0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/>
      <c r="IX75" s="187"/>
      <c r="IY75" s="187">
        <f t="shared" si="60"/>
        <v>0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/>
      <c r="JF75" s="187"/>
      <c r="JG75" s="187">
        <f t="shared" si="63"/>
        <v>0</v>
      </c>
      <c r="JH75" s="187">
        <f t="shared" si="63"/>
        <v>0</v>
      </c>
      <c r="JI75" s="187">
        <v>4.6399999999999997</v>
      </c>
      <c r="JJ75" s="187"/>
      <c r="JK75" s="187">
        <f t="shared" si="64"/>
        <v>4.6399999999999997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</row>
    <row r="76" spans="1:284" ht="12.75" customHeight="1">
      <c r="A76" s="158"/>
      <c r="B76" s="84">
        <v>66</v>
      </c>
      <c r="C76" s="212"/>
      <c r="D76" s="212"/>
      <c r="E76" s="70"/>
      <c r="F76" s="70"/>
      <c r="G76" s="67">
        <f t="shared" ref="G76:H106" si="71">C76+E76</f>
        <v>0</v>
      </c>
      <c r="H76" s="67">
        <f t="shared" si="71"/>
        <v>0</v>
      </c>
      <c r="I76" s="213">
        <v>6.19</v>
      </c>
      <c r="J76" s="67"/>
      <c r="K76" s="67"/>
      <c r="L76" s="67"/>
      <c r="M76" s="67">
        <f t="shared" ref="M76:N106" si="72">I76+K76</f>
        <v>6.19</v>
      </c>
      <c r="N76" s="67">
        <f t="shared" si="72"/>
        <v>0</v>
      </c>
      <c r="O76" s="212"/>
      <c r="P76" s="213"/>
      <c r="Q76" s="70"/>
      <c r="R76" s="67"/>
      <c r="S76" s="67">
        <f t="shared" ref="S76:T106" si="73">O76+Q76</f>
        <v>0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1"/>
      <c r="AC76" s="222"/>
      <c r="AD76" s="215"/>
      <c r="AE76" s="67">
        <f t="shared" ref="AE76:AF106" si="75">AA76+AC76</f>
        <v>0</v>
      </c>
      <c r="AF76" s="67">
        <f t="shared" si="75"/>
        <v>0</v>
      </c>
      <c r="AG76" s="67">
        <v>0</v>
      </c>
      <c r="AH76" s="67"/>
      <c r="AI76" s="67"/>
      <c r="AJ76" s="67"/>
      <c r="AK76" s="67">
        <f t="shared" ref="AK76:AL106" si="76">AG76+AI76</f>
        <v>0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/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3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2"/>
      <c r="BF76" s="212"/>
      <c r="BG76" s="71"/>
      <c r="BH76" s="216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7"/>
      <c r="BR76" s="212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>
        <v>41.24</v>
      </c>
      <c r="BX76" s="70"/>
      <c r="BY76" s="75"/>
      <c r="BZ76" s="218"/>
      <c r="CA76" s="67">
        <f t="shared" ref="CA76:CB106" si="83">BW76+BY76</f>
        <v>41.24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2"/>
      <c r="CJ76" s="212"/>
      <c r="CK76" s="189"/>
      <c r="CL76" s="67"/>
      <c r="CM76" s="67">
        <f t="shared" ref="CM76:CN106" si="85">CI76+CK76</f>
        <v>0</v>
      </c>
      <c r="CN76" s="67">
        <f t="shared" si="85"/>
        <v>0</v>
      </c>
      <c r="CO76" s="212"/>
      <c r="CP76" s="212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2"/>
      <c r="CX76" s="212"/>
      <c r="CY76" s="67">
        <f t="shared" ref="CY76:CZ106" si="87">CU76+CW76</f>
        <v>0</v>
      </c>
      <c r="CZ76" s="67">
        <f t="shared" si="87"/>
        <v>0</v>
      </c>
      <c r="DA76" s="212"/>
      <c r="DB76" s="213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2"/>
      <c r="DN76" s="212"/>
      <c r="DO76" s="219"/>
      <c r="DP76" s="220"/>
      <c r="DQ76" s="67">
        <f t="shared" ref="DQ76:DR106" si="90">DM76+DO76</f>
        <v>0</v>
      </c>
      <c r="DR76" s="67">
        <f t="shared" si="90"/>
        <v>0</v>
      </c>
      <c r="DS76" s="107"/>
      <c r="DT76" s="67"/>
      <c r="DU76" s="212"/>
      <c r="DV76" s="212"/>
      <c r="DW76" s="67">
        <f t="shared" ref="DW76:DX106" si="91">DS76+DU76</f>
        <v>0</v>
      </c>
      <c r="DX76" s="67">
        <f t="shared" si="91"/>
        <v>0</v>
      </c>
      <c r="DY76" s="212"/>
      <c r="DZ76" s="213"/>
      <c r="EA76" s="184"/>
      <c r="EB76" s="67"/>
      <c r="EC76" s="67">
        <f t="shared" ref="EC76:ED106" si="92">DY76+EA76</f>
        <v>0</v>
      </c>
      <c r="ED76" s="67">
        <f t="shared" si="92"/>
        <v>0</v>
      </c>
      <c r="EE76" s="212"/>
      <c r="EF76" s="212"/>
      <c r="EG76" s="219"/>
      <c r="EH76" s="219"/>
      <c r="EI76" s="67">
        <f t="shared" ref="EI76:EJ106" si="93">EE76+EG76</f>
        <v>0</v>
      </c>
      <c r="EJ76" s="67">
        <f t="shared" si="93"/>
        <v>0</v>
      </c>
      <c r="EK76" s="212">
        <v>10.31</v>
      </c>
      <c r="EL76" s="212"/>
      <c r="EM76" s="219"/>
      <c r="EN76" s="219"/>
      <c r="EO76" s="67">
        <f t="shared" ref="EO76:EP106" si="94">EK76+EM76</f>
        <v>10.31</v>
      </c>
      <c r="EP76" s="67">
        <f t="shared" si="94"/>
        <v>0</v>
      </c>
      <c r="EQ76" s="185"/>
      <c r="ER76" s="172"/>
      <c r="ES76" s="172"/>
      <c r="ET76" s="172"/>
      <c r="EU76" s="70">
        <f t="shared" ref="EU76:EU106" si="95">EQ76+ES76</f>
        <v>0</v>
      </c>
      <c r="EV76" s="70">
        <f t="shared" ref="EV76:EV106" si="96">ER76+ET76</f>
        <v>0</v>
      </c>
      <c r="EW76" s="67"/>
      <c r="EX76" s="67"/>
      <c r="EY76" s="67"/>
      <c r="EZ76" s="67"/>
      <c r="FA76" s="67">
        <f t="shared" ref="FA76:FB106" si="97">EW76+EY76</f>
        <v>0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2"/>
      <c r="FJ76" s="172"/>
      <c r="FK76" s="172"/>
      <c r="FL76" s="172"/>
      <c r="FM76" s="70">
        <f t="shared" ref="FM76:FM106" si="99">FI76+FK76</f>
        <v>0</v>
      </c>
      <c r="FN76" s="70">
        <f t="shared" ref="FN76:FN106" si="100">FJ76+FL76</f>
        <v>0</v>
      </c>
      <c r="FO76" s="172"/>
      <c r="FP76" s="172"/>
      <c r="FQ76" s="172"/>
      <c r="FR76" s="172"/>
      <c r="FS76" s="70">
        <f t="shared" ref="FS76:FS106" si="101">FO76+FQ76</f>
        <v>0</v>
      </c>
      <c r="FT76" s="70">
        <f t="shared" ref="FT76:FT106" si="102">FP76+FR76</f>
        <v>0</v>
      </c>
      <c r="FU76" s="172"/>
      <c r="FV76" s="172"/>
      <c r="FW76" s="172"/>
      <c r="FX76" s="172"/>
      <c r="FY76" s="70">
        <f t="shared" ref="FY76:FY106" si="103">FU76+FW76</f>
        <v>0</v>
      </c>
      <c r="FZ76" s="70">
        <f t="shared" ref="FZ76:FZ106" si="104">FV76+FX76</f>
        <v>0</v>
      </c>
      <c r="GA76" s="172">
        <v>0</v>
      </c>
      <c r="GB76" s="172"/>
      <c r="GC76" s="172"/>
      <c r="GD76" s="172"/>
      <c r="GE76" s="70">
        <f t="shared" ref="GE76:GE106" si="105">GA76+GC76</f>
        <v>0</v>
      </c>
      <c r="GF76" s="70">
        <f t="shared" ref="GF76:GF106" si="106">GB76+GD76</f>
        <v>0</v>
      </c>
      <c r="GG76" s="172"/>
      <c r="GH76" s="172"/>
      <c r="GI76" s="70">
        <f t="shared" si="70"/>
        <v>0</v>
      </c>
      <c r="GJ76" s="70">
        <f t="shared" ref="GJ76:GJ106" si="107">GH76</f>
        <v>0</v>
      </c>
      <c r="GK76" s="172"/>
      <c r="GL76" s="172"/>
      <c r="GM76" s="70">
        <f t="shared" ref="GM76:GM106" si="108">GK76</f>
        <v>0</v>
      </c>
      <c r="GN76" s="70">
        <f t="shared" ref="GN76:GN106" si="109">GL76</f>
        <v>0</v>
      </c>
      <c r="GO76" s="172">
        <v>0.62</v>
      </c>
      <c r="GP76" s="172"/>
      <c r="GQ76" s="70">
        <f t="shared" ref="GQ76:GQ106" si="110">GO76</f>
        <v>0.62</v>
      </c>
      <c r="GR76" s="70">
        <f t="shared" ref="GR76:GR106" si="111">GP76</f>
        <v>0</v>
      </c>
      <c r="GS76" s="172"/>
      <c r="GT76" s="172"/>
      <c r="GU76" s="70">
        <f t="shared" ref="GU76:GU106" si="112">GS76</f>
        <v>0</v>
      </c>
      <c r="GV76" s="70">
        <f t="shared" ref="GV76:GV106" si="113">GT76</f>
        <v>0</v>
      </c>
      <c r="GW76" s="172"/>
      <c r="GX76" s="172"/>
      <c r="GY76" s="70">
        <f t="shared" ref="GY76:GY106" si="114">GW76</f>
        <v>0</v>
      </c>
      <c r="GZ76" s="70">
        <f t="shared" ref="GZ76:GZ106" si="115">GX76</f>
        <v>0</v>
      </c>
      <c r="HA76" s="172">
        <v>6.19</v>
      </c>
      <c r="HB76" s="172"/>
      <c r="HC76" s="70">
        <f t="shared" ref="HC76:HC106" si="116">HA76</f>
        <v>6.19</v>
      </c>
      <c r="HD76" s="70">
        <f t="shared" ref="HD76:HD106" si="117">HB76</f>
        <v>0</v>
      </c>
      <c r="HE76" s="172"/>
      <c r="HF76" s="172"/>
      <c r="HG76" s="70">
        <f t="shared" ref="HG76:HH106" si="118">HE76</f>
        <v>0</v>
      </c>
      <c r="HH76" s="70">
        <f t="shared" si="118"/>
        <v>0</v>
      </c>
      <c r="HI76" s="172">
        <v>0</v>
      </c>
      <c r="HJ76" s="172"/>
      <c r="HK76" s="70">
        <f t="shared" ref="HK76:HL106" si="119">HI76</f>
        <v>0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>
        <v>9.2799999999999994</v>
      </c>
      <c r="HV76" s="70"/>
      <c r="HW76" s="70">
        <f t="shared" ref="HW76:HX106" si="122">HU76</f>
        <v>9.2799999999999994</v>
      </c>
      <c r="HX76" s="70">
        <f t="shared" si="122"/>
        <v>0</v>
      </c>
      <c r="HY76" s="70"/>
      <c r="HZ76" s="70"/>
      <c r="IA76" s="70">
        <f t="shared" ref="IA76:IB106" si="123">HY76</f>
        <v>0</v>
      </c>
      <c r="IB76" s="70">
        <f t="shared" si="123"/>
        <v>0</v>
      </c>
      <c r="IC76" s="70">
        <v>0</v>
      </c>
      <c r="ID76" s="70"/>
      <c r="IE76" s="70">
        <f t="shared" ref="IE76:IE106" si="124">IC76</f>
        <v>0</v>
      </c>
      <c r="IF76" s="186">
        <f t="shared" ref="IF76:IF106" si="125">ID76</f>
        <v>0</v>
      </c>
      <c r="IG76" s="211">
        <v>0</v>
      </c>
      <c r="IH76" s="211"/>
      <c r="II76" s="187">
        <f t="shared" ref="II76:IJ106" si="126">IG76</f>
        <v>0</v>
      </c>
      <c r="IJ76" s="187">
        <f t="shared" si="126"/>
        <v>0</v>
      </c>
      <c r="IM76" s="187">
        <f t="shared" ref="IM76:IN106" si="127">IK76</f>
        <v>0</v>
      </c>
      <c r="IN76" s="187">
        <f t="shared" si="127"/>
        <v>0</v>
      </c>
      <c r="IO76" s="172"/>
      <c r="IP76" s="187"/>
      <c r="IQ76" s="187">
        <f t="shared" ref="IQ76:IR106" si="128">IO76</f>
        <v>0</v>
      </c>
      <c r="IR76" s="187">
        <f t="shared" si="128"/>
        <v>0</v>
      </c>
      <c r="IS76" s="187"/>
      <c r="IT76" s="187"/>
      <c r="IU76" s="187">
        <f t="shared" ref="IU76:IV106" si="129">IS76</f>
        <v>0</v>
      </c>
      <c r="IV76" s="187">
        <f t="shared" si="129"/>
        <v>0</v>
      </c>
      <c r="IW76" s="187"/>
      <c r="IX76" s="187"/>
      <c r="IY76" s="187">
        <f t="shared" ref="IY76:IY106" si="130">IW76</f>
        <v>0</v>
      </c>
      <c r="IZ76" s="187">
        <f t="shared" ref="IZ76:IZ106" si="131">IX76</f>
        <v>0</v>
      </c>
      <c r="JA76" s="187"/>
      <c r="JB76" s="187"/>
      <c r="JC76" s="187">
        <f t="shared" ref="JC76:JD106" si="132">JA76</f>
        <v>0</v>
      </c>
      <c r="JD76" s="187">
        <f t="shared" si="132"/>
        <v>0</v>
      </c>
      <c r="JE76" s="187"/>
      <c r="JF76" s="187"/>
      <c r="JG76" s="187">
        <f t="shared" ref="JG76:JH106" si="133">JE76</f>
        <v>0</v>
      </c>
      <c r="JH76" s="187">
        <f t="shared" si="133"/>
        <v>0</v>
      </c>
      <c r="JI76" s="187">
        <v>4.6399999999999997</v>
      </c>
      <c r="JJ76" s="187"/>
      <c r="JK76" s="187">
        <f t="shared" ref="JK76:JL106" si="134">JI76</f>
        <v>4.6399999999999997</v>
      </c>
      <c r="JL76" s="187">
        <f t="shared" si="134"/>
        <v>0</v>
      </c>
      <c r="JM76" s="187"/>
      <c r="JN76" s="187"/>
      <c r="JO76" s="187">
        <f t="shared" ref="JO76:JP106" si="135">JM76</f>
        <v>0</v>
      </c>
      <c r="JP76" s="187">
        <f t="shared" si="135"/>
        <v>0</v>
      </c>
      <c r="JQ76" s="187"/>
      <c r="JR76" s="187"/>
      <c r="JS76" s="187">
        <f t="shared" ref="JS76:JT106" si="136">JQ76</f>
        <v>0</v>
      </c>
      <c r="JT76" s="187">
        <f t="shared" si="136"/>
        <v>0</v>
      </c>
      <c r="JU76" s="187"/>
      <c r="JV76" s="187"/>
      <c r="JW76" s="187">
        <f t="shared" ref="JW76:JX106" si="137">JU76</f>
        <v>0</v>
      </c>
      <c r="JX76" s="187">
        <f t="shared" si="137"/>
        <v>0</v>
      </c>
    </row>
    <row r="77" spans="1:284" ht="12.75" customHeight="1">
      <c r="A77" s="158"/>
      <c r="B77" s="84">
        <v>67</v>
      </c>
      <c r="C77" s="212"/>
      <c r="D77" s="212"/>
      <c r="E77" s="70"/>
      <c r="F77" s="70"/>
      <c r="G77" s="67">
        <f t="shared" si="71"/>
        <v>0</v>
      </c>
      <c r="H77" s="67">
        <f t="shared" si="71"/>
        <v>0</v>
      </c>
      <c r="I77" s="213">
        <v>0</v>
      </c>
      <c r="J77" s="67"/>
      <c r="K77" s="67"/>
      <c r="L77" s="67"/>
      <c r="M77" s="67">
        <f t="shared" si="72"/>
        <v>0</v>
      </c>
      <c r="N77" s="67">
        <f t="shared" si="72"/>
        <v>0</v>
      </c>
      <c r="O77" s="212"/>
      <c r="P77" s="213"/>
      <c r="Q77" s="70"/>
      <c r="R77" s="67"/>
      <c r="S77" s="67">
        <f t="shared" si="73"/>
        <v>0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1"/>
      <c r="AC77" s="222"/>
      <c r="AD77" s="215"/>
      <c r="AE77" s="67">
        <f t="shared" si="75"/>
        <v>0</v>
      </c>
      <c r="AF77" s="67">
        <f t="shared" si="75"/>
        <v>0</v>
      </c>
      <c r="AG77" s="67">
        <v>0</v>
      </c>
      <c r="AH77" s="67"/>
      <c r="AI77" s="67"/>
      <c r="AJ77" s="67"/>
      <c r="AK77" s="67">
        <f t="shared" si="76"/>
        <v>0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/>
      <c r="AT77" s="70"/>
      <c r="AU77" s="70"/>
      <c r="AV77" s="67"/>
      <c r="AW77" s="67">
        <f t="shared" si="78"/>
        <v>0</v>
      </c>
      <c r="AX77" s="67">
        <f t="shared" si="78"/>
        <v>0</v>
      </c>
      <c r="AY77" s="183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2"/>
      <c r="BF77" s="212"/>
      <c r="BG77" s="71"/>
      <c r="BH77" s="216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7"/>
      <c r="BR77" s="212"/>
      <c r="BS77" s="87"/>
      <c r="BT77" s="87"/>
      <c r="BU77" s="67">
        <f t="shared" si="82"/>
        <v>0</v>
      </c>
      <c r="BV77" s="67">
        <f t="shared" si="82"/>
        <v>0</v>
      </c>
      <c r="BW77" s="70">
        <v>41.24</v>
      </c>
      <c r="BX77" s="70"/>
      <c r="BY77" s="75"/>
      <c r="BZ77" s="218"/>
      <c r="CA77" s="67">
        <f t="shared" si="83"/>
        <v>41.24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2"/>
      <c r="CJ77" s="212"/>
      <c r="CK77" s="189"/>
      <c r="CL77" s="67"/>
      <c r="CM77" s="67">
        <f t="shared" si="85"/>
        <v>0</v>
      </c>
      <c r="CN77" s="67">
        <f t="shared" si="85"/>
        <v>0</v>
      </c>
      <c r="CO77" s="212"/>
      <c r="CP77" s="212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2"/>
      <c r="CX77" s="212"/>
      <c r="CY77" s="67">
        <f t="shared" si="87"/>
        <v>0</v>
      </c>
      <c r="CZ77" s="67">
        <f t="shared" si="87"/>
        <v>0</v>
      </c>
      <c r="DA77" s="212"/>
      <c r="DB77" s="213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2"/>
      <c r="DN77" s="212"/>
      <c r="DO77" s="219"/>
      <c r="DP77" s="220"/>
      <c r="DQ77" s="67">
        <f t="shared" si="90"/>
        <v>0</v>
      </c>
      <c r="DR77" s="67">
        <f t="shared" si="90"/>
        <v>0</v>
      </c>
      <c r="DS77" s="107"/>
      <c r="DT77" s="67"/>
      <c r="DU77" s="212"/>
      <c r="DV77" s="212"/>
      <c r="DW77" s="67">
        <f t="shared" si="91"/>
        <v>0</v>
      </c>
      <c r="DX77" s="67">
        <f t="shared" si="91"/>
        <v>0</v>
      </c>
      <c r="DY77" s="212"/>
      <c r="DZ77" s="213"/>
      <c r="EA77" s="184"/>
      <c r="EB77" s="67"/>
      <c r="EC77" s="67">
        <f t="shared" si="92"/>
        <v>0</v>
      </c>
      <c r="ED77" s="67">
        <f t="shared" si="92"/>
        <v>0</v>
      </c>
      <c r="EE77" s="212"/>
      <c r="EF77" s="212"/>
      <c r="EG77" s="219"/>
      <c r="EH77" s="219"/>
      <c r="EI77" s="67">
        <f t="shared" si="93"/>
        <v>0</v>
      </c>
      <c r="EJ77" s="67">
        <f t="shared" si="93"/>
        <v>0</v>
      </c>
      <c r="EK77" s="212">
        <v>10.31</v>
      </c>
      <c r="EL77" s="212"/>
      <c r="EM77" s="219"/>
      <c r="EN77" s="219"/>
      <c r="EO77" s="67">
        <f t="shared" si="94"/>
        <v>10.31</v>
      </c>
      <c r="EP77" s="67">
        <f t="shared" si="94"/>
        <v>0</v>
      </c>
      <c r="EQ77" s="185"/>
      <c r="ER77" s="172"/>
      <c r="ES77" s="172"/>
      <c r="ET77" s="172"/>
      <c r="EU77" s="70">
        <f t="shared" si="95"/>
        <v>0</v>
      </c>
      <c r="EV77" s="70">
        <f t="shared" si="96"/>
        <v>0</v>
      </c>
      <c r="EW77" s="67"/>
      <c r="EX77" s="67"/>
      <c r="EY77" s="67"/>
      <c r="EZ77" s="67"/>
      <c r="FA77" s="67">
        <f t="shared" si="97"/>
        <v>0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2"/>
      <c r="FJ77" s="172"/>
      <c r="FK77" s="172"/>
      <c r="FL77" s="172"/>
      <c r="FM77" s="70">
        <f t="shared" si="99"/>
        <v>0</v>
      </c>
      <c r="FN77" s="70">
        <f t="shared" si="100"/>
        <v>0</v>
      </c>
      <c r="FO77" s="172"/>
      <c r="FP77" s="172"/>
      <c r="FQ77" s="172"/>
      <c r="FR77" s="172"/>
      <c r="FS77" s="70">
        <f t="shared" si="101"/>
        <v>0</v>
      </c>
      <c r="FT77" s="70">
        <f t="shared" si="102"/>
        <v>0</v>
      </c>
      <c r="FU77" s="172"/>
      <c r="FV77" s="172"/>
      <c r="FW77" s="172"/>
      <c r="FX77" s="172"/>
      <c r="FY77" s="70">
        <f t="shared" si="103"/>
        <v>0</v>
      </c>
      <c r="FZ77" s="70">
        <f t="shared" si="104"/>
        <v>0</v>
      </c>
      <c r="GA77" s="172">
        <v>0</v>
      </c>
      <c r="GB77" s="172"/>
      <c r="GC77" s="172"/>
      <c r="GD77" s="172"/>
      <c r="GE77" s="70">
        <f t="shared" si="105"/>
        <v>0</v>
      </c>
      <c r="GF77" s="70">
        <f t="shared" si="106"/>
        <v>0</v>
      </c>
      <c r="GG77" s="172"/>
      <c r="GH77" s="172"/>
      <c r="GI77" s="70">
        <f t="shared" si="70"/>
        <v>0</v>
      </c>
      <c r="GJ77" s="70">
        <f t="shared" si="107"/>
        <v>0</v>
      </c>
      <c r="GK77" s="172"/>
      <c r="GL77" s="172"/>
      <c r="GM77" s="70">
        <f t="shared" si="108"/>
        <v>0</v>
      </c>
      <c r="GN77" s="70">
        <f t="shared" si="109"/>
        <v>0</v>
      </c>
      <c r="GO77" s="172">
        <v>0.41</v>
      </c>
      <c r="GP77" s="172"/>
      <c r="GQ77" s="70">
        <f t="shared" si="110"/>
        <v>0.41</v>
      </c>
      <c r="GR77" s="70">
        <f t="shared" si="111"/>
        <v>0</v>
      </c>
      <c r="GS77" s="172"/>
      <c r="GT77" s="172"/>
      <c r="GU77" s="70">
        <f t="shared" si="112"/>
        <v>0</v>
      </c>
      <c r="GV77" s="70">
        <f t="shared" si="113"/>
        <v>0</v>
      </c>
      <c r="GW77" s="172"/>
      <c r="GX77" s="172"/>
      <c r="GY77" s="70">
        <f t="shared" si="114"/>
        <v>0</v>
      </c>
      <c r="GZ77" s="70">
        <f t="shared" si="115"/>
        <v>0</v>
      </c>
      <c r="HA77" s="172">
        <v>6.19</v>
      </c>
      <c r="HB77" s="172"/>
      <c r="HC77" s="70">
        <f t="shared" si="116"/>
        <v>6.19</v>
      </c>
      <c r="HD77" s="70">
        <f t="shared" si="117"/>
        <v>0</v>
      </c>
      <c r="HE77" s="172"/>
      <c r="HF77" s="172"/>
      <c r="HG77" s="70">
        <f t="shared" si="118"/>
        <v>0</v>
      </c>
      <c r="HH77" s="70">
        <f t="shared" si="118"/>
        <v>0</v>
      </c>
      <c r="HI77" s="172">
        <v>0</v>
      </c>
      <c r="HJ77" s="172"/>
      <c r="HK77" s="70">
        <f t="shared" si="119"/>
        <v>0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>
        <v>9.2799999999999994</v>
      </c>
      <c r="HV77" s="70"/>
      <c r="HW77" s="70">
        <f t="shared" si="122"/>
        <v>9.2799999999999994</v>
      </c>
      <c r="HX77" s="70">
        <f t="shared" si="122"/>
        <v>0</v>
      </c>
      <c r="HY77" s="70"/>
      <c r="HZ77" s="70"/>
      <c r="IA77" s="70">
        <f t="shared" si="123"/>
        <v>0</v>
      </c>
      <c r="IB77" s="70">
        <f t="shared" si="123"/>
        <v>0</v>
      </c>
      <c r="IC77" s="70">
        <v>0</v>
      </c>
      <c r="ID77" s="70"/>
      <c r="IE77" s="70">
        <f t="shared" si="124"/>
        <v>0</v>
      </c>
      <c r="IF77" s="186">
        <f t="shared" si="125"/>
        <v>0</v>
      </c>
      <c r="IG77" s="211">
        <v>0</v>
      </c>
      <c r="IH77" s="211"/>
      <c r="II77" s="187">
        <f t="shared" si="126"/>
        <v>0</v>
      </c>
      <c r="IJ77" s="187">
        <f t="shared" si="126"/>
        <v>0</v>
      </c>
      <c r="IM77" s="187">
        <f t="shared" si="127"/>
        <v>0</v>
      </c>
      <c r="IN77" s="187">
        <f t="shared" si="127"/>
        <v>0</v>
      </c>
      <c r="IO77" s="172"/>
      <c r="IP77" s="187"/>
      <c r="IQ77" s="187">
        <f t="shared" si="128"/>
        <v>0</v>
      </c>
      <c r="IR77" s="187">
        <f t="shared" si="128"/>
        <v>0</v>
      </c>
      <c r="IS77" s="187"/>
      <c r="IT77" s="187"/>
      <c r="IU77" s="187">
        <f t="shared" si="129"/>
        <v>0</v>
      </c>
      <c r="IV77" s="187">
        <f t="shared" si="129"/>
        <v>0</v>
      </c>
      <c r="IW77" s="187"/>
      <c r="IX77" s="187"/>
      <c r="IY77" s="187">
        <f t="shared" si="130"/>
        <v>0</v>
      </c>
      <c r="IZ77" s="187">
        <f t="shared" si="131"/>
        <v>0</v>
      </c>
      <c r="JA77" s="187"/>
      <c r="JB77" s="187"/>
      <c r="JC77" s="187">
        <f t="shared" si="132"/>
        <v>0</v>
      </c>
      <c r="JD77" s="187">
        <f t="shared" si="132"/>
        <v>0</v>
      </c>
      <c r="JE77" s="187"/>
      <c r="JF77" s="187"/>
      <c r="JG77" s="187">
        <f t="shared" si="133"/>
        <v>0</v>
      </c>
      <c r="JH77" s="187">
        <f t="shared" si="133"/>
        <v>0</v>
      </c>
      <c r="JI77" s="187">
        <v>4.6399999999999997</v>
      </c>
      <c r="JJ77" s="187"/>
      <c r="JK77" s="187">
        <f t="shared" si="134"/>
        <v>4.6399999999999997</v>
      </c>
      <c r="JL77" s="187">
        <f t="shared" si="134"/>
        <v>0</v>
      </c>
      <c r="JM77" s="187"/>
      <c r="JN77" s="187"/>
      <c r="JO77" s="187">
        <f t="shared" si="135"/>
        <v>0</v>
      </c>
      <c r="JP77" s="187">
        <f t="shared" si="135"/>
        <v>0</v>
      </c>
      <c r="JQ77" s="187"/>
      <c r="JR77" s="187"/>
      <c r="JS77" s="187">
        <f t="shared" si="136"/>
        <v>0</v>
      </c>
      <c r="JT77" s="187">
        <f t="shared" si="136"/>
        <v>0</v>
      </c>
      <c r="JU77" s="187"/>
      <c r="JV77" s="187"/>
      <c r="JW77" s="187">
        <f t="shared" si="137"/>
        <v>0</v>
      </c>
      <c r="JX77" s="187">
        <f t="shared" si="137"/>
        <v>0</v>
      </c>
    </row>
    <row r="78" spans="1:284" ht="12.75" customHeight="1">
      <c r="A78" s="158"/>
      <c r="B78" s="84">
        <v>68</v>
      </c>
      <c r="C78" s="212"/>
      <c r="D78" s="212"/>
      <c r="E78" s="70"/>
      <c r="F78" s="70"/>
      <c r="G78" s="67">
        <f t="shared" si="71"/>
        <v>0</v>
      </c>
      <c r="H78" s="67">
        <f t="shared" si="71"/>
        <v>0</v>
      </c>
      <c r="I78" s="213">
        <v>0</v>
      </c>
      <c r="J78" s="67"/>
      <c r="K78" s="67"/>
      <c r="L78" s="67"/>
      <c r="M78" s="67">
        <f t="shared" si="72"/>
        <v>0</v>
      </c>
      <c r="N78" s="67">
        <f t="shared" si="72"/>
        <v>0</v>
      </c>
      <c r="O78" s="212"/>
      <c r="P78" s="213"/>
      <c r="Q78" s="70"/>
      <c r="R78" s="67"/>
      <c r="S78" s="67">
        <f t="shared" si="73"/>
        <v>0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1"/>
      <c r="AC78" s="222"/>
      <c r="AD78" s="215"/>
      <c r="AE78" s="67">
        <f t="shared" si="75"/>
        <v>0</v>
      </c>
      <c r="AF78" s="67">
        <f t="shared" si="75"/>
        <v>0</v>
      </c>
      <c r="AG78" s="67">
        <v>0</v>
      </c>
      <c r="AH78" s="67"/>
      <c r="AI78" s="67"/>
      <c r="AJ78" s="67"/>
      <c r="AK78" s="67">
        <f t="shared" si="76"/>
        <v>0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/>
      <c r="AT78" s="70"/>
      <c r="AU78" s="70"/>
      <c r="AV78" s="67"/>
      <c r="AW78" s="67">
        <f t="shared" si="78"/>
        <v>0</v>
      </c>
      <c r="AX78" s="67">
        <f t="shared" si="78"/>
        <v>0</v>
      </c>
      <c r="AY78" s="183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2"/>
      <c r="BF78" s="212"/>
      <c r="BG78" s="71"/>
      <c r="BH78" s="216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7"/>
      <c r="BR78" s="212"/>
      <c r="BS78" s="87"/>
      <c r="BT78" s="87"/>
      <c r="BU78" s="67">
        <f t="shared" si="82"/>
        <v>0</v>
      </c>
      <c r="BV78" s="67">
        <f t="shared" si="82"/>
        <v>0</v>
      </c>
      <c r="BW78" s="70">
        <v>41.24</v>
      </c>
      <c r="BX78" s="70"/>
      <c r="BY78" s="75"/>
      <c r="BZ78" s="218"/>
      <c r="CA78" s="67">
        <f t="shared" si="83"/>
        <v>41.24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2"/>
      <c r="CJ78" s="212"/>
      <c r="CK78" s="189"/>
      <c r="CL78" s="67"/>
      <c r="CM78" s="67">
        <f t="shared" si="85"/>
        <v>0</v>
      </c>
      <c r="CN78" s="67">
        <f t="shared" si="85"/>
        <v>0</v>
      </c>
      <c r="CO78" s="212"/>
      <c r="CP78" s="212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2"/>
      <c r="CX78" s="212"/>
      <c r="CY78" s="67">
        <f t="shared" si="87"/>
        <v>0</v>
      </c>
      <c r="CZ78" s="67">
        <f t="shared" si="87"/>
        <v>0</v>
      </c>
      <c r="DA78" s="212"/>
      <c r="DB78" s="213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2"/>
      <c r="DN78" s="212"/>
      <c r="DO78" s="219"/>
      <c r="DP78" s="220"/>
      <c r="DQ78" s="67">
        <f t="shared" si="90"/>
        <v>0</v>
      </c>
      <c r="DR78" s="67">
        <f t="shared" si="90"/>
        <v>0</v>
      </c>
      <c r="DS78" s="107"/>
      <c r="DT78" s="67"/>
      <c r="DU78" s="212"/>
      <c r="DV78" s="212"/>
      <c r="DW78" s="67">
        <f t="shared" si="91"/>
        <v>0</v>
      </c>
      <c r="DX78" s="67">
        <f t="shared" si="91"/>
        <v>0</v>
      </c>
      <c r="DY78" s="212"/>
      <c r="DZ78" s="213"/>
      <c r="EA78" s="184"/>
      <c r="EB78" s="67"/>
      <c r="EC78" s="67">
        <f t="shared" si="92"/>
        <v>0</v>
      </c>
      <c r="ED78" s="67">
        <f t="shared" si="92"/>
        <v>0</v>
      </c>
      <c r="EE78" s="212"/>
      <c r="EF78" s="212"/>
      <c r="EG78" s="219"/>
      <c r="EH78" s="219"/>
      <c r="EI78" s="67">
        <f t="shared" si="93"/>
        <v>0</v>
      </c>
      <c r="EJ78" s="67">
        <f t="shared" si="93"/>
        <v>0</v>
      </c>
      <c r="EK78" s="212">
        <v>10.31</v>
      </c>
      <c r="EL78" s="212"/>
      <c r="EM78" s="219"/>
      <c r="EN78" s="219"/>
      <c r="EO78" s="67">
        <f t="shared" si="94"/>
        <v>10.31</v>
      </c>
      <c r="EP78" s="67">
        <f t="shared" si="94"/>
        <v>0</v>
      </c>
      <c r="EQ78" s="185"/>
      <c r="ER78" s="172"/>
      <c r="ES78" s="172"/>
      <c r="ET78" s="172"/>
      <c r="EU78" s="70">
        <f t="shared" si="95"/>
        <v>0</v>
      </c>
      <c r="EV78" s="70">
        <f t="shared" si="96"/>
        <v>0</v>
      </c>
      <c r="EW78" s="67"/>
      <c r="EX78" s="67"/>
      <c r="EY78" s="67"/>
      <c r="EZ78" s="67"/>
      <c r="FA78" s="67">
        <f t="shared" si="97"/>
        <v>0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2"/>
      <c r="FJ78" s="172"/>
      <c r="FK78" s="172"/>
      <c r="FL78" s="172"/>
      <c r="FM78" s="70">
        <f t="shared" si="99"/>
        <v>0</v>
      </c>
      <c r="FN78" s="70">
        <f t="shared" si="100"/>
        <v>0</v>
      </c>
      <c r="FO78" s="172"/>
      <c r="FP78" s="172"/>
      <c r="FQ78" s="172"/>
      <c r="FR78" s="172"/>
      <c r="FS78" s="70">
        <f t="shared" si="101"/>
        <v>0</v>
      </c>
      <c r="FT78" s="70">
        <f t="shared" si="102"/>
        <v>0</v>
      </c>
      <c r="FU78" s="172"/>
      <c r="FV78" s="172"/>
      <c r="FW78" s="172"/>
      <c r="FX78" s="172"/>
      <c r="FY78" s="70">
        <f t="shared" si="103"/>
        <v>0</v>
      </c>
      <c r="FZ78" s="70">
        <f t="shared" si="104"/>
        <v>0</v>
      </c>
      <c r="GA78" s="172">
        <v>0</v>
      </c>
      <c r="GB78" s="172"/>
      <c r="GC78" s="172"/>
      <c r="GD78" s="172"/>
      <c r="GE78" s="70">
        <f t="shared" si="105"/>
        <v>0</v>
      </c>
      <c r="GF78" s="70">
        <f t="shared" si="106"/>
        <v>0</v>
      </c>
      <c r="GG78" s="172"/>
      <c r="GH78" s="172"/>
      <c r="GI78" s="70">
        <f t="shared" si="70"/>
        <v>0</v>
      </c>
      <c r="GJ78" s="70">
        <f t="shared" si="107"/>
        <v>0</v>
      </c>
      <c r="GK78" s="172"/>
      <c r="GL78" s="172"/>
      <c r="GM78" s="70">
        <f t="shared" si="108"/>
        <v>0</v>
      </c>
      <c r="GN78" s="70">
        <f t="shared" si="109"/>
        <v>0</v>
      </c>
      <c r="GO78" s="172">
        <v>0.21</v>
      </c>
      <c r="GP78" s="172"/>
      <c r="GQ78" s="70">
        <f t="shared" si="110"/>
        <v>0.21</v>
      </c>
      <c r="GR78" s="70">
        <f t="shared" si="111"/>
        <v>0</v>
      </c>
      <c r="GS78" s="172"/>
      <c r="GT78" s="172"/>
      <c r="GU78" s="70">
        <f t="shared" si="112"/>
        <v>0</v>
      </c>
      <c r="GV78" s="70">
        <f t="shared" si="113"/>
        <v>0</v>
      </c>
      <c r="GW78" s="172"/>
      <c r="GX78" s="172"/>
      <c r="GY78" s="70">
        <f t="shared" si="114"/>
        <v>0</v>
      </c>
      <c r="GZ78" s="70">
        <f t="shared" si="115"/>
        <v>0</v>
      </c>
      <c r="HA78" s="172">
        <v>6.19</v>
      </c>
      <c r="HB78" s="172"/>
      <c r="HC78" s="70">
        <f t="shared" si="116"/>
        <v>6.19</v>
      </c>
      <c r="HD78" s="70">
        <f t="shared" si="117"/>
        <v>0</v>
      </c>
      <c r="HE78" s="172"/>
      <c r="HF78" s="172"/>
      <c r="HG78" s="70">
        <f t="shared" si="118"/>
        <v>0</v>
      </c>
      <c r="HH78" s="70">
        <f t="shared" si="118"/>
        <v>0</v>
      </c>
      <c r="HI78" s="172">
        <v>0</v>
      </c>
      <c r="HJ78" s="172"/>
      <c r="HK78" s="70">
        <f t="shared" si="119"/>
        <v>0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>
        <v>9.2799999999999994</v>
      </c>
      <c r="HV78" s="70"/>
      <c r="HW78" s="70">
        <f t="shared" si="122"/>
        <v>9.2799999999999994</v>
      </c>
      <c r="HX78" s="70">
        <f t="shared" si="122"/>
        <v>0</v>
      </c>
      <c r="HY78" s="70"/>
      <c r="HZ78" s="70"/>
      <c r="IA78" s="70">
        <f t="shared" si="123"/>
        <v>0</v>
      </c>
      <c r="IB78" s="70">
        <f t="shared" si="123"/>
        <v>0</v>
      </c>
      <c r="IC78" s="70">
        <v>0</v>
      </c>
      <c r="ID78" s="70"/>
      <c r="IE78" s="70">
        <f t="shared" si="124"/>
        <v>0</v>
      </c>
      <c r="IF78" s="186">
        <f t="shared" si="125"/>
        <v>0</v>
      </c>
      <c r="IG78" s="211">
        <v>0</v>
      </c>
      <c r="IH78" s="211"/>
      <c r="II78" s="187">
        <f t="shared" si="126"/>
        <v>0</v>
      </c>
      <c r="IJ78" s="187">
        <f t="shared" si="126"/>
        <v>0</v>
      </c>
      <c r="IM78" s="187">
        <f t="shared" si="127"/>
        <v>0</v>
      </c>
      <c r="IN78" s="187">
        <f t="shared" si="127"/>
        <v>0</v>
      </c>
      <c r="IO78" s="172"/>
      <c r="IP78" s="187"/>
      <c r="IQ78" s="187">
        <f t="shared" si="128"/>
        <v>0</v>
      </c>
      <c r="IR78" s="187">
        <f t="shared" si="128"/>
        <v>0</v>
      </c>
      <c r="IS78" s="187"/>
      <c r="IT78" s="187"/>
      <c r="IU78" s="187">
        <f t="shared" si="129"/>
        <v>0</v>
      </c>
      <c r="IV78" s="187">
        <f t="shared" si="129"/>
        <v>0</v>
      </c>
      <c r="IW78" s="187"/>
      <c r="IX78" s="187"/>
      <c r="IY78" s="187">
        <f t="shared" si="130"/>
        <v>0</v>
      </c>
      <c r="IZ78" s="187">
        <f t="shared" si="131"/>
        <v>0</v>
      </c>
      <c r="JA78" s="187"/>
      <c r="JB78" s="187"/>
      <c r="JC78" s="187">
        <f t="shared" si="132"/>
        <v>0</v>
      </c>
      <c r="JD78" s="187">
        <f t="shared" si="132"/>
        <v>0</v>
      </c>
      <c r="JE78" s="187"/>
      <c r="JF78" s="187"/>
      <c r="JG78" s="187">
        <f t="shared" si="133"/>
        <v>0</v>
      </c>
      <c r="JH78" s="187">
        <f t="shared" si="133"/>
        <v>0</v>
      </c>
      <c r="JI78" s="187">
        <v>4.6399999999999997</v>
      </c>
      <c r="JJ78" s="187"/>
      <c r="JK78" s="187">
        <f t="shared" si="134"/>
        <v>4.6399999999999997</v>
      </c>
      <c r="JL78" s="187">
        <f t="shared" si="134"/>
        <v>0</v>
      </c>
      <c r="JM78" s="187"/>
      <c r="JN78" s="187"/>
      <c r="JO78" s="187">
        <f t="shared" si="135"/>
        <v>0</v>
      </c>
      <c r="JP78" s="187">
        <f t="shared" si="135"/>
        <v>0</v>
      </c>
      <c r="JQ78" s="187"/>
      <c r="JR78" s="187"/>
      <c r="JS78" s="187">
        <f t="shared" si="136"/>
        <v>0</v>
      </c>
      <c r="JT78" s="187">
        <f t="shared" si="136"/>
        <v>0</v>
      </c>
      <c r="JU78" s="187"/>
      <c r="JV78" s="187"/>
      <c r="JW78" s="187">
        <f t="shared" si="137"/>
        <v>0</v>
      </c>
      <c r="JX78" s="187">
        <f t="shared" si="137"/>
        <v>0</v>
      </c>
    </row>
    <row r="79" spans="1:284" ht="12.75" customHeight="1">
      <c r="A79" s="161" t="s">
        <v>153</v>
      </c>
      <c r="B79" s="84">
        <v>69</v>
      </c>
      <c r="C79" s="212"/>
      <c r="D79" s="212"/>
      <c r="E79" s="70"/>
      <c r="F79" s="70"/>
      <c r="G79" s="67">
        <f t="shared" si="71"/>
        <v>0</v>
      </c>
      <c r="H79" s="67">
        <f t="shared" si="71"/>
        <v>0</v>
      </c>
      <c r="I79" s="213">
        <v>0</v>
      </c>
      <c r="J79" s="67"/>
      <c r="K79" s="67"/>
      <c r="L79" s="67"/>
      <c r="M79" s="67">
        <f t="shared" si="72"/>
        <v>0</v>
      </c>
      <c r="N79" s="67">
        <f t="shared" si="72"/>
        <v>0</v>
      </c>
      <c r="O79" s="212"/>
      <c r="P79" s="213"/>
      <c r="Q79" s="70"/>
      <c r="R79" s="67"/>
      <c r="S79" s="67">
        <f t="shared" si="73"/>
        <v>0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1"/>
      <c r="AC79" s="222"/>
      <c r="AD79" s="215"/>
      <c r="AE79" s="67">
        <f t="shared" si="75"/>
        <v>0</v>
      </c>
      <c r="AF79" s="67">
        <f t="shared" si="75"/>
        <v>0</v>
      </c>
      <c r="AG79" s="67">
        <v>0</v>
      </c>
      <c r="AH79" s="67"/>
      <c r="AI79" s="67"/>
      <c r="AJ79" s="67"/>
      <c r="AK79" s="67">
        <f t="shared" si="76"/>
        <v>0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/>
      <c r="AT79" s="70"/>
      <c r="AU79" s="70"/>
      <c r="AV79" s="67"/>
      <c r="AW79" s="67">
        <f t="shared" si="78"/>
        <v>0</v>
      </c>
      <c r="AX79" s="67">
        <f t="shared" si="78"/>
        <v>0</v>
      </c>
      <c r="AY79" s="183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2"/>
      <c r="BF79" s="212"/>
      <c r="BG79" s="71"/>
      <c r="BH79" s="216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7"/>
      <c r="BR79" s="212"/>
      <c r="BS79" s="87"/>
      <c r="BT79" s="87"/>
      <c r="BU79" s="67">
        <f t="shared" si="82"/>
        <v>0</v>
      </c>
      <c r="BV79" s="67">
        <f t="shared" si="82"/>
        <v>0</v>
      </c>
      <c r="BW79" s="70">
        <v>41.24</v>
      </c>
      <c r="BX79" s="70"/>
      <c r="BY79" s="75"/>
      <c r="BZ79" s="218"/>
      <c r="CA79" s="67">
        <f t="shared" si="83"/>
        <v>41.24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2"/>
      <c r="CJ79" s="212"/>
      <c r="CK79" s="189"/>
      <c r="CL79" s="67"/>
      <c r="CM79" s="67">
        <f t="shared" si="85"/>
        <v>0</v>
      </c>
      <c r="CN79" s="67">
        <f t="shared" si="85"/>
        <v>0</v>
      </c>
      <c r="CO79" s="212"/>
      <c r="CP79" s="212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2"/>
      <c r="CX79" s="212"/>
      <c r="CY79" s="67">
        <f t="shared" si="87"/>
        <v>0</v>
      </c>
      <c r="CZ79" s="67">
        <f t="shared" si="87"/>
        <v>0</v>
      </c>
      <c r="DA79" s="212"/>
      <c r="DB79" s="213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2"/>
      <c r="DN79" s="212"/>
      <c r="DO79" s="219"/>
      <c r="DP79" s="220"/>
      <c r="DQ79" s="67">
        <f t="shared" si="90"/>
        <v>0</v>
      </c>
      <c r="DR79" s="67">
        <f t="shared" si="90"/>
        <v>0</v>
      </c>
      <c r="DS79" s="107"/>
      <c r="DT79" s="67"/>
      <c r="DU79" s="212"/>
      <c r="DV79" s="212"/>
      <c r="DW79" s="67">
        <f t="shared" si="91"/>
        <v>0</v>
      </c>
      <c r="DX79" s="67">
        <f t="shared" si="91"/>
        <v>0</v>
      </c>
      <c r="DY79" s="212"/>
      <c r="DZ79" s="213"/>
      <c r="EA79" s="184"/>
      <c r="EB79" s="67"/>
      <c r="EC79" s="67">
        <f t="shared" si="92"/>
        <v>0</v>
      </c>
      <c r="ED79" s="67">
        <f t="shared" si="92"/>
        <v>0</v>
      </c>
      <c r="EE79" s="212"/>
      <c r="EF79" s="212"/>
      <c r="EG79" s="219"/>
      <c r="EH79" s="219"/>
      <c r="EI79" s="67">
        <f t="shared" si="93"/>
        <v>0</v>
      </c>
      <c r="EJ79" s="67">
        <f t="shared" si="93"/>
        <v>0</v>
      </c>
      <c r="EK79" s="212">
        <v>12.37</v>
      </c>
      <c r="EL79" s="212"/>
      <c r="EM79" s="219"/>
      <c r="EN79" s="219"/>
      <c r="EO79" s="67">
        <f t="shared" si="94"/>
        <v>12.37</v>
      </c>
      <c r="EP79" s="67">
        <f t="shared" si="94"/>
        <v>0</v>
      </c>
      <c r="EQ79" s="185"/>
      <c r="ER79" s="172"/>
      <c r="ES79" s="172"/>
      <c r="ET79" s="172"/>
      <c r="EU79" s="70">
        <f t="shared" si="95"/>
        <v>0</v>
      </c>
      <c r="EV79" s="70">
        <f t="shared" si="96"/>
        <v>0</v>
      </c>
      <c r="EW79" s="67"/>
      <c r="EX79" s="67"/>
      <c r="EY79" s="67"/>
      <c r="EZ79" s="67"/>
      <c r="FA79" s="67">
        <f t="shared" si="97"/>
        <v>0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2"/>
      <c r="FJ79" s="172"/>
      <c r="FK79" s="172"/>
      <c r="FL79" s="172"/>
      <c r="FM79" s="70">
        <f t="shared" si="99"/>
        <v>0</v>
      </c>
      <c r="FN79" s="70">
        <f t="shared" si="100"/>
        <v>0</v>
      </c>
      <c r="FO79" s="172"/>
      <c r="FP79" s="172"/>
      <c r="FQ79" s="172"/>
      <c r="FR79" s="172"/>
      <c r="FS79" s="70">
        <f t="shared" si="101"/>
        <v>0</v>
      </c>
      <c r="FT79" s="70">
        <f t="shared" si="102"/>
        <v>0</v>
      </c>
      <c r="FU79" s="172"/>
      <c r="FV79" s="172"/>
      <c r="FW79" s="172"/>
      <c r="FX79" s="172"/>
      <c r="FY79" s="70">
        <f t="shared" si="103"/>
        <v>0</v>
      </c>
      <c r="FZ79" s="70">
        <f t="shared" si="104"/>
        <v>0</v>
      </c>
      <c r="GA79" s="172">
        <v>0</v>
      </c>
      <c r="GB79" s="172"/>
      <c r="GC79" s="172"/>
      <c r="GD79" s="172"/>
      <c r="GE79" s="70">
        <f t="shared" si="105"/>
        <v>0</v>
      </c>
      <c r="GF79" s="70">
        <f t="shared" si="106"/>
        <v>0</v>
      </c>
      <c r="GG79" s="172"/>
      <c r="GH79" s="172"/>
      <c r="GI79" s="70">
        <f t="shared" si="70"/>
        <v>0</v>
      </c>
      <c r="GJ79" s="70">
        <f t="shared" si="107"/>
        <v>0</v>
      </c>
      <c r="GK79" s="172"/>
      <c r="GL79" s="172"/>
      <c r="GM79" s="70">
        <f t="shared" si="108"/>
        <v>0</v>
      </c>
      <c r="GN79" s="70">
        <f t="shared" si="109"/>
        <v>0</v>
      </c>
      <c r="GO79" s="172">
        <v>0</v>
      </c>
      <c r="GP79" s="172"/>
      <c r="GQ79" s="70">
        <f t="shared" si="110"/>
        <v>0</v>
      </c>
      <c r="GR79" s="70">
        <f t="shared" si="111"/>
        <v>0</v>
      </c>
      <c r="GS79" s="172"/>
      <c r="GT79" s="172"/>
      <c r="GU79" s="70">
        <f t="shared" si="112"/>
        <v>0</v>
      </c>
      <c r="GV79" s="70">
        <f t="shared" si="113"/>
        <v>0</v>
      </c>
      <c r="GW79" s="172"/>
      <c r="GX79" s="172"/>
      <c r="GY79" s="70">
        <f t="shared" si="114"/>
        <v>0</v>
      </c>
      <c r="GZ79" s="70">
        <f t="shared" si="115"/>
        <v>0</v>
      </c>
      <c r="HA79" s="172">
        <v>2.06</v>
      </c>
      <c r="HB79" s="172"/>
      <c r="HC79" s="70">
        <f t="shared" si="116"/>
        <v>2.06</v>
      </c>
      <c r="HD79" s="70">
        <f t="shared" si="117"/>
        <v>0</v>
      </c>
      <c r="HE79" s="172"/>
      <c r="HF79" s="172"/>
      <c r="HG79" s="70">
        <f t="shared" si="118"/>
        <v>0</v>
      </c>
      <c r="HH79" s="70">
        <f t="shared" si="118"/>
        <v>0</v>
      </c>
      <c r="HI79" s="172">
        <v>0</v>
      </c>
      <c r="HJ79" s="172"/>
      <c r="HK79" s="70">
        <f t="shared" si="119"/>
        <v>0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>
        <v>9.2799999999999994</v>
      </c>
      <c r="HV79" s="70"/>
      <c r="HW79" s="70">
        <f t="shared" si="122"/>
        <v>9.2799999999999994</v>
      </c>
      <c r="HX79" s="70">
        <f t="shared" si="122"/>
        <v>0</v>
      </c>
      <c r="HY79" s="70"/>
      <c r="HZ79" s="70"/>
      <c r="IA79" s="70">
        <f t="shared" si="123"/>
        <v>0</v>
      </c>
      <c r="IB79" s="70">
        <f t="shared" si="123"/>
        <v>0</v>
      </c>
      <c r="IC79" s="70">
        <v>0</v>
      </c>
      <c r="ID79" s="70"/>
      <c r="IE79" s="70">
        <f t="shared" si="124"/>
        <v>0</v>
      </c>
      <c r="IF79" s="186">
        <f t="shared" si="125"/>
        <v>0</v>
      </c>
      <c r="IG79" s="211">
        <v>0</v>
      </c>
      <c r="IH79" s="211"/>
      <c r="II79" s="187">
        <f t="shared" si="126"/>
        <v>0</v>
      </c>
      <c r="IJ79" s="187">
        <f t="shared" si="126"/>
        <v>0</v>
      </c>
      <c r="IM79" s="187">
        <f t="shared" si="127"/>
        <v>0</v>
      </c>
      <c r="IN79" s="187">
        <f t="shared" si="127"/>
        <v>0</v>
      </c>
      <c r="IO79" s="172"/>
      <c r="IP79" s="187"/>
      <c r="IQ79" s="187">
        <f t="shared" si="128"/>
        <v>0</v>
      </c>
      <c r="IR79" s="187">
        <f t="shared" si="128"/>
        <v>0</v>
      </c>
      <c r="IS79" s="187"/>
      <c r="IT79" s="187"/>
      <c r="IU79" s="187">
        <f t="shared" si="129"/>
        <v>0</v>
      </c>
      <c r="IV79" s="187">
        <f t="shared" si="129"/>
        <v>0</v>
      </c>
      <c r="IW79" s="187"/>
      <c r="IX79" s="187"/>
      <c r="IY79" s="187">
        <f t="shared" si="130"/>
        <v>0</v>
      </c>
      <c r="IZ79" s="187">
        <f t="shared" si="131"/>
        <v>0</v>
      </c>
      <c r="JA79" s="187"/>
      <c r="JB79" s="187"/>
      <c r="JC79" s="187">
        <f t="shared" si="132"/>
        <v>0</v>
      </c>
      <c r="JD79" s="187">
        <f t="shared" si="132"/>
        <v>0</v>
      </c>
      <c r="JE79" s="187"/>
      <c r="JF79" s="187"/>
      <c r="JG79" s="187">
        <f t="shared" si="133"/>
        <v>0</v>
      </c>
      <c r="JH79" s="187">
        <f t="shared" si="133"/>
        <v>0</v>
      </c>
      <c r="JI79" s="187">
        <v>6.19</v>
      </c>
      <c r="JJ79" s="187"/>
      <c r="JK79" s="187">
        <f t="shared" si="134"/>
        <v>6.19</v>
      </c>
      <c r="JL79" s="187">
        <f t="shared" si="134"/>
        <v>0</v>
      </c>
      <c r="JM79" s="187"/>
      <c r="JN79" s="187"/>
      <c r="JO79" s="187">
        <f t="shared" si="135"/>
        <v>0</v>
      </c>
      <c r="JP79" s="187">
        <f t="shared" si="135"/>
        <v>0</v>
      </c>
      <c r="JQ79" s="187"/>
      <c r="JR79" s="187"/>
      <c r="JS79" s="187">
        <f t="shared" si="136"/>
        <v>0</v>
      </c>
      <c r="JT79" s="187">
        <f t="shared" si="136"/>
        <v>0</v>
      </c>
      <c r="JU79" s="187"/>
      <c r="JV79" s="187"/>
      <c r="JW79" s="187">
        <f t="shared" si="137"/>
        <v>0</v>
      </c>
      <c r="JX79" s="187">
        <f t="shared" si="137"/>
        <v>0</v>
      </c>
    </row>
    <row r="80" spans="1:284" ht="12.75" customHeight="1">
      <c r="A80" s="158"/>
      <c r="B80" s="84">
        <v>70</v>
      </c>
      <c r="C80" s="212"/>
      <c r="D80" s="212"/>
      <c r="E80" s="70"/>
      <c r="F80" s="70"/>
      <c r="G80" s="67">
        <f t="shared" si="71"/>
        <v>0</v>
      </c>
      <c r="H80" s="67">
        <f t="shared" si="71"/>
        <v>0</v>
      </c>
      <c r="I80" s="213">
        <v>0</v>
      </c>
      <c r="J80" s="67"/>
      <c r="K80" s="67"/>
      <c r="L80" s="67"/>
      <c r="M80" s="67">
        <f t="shared" si="72"/>
        <v>0</v>
      </c>
      <c r="N80" s="67">
        <f t="shared" si="72"/>
        <v>0</v>
      </c>
      <c r="O80" s="212"/>
      <c r="P80" s="213"/>
      <c r="Q80" s="70"/>
      <c r="R80" s="67"/>
      <c r="S80" s="67">
        <f t="shared" si="73"/>
        <v>0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1"/>
      <c r="AC80" s="222"/>
      <c r="AD80" s="215"/>
      <c r="AE80" s="67">
        <f t="shared" si="75"/>
        <v>0</v>
      </c>
      <c r="AF80" s="67">
        <f t="shared" si="75"/>
        <v>0</v>
      </c>
      <c r="AG80" s="67">
        <v>0</v>
      </c>
      <c r="AH80" s="67"/>
      <c r="AI80" s="67"/>
      <c r="AJ80" s="67"/>
      <c r="AK80" s="67">
        <f t="shared" si="76"/>
        <v>0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/>
      <c r="AT80" s="70"/>
      <c r="AU80" s="70"/>
      <c r="AV80" s="67"/>
      <c r="AW80" s="67">
        <f t="shared" si="78"/>
        <v>0</v>
      </c>
      <c r="AX80" s="67">
        <f t="shared" si="78"/>
        <v>0</v>
      </c>
      <c r="AY80" s="183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2"/>
      <c r="BF80" s="212"/>
      <c r="BG80" s="71"/>
      <c r="BH80" s="216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7"/>
      <c r="BR80" s="212"/>
      <c r="BS80" s="87"/>
      <c r="BT80" s="87"/>
      <c r="BU80" s="67">
        <f t="shared" si="82"/>
        <v>0</v>
      </c>
      <c r="BV80" s="67">
        <f t="shared" si="82"/>
        <v>0</v>
      </c>
      <c r="BW80" s="70">
        <v>41.24</v>
      </c>
      <c r="BX80" s="70"/>
      <c r="BY80" s="75"/>
      <c r="BZ80" s="218"/>
      <c r="CA80" s="67">
        <f t="shared" si="83"/>
        <v>41.24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2"/>
      <c r="CJ80" s="212"/>
      <c r="CK80" s="189"/>
      <c r="CL80" s="67"/>
      <c r="CM80" s="67">
        <f t="shared" si="85"/>
        <v>0</v>
      </c>
      <c r="CN80" s="67">
        <f t="shared" si="85"/>
        <v>0</v>
      </c>
      <c r="CO80" s="212"/>
      <c r="CP80" s="212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2"/>
      <c r="CX80" s="212"/>
      <c r="CY80" s="67">
        <f t="shared" si="87"/>
        <v>0</v>
      </c>
      <c r="CZ80" s="67">
        <f t="shared" si="87"/>
        <v>0</v>
      </c>
      <c r="DA80" s="212"/>
      <c r="DB80" s="213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2"/>
      <c r="DN80" s="212"/>
      <c r="DO80" s="219"/>
      <c r="DP80" s="220"/>
      <c r="DQ80" s="67">
        <f t="shared" si="90"/>
        <v>0</v>
      </c>
      <c r="DR80" s="67">
        <f t="shared" si="90"/>
        <v>0</v>
      </c>
      <c r="DS80" s="107"/>
      <c r="DT80" s="67"/>
      <c r="DU80" s="212"/>
      <c r="DV80" s="212"/>
      <c r="DW80" s="67">
        <f t="shared" si="91"/>
        <v>0</v>
      </c>
      <c r="DX80" s="67">
        <f t="shared" si="91"/>
        <v>0</v>
      </c>
      <c r="DY80" s="212"/>
      <c r="DZ80" s="213"/>
      <c r="EA80" s="184"/>
      <c r="EB80" s="67"/>
      <c r="EC80" s="67">
        <f t="shared" si="92"/>
        <v>0</v>
      </c>
      <c r="ED80" s="67">
        <f t="shared" si="92"/>
        <v>0</v>
      </c>
      <c r="EE80" s="212"/>
      <c r="EF80" s="212"/>
      <c r="EG80" s="219"/>
      <c r="EH80" s="219"/>
      <c r="EI80" s="67">
        <f t="shared" si="93"/>
        <v>0</v>
      </c>
      <c r="EJ80" s="67">
        <f t="shared" si="93"/>
        <v>0</v>
      </c>
      <c r="EK80" s="212">
        <v>12.37</v>
      </c>
      <c r="EL80" s="212"/>
      <c r="EM80" s="219"/>
      <c r="EN80" s="219"/>
      <c r="EO80" s="67">
        <f t="shared" si="94"/>
        <v>12.37</v>
      </c>
      <c r="EP80" s="67">
        <f t="shared" si="94"/>
        <v>0</v>
      </c>
      <c r="EQ80" s="185"/>
      <c r="ER80" s="172"/>
      <c r="ES80" s="172"/>
      <c r="ET80" s="172"/>
      <c r="EU80" s="70">
        <f t="shared" si="95"/>
        <v>0</v>
      </c>
      <c r="EV80" s="70">
        <f t="shared" si="96"/>
        <v>0</v>
      </c>
      <c r="EW80" s="67"/>
      <c r="EX80" s="67"/>
      <c r="EY80" s="67"/>
      <c r="EZ80" s="67"/>
      <c r="FA80" s="67">
        <f t="shared" si="97"/>
        <v>0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2"/>
      <c r="FJ80" s="172"/>
      <c r="FK80" s="172"/>
      <c r="FL80" s="172"/>
      <c r="FM80" s="70">
        <f t="shared" si="99"/>
        <v>0</v>
      </c>
      <c r="FN80" s="70">
        <f t="shared" si="100"/>
        <v>0</v>
      </c>
      <c r="FO80" s="172"/>
      <c r="FP80" s="172"/>
      <c r="FQ80" s="172"/>
      <c r="FR80" s="172"/>
      <c r="FS80" s="70">
        <f t="shared" si="101"/>
        <v>0</v>
      </c>
      <c r="FT80" s="70">
        <f t="shared" si="102"/>
        <v>0</v>
      </c>
      <c r="FU80" s="172"/>
      <c r="FV80" s="172"/>
      <c r="FW80" s="172"/>
      <c r="FX80" s="172"/>
      <c r="FY80" s="70">
        <f t="shared" si="103"/>
        <v>0</v>
      </c>
      <c r="FZ80" s="70">
        <f t="shared" si="104"/>
        <v>0</v>
      </c>
      <c r="GA80" s="172">
        <v>0</v>
      </c>
      <c r="GB80" s="172"/>
      <c r="GC80" s="172"/>
      <c r="GD80" s="172"/>
      <c r="GE80" s="70">
        <f t="shared" si="105"/>
        <v>0</v>
      </c>
      <c r="GF80" s="70">
        <f t="shared" si="106"/>
        <v>0</v>
      </c>
      <c r="GG80" s="172"/>
      <c r="GH80" s="172"/>
      <c r="GI80" s="70">
        <f t="shared" si="70"/>
        <v>0</v>
      </c>
      <c r="GJ80" s="70">
        <f t="shared" si="107"/>
        <v>0</v>
      </c>
      <c r="GK80" s="172"/>
      <c r="GL80" s="172"/>
      <c r="GM80" s="70">
        <f t="shared" si="108"/>
        <v>0</v>
      </c>
      <c r="GN80" s="70">
        <f t="shared" si="109"/>
        <v>0</v>
      </c>
      <c r="GO80" s="172">
        <v>0</v>
      </c>
      <c r="GP80" s="172"/>
      <c r="GQ80" s="70">
        <f t="shared" si="110"/>
        <v>0</v>
      </c>
      <c r="GR80" s="70">
        <f t="shared" si="111"/>
        <v>0</v>
      </c>
      <c r="GS80" s="172"/>
      <c r="GT80" s="172"/>
      <c r="GU80" s="70">
        <f t="shared" si="112"/>
        <v>0</v>
      </c>
      <c r="GV80" s="70">
        <f t="shared" si="113"/>
        <v>0</v>
      </c>
      <c r="GW80" s="172"/>
      <c r="GX80" s="172"/>
      <c r="GY80" s="70">
        <f t="shared" si="114"/>
        <v>0</v>
      </c>
      <c r="GZ80" s="70">
        <f t="shared" si="115"/>
        <v>0</v>
      </c>
      <c r="HA80" s="172">
        <v>2.06</v>
      </c>
      <c r="HB80" s="172"/>
      <c r="HC80" s="70">
        <f t="shared" si="116"/>
        <v>2.06</v>
      </c>
      <c r="HD80" s="70">
        <f t="shared" si="117"/>
        <v>0</v>
      </c>
      <c r="HE80" s="172"/>
      <c r="HF80" s="172"/>
      <c r="HG80" s="70">
        <f t="shared" si="118"/>
        <v>0</v>
      </c>
      <c r="HH80" s="70">
        <f t="shared" si="118"/>
        <v>0</v>
      </c>
      <c r="HI80" s="70">
        <v>0</v>
      </c>
      <c r="HJ80" s="70"/>
      <c r="HK80" s="70">
        <f t="shared" si="119"/>
        <v>0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>
        <v>9.2799999999999994</v>
      </c>
      <c r="HV80" s="70"/>
      <c r="HW80" s="70">
        <f t="shared" si="122"/>
        <v>9.2799999999999994</v>
      </c>
      <c r="HX80" s="70">
        <f t="shared" si="122"/>
        <v>0</v>
      </c>
      <c r="HY80" s="70"/>
      <c r="HZ80" s="70"/>
      <c r="IA80" s="70">
        <f t="shared" si="123"/>
        <v>0</v>
      </c>
      <c r="IB80" s="70">
        <f t="shared" si="123"/>
        <v>0</v>
      </c>
      <c r="IC80" s="70">
        <v>0</v>
      </c>
      <c r="ID80" s="70"/>
      <c r="IE80" s="70">
        <f t="shared" si="124"/>
        <v>0</v>
      </c>
      <c r="IF80" s="186">
        <f t="shared" si="125"/>
        <v>0</v>
      </c>
      <c r="IG80" s="211">
        <v>0</v>
      </c>
      <c r="IH80" s="211"/>
      <c r="II80" s="187">
        <f t="shared" si="126"/>
        <v>0</v>
      </c>
      <c r="IJ80" s="187">
        <f t="shared" si="126"/>
        <v>0</v>
      </c>
      <c r="IM80" s="187">
        <f t="shared" si="127"/>
        <v>0</v>
      </c>
      <c r="IN80" s="187">
        <f t="shared" si="127"/>
        <v>0</v>
      </c>
      <c r="IO80" s="172"/>
      <c r="IP80" s="187"/>
      <c r="IQ80" s="187">
        <f t="shared" si="128"/>
        <v>0</v>
      </c>
      <c r="IR80" s="187">
        <f t="shared" si="128"/>
        <v>0</v>
      </c>
      <c r="IS80" s="187"/>
      <c r="IT80" s="187"/>
      <c r="IU80" s="187">
        <f t="shared" si="129"/>
        <v>0</v>
      </c>
      <c r="IV80" s="187">
        <f t="shared" si="129"/>
        <v>0</v>
      </c>
      <c r="IW80" s="187"/>
      <c r="IX80" s="187"/>
      <c r="IY80" s="187">
        <f t="shared" si="130"/>
        <v>0</v>
      </c>
      <c r="IZ80" s="187">
        <f t="shared" si="131"/>
        <v>0</v>
      </c>
      <c r="JA80" s="187"/>
      <c r="JB80" s="187"/>
      <c r="JC80" s="187">
        <f t="shared" si="132"/>
        <v>0</v>
      </c>
      <c r="JD80" s="187">
        <f t="shared" si="132"/>
        <v>0</v>
      </c>
      <c r="JE80" s="187"/>
      <c r="JF80" s="187"/>
      <c r="JG80" s="187">
        <f t="shared" si="133"/>
        <v>0</v>
      </c>
      <c r="JH80" s="187">
        <f t="shared" si="133"/>
        <v>0</v>
      </c>
      <c r="JI80" s="187">
        <v>6.19</v>
      </c>
      <c r="JJ80" s="187"/>
      <c r="JK80" s="187">
        <f t="shared" si="134"/>
        <v>6.19</v>
      </c>
      <c r="JL80" s="187">
        <f t="shared" si="134"/>
        <v>0</v>
      </c>
      <c r="JM80" s="187"/>
      <c r="JN80" s="187"/>
      <c r="JO80" s="187">
        <f t="shared" si="135"/>
        <v>0</v>
      </c>
      <c r="JP80" s="187">
        <f t="shared" si="135"/>
        <v>0</v>
      </c>
      <c r="JQ80" s="187"/>
      <c r="JR80" s="187"/>
      <c r="JS80" s="187">
        <f t="shared" si="136"/>
        <v>0</v>
      </c>
      <c r="JT80" s="187">
        <f t="shared" si="136"/>
        <v>0</v>
      </c>
      <c r="JU80" s="187"/>
      <c r="JV80" s="187"/>
      <c r="JW80" s="187">
        <f t="shared" si="137"/>
        <v>0</v>
      </c>
      <c r="JX80" s="187">
        <f t="shared" si="137"/>
        <v>0</v>
      </c>
    </row>
    <row r="81" spans="1:284" ht="12.75" customHeight="1">
      <c r="A81" s="158"/>
      <c r="B81" s="84">
        <v>71</v>
      </c>
      <c r="C81" s="212"/>
      <c r="D81" s="212"/>
      <c r="E81" s="70"/>
      <c r="F81" s="70"/>
      <c r="G81" s="67">
        <f t="shared" si="71"/>
        <v>0</v>
      </c>
      <c r="H81" s="67">
        <f t="shared" si="71"/>
        <v>0</v>
      </c>
      <c r="I81" s="213">
        <v>6.19</v>
      </c>
      <c r="J81" s="67"/>
      <c r="K81" s="67"/>
      <c r="L81" s="67"/>
      <c r="M81" s="67">
        <f t="shared" si="72"/>
        <v>6.19</v>
      </c>
      <c r="N81" s="67">
        <f t="shared" si="72"/>
        <v>0</v>
      </c>
      <c r="O81" s="212"/>
      <c r="P81" s="213"/>
      <c r="Q81" s="70"/>
      <c r="R81" s="67"/>
      <c r="S81" s="67">
        <f t="shared" si="73"/>
        <v>0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1"/>
      <c r="AC81" s="222"/>
      <c r="AD81" s="215"/>
      <c r="AE81" s="67">
        <f t="shared" si="75"/>
        <v>0</v>
      </c>
      <c r="AF81" s="67">
        <f t="shared" si="75"/>
        <v>0</v>
      </c>
      <c r="AG81" s="67">
        <v>0</v>
      </c>
      <c r="AH81" s="67"/>
      <c r="AI81" s="67"/>
      <c r="AJ81" s="67"/>
      <c r="AK81" s="67">
        <f t="shared" si="76"/>
        <v>0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/>
      <c r="AT81" s="70"/>
      <c r="AU81" s="70"/>
      <c r="AV81" s="67"/>
      <c r="AW81" s="67">
        <f t="shared" si="78"/>
        <v>0</v>
      </c>
      <c r="AX81" s="67">
        <f t="shared" si="78"/>
        <v>0</v>
      </c>
      <c r="AY81" s="183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2"/>
      <c r="BF81" s="212"/>
      <c r="BG81" s="71"/>
      <c r="BH81" s="216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7"/>
      <c r="BR81" s="212"/>
      <c r="BS81" s="87"/>
      <c r="BT81" s="87"/>
      <c r="BU81" s="67">
        <f t="shared" si="82"/>
        <v>0</v>
      </c>
      <c r="BV81" s="67">
        <f t="shared" si="82"/>
        <v>0</v>
      </c>
      <c r="BW81" s="70">
        <v>20.62</v>
      </c>
      <c r="BX81" s="70"/>
      <c r="BY81" s="75"/>
      <c r="BZ81" s="218"/>
      <c r="CA81" s="67">
        <f t="shared" si="83"/>
        <v>20.62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2"/>
      <c r="CJ81" s="212"/>
      <c r="CK81" s="189"/>
      <c r="CL81" s="67"/>
      <c r="CM81" s="67">
        <f t="shared" si="85"/>
        <v>0</v>
      </c>
      <c r="CN81" s="67">
        <f t="shared" si="85"/>
        <v>0</v>
      </c>
      <c r="CO81" s="212"/>
      <c r="CP81" s="212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2"/>
      <c r="CX81" s="212"/>
      <c r="CY81" s="67">
        <f t="shared" si="87"/>
        <v>0</v>
      </c>
      <c r="CZ81" s="67">
        <f t="shared" si="87"/>
        <v>0</v>
      </c>
      <c r="DA81" s="212"/>
      <c r="DB81" s="213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2"/>
      <c r="DN81" s="212"/>
      <c r="DO81" s="219"/>
      <c r="DP81" s="220"/>
      <c r="DQ81" s="67">
        <f t="shared" si="90"/>
        <v>0</v>
      </c>
      <c r="DR81" s="67">
        <f t="shared" si="90"/>
        <v>0</v>
      </c>
      <c r="DS81" s="107"/>
      <c r="DT81" s="67"/>
      <c r="DU81" s="212"/>
      <c r="DV81" s="212"/>
      <c r="DW81" s="67">
        <f t="shared" si="91"/>
        <v>0</v>
      </c>
      <c r="DX81" s="67">
        <f t="shared" si="91"/>
        <v>0</v>
      </c>
      <c r="DY81" s="212"/>
      <c r="DZ81" s="213"/>
      <c r="EA81" s="184"/>
      <c r="EB81" s="67"/>
      <c r="EC81" s="67">
        <f t="shared" si="92"/>
        <v>0</v>
      </c>
      <c r="ED81" s="67">
        <f t="shared" si="92"/>
        <v>0</v>
      </c>
      <c r="EE81" s="212"/>
      <c r="EF81" s="212"/>
      <c r="EG81" s="219"/>
      <c r="EH81" s="219"/>
      <c r="EI81" s="67">
        <f t="shared" si="93"/>
        <v>0</v>
      </c>
      <c r="EJ81" s="67">
        <f t="shared" si="93"/>
        <v>0</v>
      </c>
      <c r="EK81" s="212">
        <v>12.37</v>
      </c>
      <c r="EL81" s="212"/>
      <c r="EM81" s="219"/>
      <c r="EN81" s="219"/>
      <c r="EO81" s="67">
        <f t="shared" si="94"/>
        <v>12.37</v>
      </c>
      <c r="EP81" s="67">
        <f t="shared" si="94"/>
        <v>0</v>
      </c>
      <c r="EQ81" s="185"/>
      <c r="ER81" s="172"/>
      <c r="ES81" s="172"/>
      <c r="ET81" s="172"/>
      <c r="EU81" s="70">
        <f t="shared" si="95"/>
        <v>0</v>
      </c>
      <c r="EV81" s="70">
        <f t="shared" si="96"/>
        <v>0</v>
      </c>
      <c r="EW81" s="67"/>
      <c r="EX81" s="67"/>
      <c r="EY81" s="67"/>
      <c r="EZ81" s="67"/>
      <c r="FA81" s="67">
        <f t="shared" si="97"/>
        <v>0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2"/>
      <c r="FJ81" s="172"/>
      <c r="FK81" s="172"/>
      <c r="FL81" s="172"/>
      <c r="FM81" s="70">
        <f t="shared" si="99"/>
        <v>0</v>
      </c>
      <c r="FN81" s="70">
        <f t="shared" si="100"/>
        <v>0</v>
      </c>
      <c r="FO81" s="172"/>
      <c r="FP81" s="172"/>
      <c r="FQ81" s="172"/>
      <c r="FR81" s="172"/>
      <c r="FS81" s="70">
        <f t="shared" si="101"/>
        <v>0</v>
      </c>
      <c r="FT81" s="70">
        <f t="shared" si="102"/>
        <v>0</v>
      </c>
      <c r="FU81" s="172"/>
      <c r="FV81" s="172"/>
      <c r="FW81" s="172"/>
      <c r="FX81" s="172"/>
      <c r="FY81" s="70">
        <f t="shared" si="103"/>
        <v>0</v>
      </c>
      <c r="FZ81" s="70">
        <f t="shared" si="104"/>
        <v>0</v>
      </c>
      <c r="GA81" s="172">
        <v>0</v>
      </c>
      <c r="GB81" s="172"/>
      <c r="GC81" s="172"/>
      <c r="GD81" s="172"/>
      <c r="GE81" s="70">
        <f t="shared" si="105"/>
        <v>0</v>
      </c>
      <c r="GF81" s="70">
        <f t="shared" si="106"/>
        <v>0</v>
      </c>
      <c r="GG81" s="172"/>
      <c r="GH81" s="172"/>
      <c r="GI81" s="70">
        <f t="shared" si="70"/>
        <v>0</v>
      </c>
      <c r="GJ81" s="70">
        <f t="shared" si="107"/>
        <v>0</v>
      </c>
      <c r="GK81" s="172"/>
      <c r="GL81" s="172"/>
      <c r="GM81" s="70">
        <f t="shared" si="108"/>
        <v>0</v>
      </c>
      <c r="GN81" s="70">
        <f t="shared" si="109"/>
        <v>0</v>
      </c>
      <c r="GO81" s="172">
        <v>0</v>
      </c>
      <c r="GP81" s="172"/>
      <c r="GQ81" s="70">
        <f t="shared" si="110"/>
        <v>0</v>
      </c>
      <c r="GR81" s="70">
        <f t="shared" si="111"/>
        <v>0</v>
      </c>
      <c r="GS81" s="172"/>
      <c r="GT81" s="172"/>
      <c r="GU81" s="70">
        <f t="shared" si="112"/>
        <v>0</v>
      </c>
      <c r="GV81" s="70">
        <f t="shared" si="113"/>
        <v>0</v>
      </c>
      <c r="GW81" s="172"/>
      <c r="GX81" s="172"/>
      <c r="GY81" s="70">
        <f t="shared" si="114"/>
        <v>0</v>
      </c>
      <c r="GZ81" s="70">
        <f t="shared" si="115"/>
        <v>0</v>
      </c>
      <c r="HA81" s="172">
        <v>2.06</v>
      </c>
      <c r="HB81" s="172"/>
      <c r="HC81" s="70">
        <f t="shared" si="116"/>
        <v>2.06</v>
      </c>
      <c r="HD81" s="70">
        <f t="shared" si="117"/>
        <v>0</v>
      </c>
      <c r="HE81" s="172"/>
      <c r="HF81" s="172"/>
      <c r="HG81" s="70">
        <f t="shared" si="118"/>
        <v>0</v>
      </c>
      <c r="HH81" s="70">
        <f t="shared" si="118"/>
        <v>0</v>
      </c>
      <c r="HI81" s="70">
        <v>0</v>
      </c>
      <c r="HJ81" s="70"/>
      <c r="HK81" s="70">
        <f t="shared" si="119"/>
        <v>0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>
        <v>9.2799999999999994</v>
      </c>
      <c r="HV81" s="70"/>
      <c r="HW81" s="70">
        <f t="shared" si="122"/>
        <v>9.2799999999999994</v>
      </c>
      <c r="HX81" s="70">
        <f t="shared" si="122"/>
        <v>0</v>
      </c>
      <c r="HY81" s="70"/>
      <c r="HZ81" s="70"/>
      <c r="IA81" s="70">
        <f t="shared" si="123"/>
        <v>0</v>
      </c>
      <c r="IB81" s="70">
        <f t="shared" si="123"/>
        <v>0</v>
      </c>
      <c r="IC81" s="70">
        <v>0</v>
      </c>
      <c r="ID81" s="70"/>
      <c r="IE81" s="70">
        <f t="shared" si="124"/>
        <v>0</v>
      </c>
      <c r="IF81" s="186">
        <f t="shared" si="125"/>
        <v>0</v>
      </c>
      <c r="IG81" s="211">
        <v>0</v>
      </c>
      <c r="IH81" s="211"/>
      <c r="II81" s="187">
        <f t="shared" si="126"/>
        <v>0</v>
      </c>
      <c r="IJ81" s="187">
        <f t="shared" si="126"/>
        <v>0</v>
      </c>
      <c r="IM81" s="187">
        <f t="shared" si="127"/>
        <v>0</v>
      </c>
      <c r="IN81" s="187">
        <f t="shared" si="127"/>
        <v>0</v>
      </c>
      <c r="IO81" s="172"/>
      <c r="IP81" s="187"/>
      <c r="IQ81" s="187">
        <f t="shared" si="128"/>
        <v>0</v>
      </c>
      <c r="IR81" s="187">
        <f t="shared" si="128"/>
        <v>0</v>
      </c>
      <c r="IS81" s="187"/>
      <c r="IT81" s="187"/>
      <c r="IU81" s="187">
        <f t="shared" si="129"/>
        <v>0</v>
      </c>
      <c r="IV81" s="187">
        <f t="shared" si="129"/>
        <v>0</v>
      </c>
      <c r="IW81" s="187"/>
      <c r="IX81" s="187"/>
      <c r="IY81" s="187">
        <f t="shared" si="130"/>
        <v>0</v>
      </c>
      <c r="IZ81" s="187">
        <f t="shared" si="131"/>
        <v>0</v>
      </c>
      <c r="JA81" s="187"/>
      <c r="JB81" s="187"/>
      <c r="JC81" s="187">
        <f t="shared" si="132"/>
        <v>0</v>
      </c>
      <c r="JD81" s="187">
        <f t="shared" si="132"/>
        <v>0</v>
      </c>
      <c r="JE81" s="187"/>
      <c r="JF81" s="187"/>
      <c r="JG81" s="187">
        <f t="shared" si="133"/>
        <v>0</v>
      </c>
      <c r="JH81" s="187">
        <f t="shared" si="133"/>
        <v>0</v>
      </c>
      <c r="JI81" s="187">
        <v>6.19</v>
      </c>
      <c r="JJ81" s="187"/>
      <c r="JK81" s="187">
        <f t="shared" si="134"/>
        <v>6.19</v>
      </c>
      <c r="JL81" s="187">
        <f t="shared" si="134"/>
        <v>0</v>
      </c>
      <c r="JM81" s="187"/>
      <c r="JN81" s="187"/>
      <c r="JO81" s="187">
        <f t="shared" si="135"/>
        <v>0</v>
      </c>
      <c r="JP81" s="187">
        <f t="shared" si="135"/>
        <v>0</v>
      </c>
      <c r="JQ81" s="187"/>
      <c r="JR81" s="187"/>
      <c r="JS81" s="187">
        <f t="shared" si="136"/>
        <v>0</v>
      </c>
      <c r="JT81" s="187">
        <f t="shared" si="136"/>
        <v>0</v>
      </c>
      <c r="JU81" s="187"/>
      <c r="JV81" s="187"/>
      <c r="JW81" s="187">
        <f t="shared" si="137"/>
        <v>0</v>
      </c>
      <c r="JX81" s="187">
        <f t="shared" si="137"/>
        <v>0</v>
      </c>
    </row>
    <row r="82" spans="1:284" ht="12.75" customHeight="1">
      <c r="A82" s="158"/>
      <c r="B82" s="84">
        <v>72</v>
      </c>
      <c r="C82" s="212"/>
      <c r="D82" s="212"/>
      <c r="E82" s="70"/>
      <c r="F82" s="70"/>
      <c r="G82" s="67">
        <f t="shared" si="71"/>
        <v>0</v>
      </c>
      <c r="H82" s="67">
        <f t="shared" si="71"/>
        <v>0</v>
      </c>
      <c r="I82" s="213">
        <v>0</v>
      </c>
      <c r="J82" s="67"/>
      <c r="K82" s="67"/>
      <c r="L82" s="67"/>
      <c r="M82" s="67">
        <f t="shared" si="72"/>
        <v>0</v>
      </c>
      <c r="N82" s="67">
        <f t="shared" si="72"/>
        <v>0</v>
      </c>
      <c r="O82" s="212"/>
      <c r="P82" s="213"/>
      <c r="Q82" s="70"/>
      <c r="R82" s="67"/>
      <c r="S82" s="67">
        <f t="shared" si="73"/>
        <v>0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1"/>
      <c r="AC82" s="222"/>
      <c r="AD82" s="215"/>
      <c r="AE82" s="67">
        <f t="shared" si="75"/>
        <v>0</v>
      </c>
      <c r="AF82" s="67">
        <f t="shared" si="75"/>
        <v>0</v>
      </c>
      <c r="AG82" s="67">
        <v>0</v>
      </c>
      <c r="AH82" s="67"/>
      <c r="AI82" s="67"/>
      <c r="AJ82" s="67"/>
      <c r="AK82" s="67">
        <f t="shared" si="76"/>
        <v>0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/>
      <c r="AT82" s="70"/>
      <c r="AU82" s="70"/>
      <c r="AV82" s="67"/>
      <c r="AW82" s="67">
        <f t="shared" si="78"/>
        <v>0</v>
      </c>
      <c r="AX82" s="67">
        <f t="shared" si="78"/>
        <v>0</v>
      </c>
      <c r="AY82" s="183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2"/>
      <c r="BF82" s="212"/>
      <c r="BG82" s="71"/>
      <c r="BH82" s="216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7"/>
      <c r="BR82" s="212"/>
      <c r="BS82" s="87"/>
      <c r="BT82" s="87"/>
      <c r="BU82" s="67">
        <f t="shared" si="82"/>
        <v>0</v>
      </c>
      <c r="BV82" s="67">
        <f t="shared" si="82"/>
        <v>0</v>
      </c>
      <c r="BW82" s="70">
        <v>20.62</v>
      </c>
      <c r="BX82" s="70"/>
      <c r="BY82" s="75"/>
      <c r="BZ82" s="218"/>
      <c r="CA82" s="67">
        <f t="shared" si="83"/>
        <v>20.62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2"/>
      <c r="CJ82" s="212"/>
      <c r="CK82" s="189"/>
      <c r="CL82" s="67"/>
      <c r="CM82" s="67">
        <f t="shared" si="85"/>
        <v>0</v>
      </c>
      <c r="CN82" s="67">
        <f t="shared" si="85"/>
        <v>0</v>
      </c>
      <c r="CO82" s="212"/>
      <c r="CP82" s="212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2"/>
      <c r="CX82" s="212"/>
      <c r="CY82" s="67">
        <f t="shared" si="87"/>
        <v>0</v>
      </c>
      <c r="CZ82" s="67">
        <f t="shared" si="87"/>
        <v>0</v>
      </c>
      <c r="DA82" s="212"/>
      <c r="DB82" s="213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2"/>
      <c r="DN82" s="212"/>
      <c r="DO82" s="219"/>
      <c r="DP82" s="220"/>
      <c r="DQ82" s="67">
        <f t="shared" si="90"/>
        <v>0</v>
      </c>
      <c r="DR82" s="67">
        <f t="shared" si="90"/>
        <v>0</v>
      </c>
      <c r="DS82" s="107"/>
      <c r="DT82" s="67"/>
      <c r="DU82" s="212"/>
      <c r="DV82" s="212"/>
      <c r="DW82" s="67">
        <f t="shared" si="91"/>
        <v>0</v>
      </c>
      <c r="DX82" s="67">
        <f t="shared" si="91"/>
        <v>0</v>
      </c>
      <c r="DY82" s="212"/>
      <c r="DZ82" s="213"/>
      <c r="EA82" s="184"/>
      <c r="EB82" s="67"/>
      <c r="EC82" s="67">
        <f t="shared" si="92"/>
        <v>0</v>
      </c>
      <c r="ED82" s="67">
        <f t="shared" si="92"/>
        <v>0</v>
      </c>
      <c r="EE82" s="212"/>
      <c r="EF82" s="212"/>
      <c r="EG82" s="219"/>
      <c r="EH82" s="219"/>
      <c r="EI82" s="67">
        <f t="shared" si="93"/>
        <v>0</v>
      </c>
      <c r="EJ82" s="67">
        <f t="shared" si="93"/>
        <v>0</v>
      </c>
      <c r="EK82" s="212">
        <v>12.37</v>
      </c>
      <c r="EL82" s="212"/>
      <c r="EM82" s="219"/>
      <c r="EN82" s="219"/>
      <c r="EO82" s="67">
        <f t="shared" si="94"/>
        <v>12.37</v>
      </c>
      <c r="EP82" s="67">
        <f t="shared" si="94"/>
        <v>0</v>
      </c>
      <c r="EQ82" s="185"/>
      <c r="ER82" s="172"/>
      <c r="ES82" s="172"/>
      <c r="ET82" s="172"/>
      <c r="EU82" s="70">
        <f t="shared" si="95"/>
        <v>0</v>
      </c>
      <c r="EV82" s="70">
        <f t="shared" si="96"/>
        <v>0</v>
      </c>
      <c r="EW82" s="67"/>
      <c r="EX82" s="67"/>
      <c r="EY82" s="67"/>
      <c r="EZ82" s="67"/>
      <c r="FA82" s="67">
        <f t="shared" si="97"/>
        <v>0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2"/>
      <c r="FJ82" s="172"/>
      <c r="FK82" s="172"/>
      <c r="FL82" s="172"/>
      <c r="FM82" s="70">
        <f t="shared" si="99"/>
        <v>0</v>
      </c>
      <c r="FN82" s="70">
        <f t="shared" si="100"/>
        <v>0</v>
      </c>
      <c r="FO82" s="172"/>
      <c r="FP82" s="172"/>
      <c r="FQ82" s="172"/>
      <c r="FR82" s="172"/>
      <c r="FS82" s="70">
        <f t="shared" si="101"/>
        <v>0</v>
      </c>
      <c r="FT82" s="70">
        <f t="shared" si="102"/>
        <v>0</v>
      </c>
      <c r="FU82" s="172"/>
      <c r="FV82" s="172"/>
      <c r="FW82" s="172"/>
      <c r="FX82" s="172"/>
      <c r="FY82" s="70">
        <f t="shared" si="103"/>
        <v>0</v>
      </c>
      <c r="FZ82" s="70">
        <f t="shared" si="104"/>
        <v>0</v>
      </c>
      <c r="GA82" s="172">
        <v>0</v>
      </c>
      <c r="GB82" s="172"/>
      <c r="GC82" s="172"/>
      <c r="GD82" s="172"/>
      <c r="GE82" s="70">
        <f t="shared" si="105"/>
        <v>0</v>
      </c>
      <c r="GF82" s="70">
        <f t="shared" si="106"/>
        <v>0</v>
      </c>
      <c r="GG82" s="172"/>
      <c r="GH82" s="172"/>
      <c r="GI82" s="70">
        <f t="shared" si="70"/>
        <v>0</v>
      </c>
      <c r="GJ82" s="70">
        <f t="shared" si="107"/>
        <v>0</v>
      </c>
      <c r="GK82" s="172"/>
      <c r="GL82" s="172"/>
      <c r="GM82" s="70">
        <f t="shared" si="108"/>
        <v>0</v>
      </c>
      <c r="GN82" s="70">
        <f t="shared" si="109"/>
        <v>0</v>
      </c>
      <c r="GO82" s="172">
        <v>0</v>
      </c>
      <c r="GP82" s="172"/>
      <c r="GQ82" s="70">
        <f t="shared" si="110"/>
        <v>0</v>
      </c>
      <c r="GR82" s="70">
        <f t="shared" si="111"/>
        <v>0</v>
      </c>
      <c r="GS82" s="172"/>
      <c r="GT82" s="172"/>
      <c r="GU82" s="70">
        <f t="shared" si="112"/>
        <v>0</v>
      </c>
      <c r="GV82" s="70">
        <f t="shared" si="113"/>
        <v>0</v>
      </c>
      <c r="GW82" s="172"/>
      <c r="GX82" s="172"/>
      <c r="GY82" s="70">
        <f t="shared" si="114"/>
        <v>0</v>
      </c>
      <c r="GZ82" s="70">
        <f t="shared" si="115"/>
        <v>0</v>
      </c>
      <c r="HA82" s="172">
        <v>2.06</v>
      </c>
      <c r="HB82" s="172"/>
      <c r="HC82" s="70">
        <f t="shared" si="116"/>
        <v>2.06</v>
      </c>
      <c r="HD82" s="70">
        <f t="shared" si="117"/>
        <v>0</v>
      </c>
      <c r="HE82" s="172"/>
      <c r="HF82" s="172"/>
      <c r="HG82" s="70">
        <f t="shared" si="118"/>
        <v>0</v>
      </c>
      <c r="HH82" s="70">
        <f t="shared" si="118"/>
        <v>0</v>
      </c>
      <c r="HI82" s="70">
        <v>0</v>
      </c>
      <c r="HJ82" s="70"/>
      <c r="HK82" s="70">
        <f t="shared" si="119"/>
        <v>0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>
        <v>9.2799999999999994</v>
      </c>
      <c r="HV82" s="70"/>
      <c r="HW82" s="70">
        <f t="shared" si="122"/>
        <v>9.2799999999999994</v>
      </c>
      <c r="HX82" s="70">
        <f t="shared" si="122"/>
        <v>0</v>
      </c>
      <c r="HY82" s="70"/>
      <c r="HZ82" s="70"/>
      <c r="IA82" s="70">
        <f t="shared" si="123"/>
        <v>0</v>
      </c>
      <c r="IB82" s="70">
        <f t="shared" si="123"/>
        <v>0</v>
      </c>
      <c r="IC82" s="70">
        <v>0</v>
      </c>
      <c r="ID82" s="70"/>
      <c r="IE82" s="70">
        <f t="shared" si="124"/>
        <v>0</v>
      </c>
      <c r="IF82" s="186">
        <f t="shared" si="125"/>
        <v>0</v>
      </c>
      <c r="IG82" s="211">
        <v>0</v>
      </c>
      <c r="IH82" s="211"/>
      <c r="II82" s="187">
        <f t="shared" si="126"/>
        <v>0</v>
      </c>
      <c r="IJ82" s="187">
        <f t="shared" si="126"/>
        <v>0</v>
      </c>
      <c r="IM82" s="187">
        <f t="shared" si="127"/>
        <v>0</v>
      </c>
      <c r="IN82" s="187">
        <f t="shared" si="127"/>
        <v>0</v>
      </c>
      <c r="IO82" s="172"/>
      <c r="IP82" s="187"/>
      <c r="IQ82" s="187">
        <f t="shared" si="128"/>
        <v>0</v>
      </c>
      <c r="IR82" s="187">
        <f t="shared" si="128"/>
        <v>0</v>
      </c>
      <c r="IS82" s="187"/>
      <c r="IT82" s="187"/>
      <c r="IU82" s="187">
        <f t="shared" si="129"/>
        <v>0</v>
      </c>
      <c r="IV82" s="187">
        <f t="shared" si="129"/>
        <v>0</v>
      </c>
      <c r="IW82" s="187"/>
      <c r="IX82" s="187"/>
      <c r="IY82" s="187">
        <f t="shared" si="130"/>
        <v>0</v>
      </c>
      <c r="IZ82" s="187">
        <f t="shared" si="131"/>
        <v>0</v>
      </c>
      <c r="JA82" s="187"/>
      <c r="JB82" s="187"/>
      <c r="JC82" s="187">
        <f t="shared" si="132"/>
        <v>0</v>
      </c>
      <c r="JD82" s="187">
        <f t="shared" si="132"/>
        <v>0</v>
      </c>
      <c r="JE82" s="187"/>
      <c r="JF82" s="187"/>
      <c r="JG82" s="187">
        <f t="shared" si="133"/>
        <v>0</v>
      </c>
      <c r="JH82" s="187">
        <f t="shared" si="133"/>
        <v>0</v>
      </c>
      <c r="JI82" s="187">
        <v>6.19</v>
      </c>
      <c r="JJ82" s="187"/>
      <c r="JK82" s="187">
        <f t="shared" si="134"/>
        <v>6.19</v>
      </c>
      <c r="JL82" s="187">
        <f t="shared" si="134"/>
        <v>0</v>
      </c>
      <c r="JM82" s="187"/>
      <c r="JN82" s="187"/>
      <c r="JO82" s="187">
        <f t="shared" si="135"/>
        <v>0</v>
      </c>
      <c r="JP82" s="187">
        <f t="shared" si="135"/>
        <v>0</v>
      </c>
      <c r="JQ82" s="187"/>
      <c r="JR82" s="187"/>
      <c r="JS82" s="187">
        <f t="shared" si="136"/>
        <v>0</v>
      </c>
      <c r="JT82" s="187">
        <f t="shared" si="136"/>
        <v>0</v>
      </c>
      <c r="JU82" s="187"/>
      <c r="JV82" s="187"/>
      <c r="JW82" s="187">
        <f t="shared" si="137"/>
        <v>0</v>
      </c>
      <c r="JX82" s="187">
        <f t="shared" si="137"/>
        <v>0</v>
      </c>
    </row>
    <row r="83" spans="1:284" ht="12.75" customHeight="1">
      <c r="A83" s="161" t="s">
        <v>154</v>
      </c>
      <c r="B83" s="84">
        <v>73</v>
      </c>
      <c r="C83" s="212"/>
      <c r="D83" s="212"/>
      <c r="E83" s="70"/>
      <c r="F83" s="70"/>
      <c r="G83" s="67">
        <f t="shared" si="71"/>
        <v>0</v>
      </c>
      <c r="H83" s="67">
        <f t="shared" si="71"/>
        <v>0</v>
      </c>
      <c r="I83" s="213">
        <v>0</v>
      </c>
      <c r="J83" s="67"/>
      <c r="K83" s="67"/>
      <c r="L83" s="67"/>
      <c r="M83" s="67">
        <f t="shared" si="72"/>
        <v>0</v>
      </c>
      <c r="N83" s="67">
        <f t="shared" si="72"/>
        <v>0</v>
      </c>
      <c r="O83" s="212"/>
      <c r="P83" s="213"/>
      <c r="Q83" s="70"/>
      <c r="R83" s="67"/>
      <c r="S83" s="67">
        <f t="shared" si="73"/>
        <v>0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1"/>
      <c r="AC83" s="222"/>
      <c r="AD83" s="215"/>
      <c r="AE83" s="67">
        <f t="shared" si="75"/>
        <v>0</v>
      </c>
      <c r="AF83" s="67">
        <f t="shared" si="75"/>
        <v>0</v>
      </c>
      <c r="AG83" s="67">
        <v>0</v>
      </c>
      <c r="AH83" s="67"/>
      <c r="AI83" s="67"/>
      <c r="AJ83" s="67"/>
      <c r="AK83" s="67">
        <f t="shared" si="76"/>
        <v>0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/>
      <c r="AT83" s="70"/>
      <c r="AU83" s="70"/>
      <c r="AV83" s="67"/>
      <c r="AW83" s="67">
        <f t="shared" si="78"/>
        <v>0</v>
      </c>
      <c r="AX83" s="67">
        <f t="shared" si="78"/>
        <v>0</v>
      </c>
      <c r="AY83" s="183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2"/>
      <c r="BF83" s="212"/>
      <c r="BG83" s="71"/>
      <c r="BH83" s="216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7"/>
      <c r="BR83" s="212"/>
      <c r="BS83" s="87"/>
      <c r="BT83" s="87"/>
      <c r="BU83" s="67">
        <f t="shared" si="82"/>
        <v>0</v>
      </c>
      <c r="BV83" s="67">
        <f t="shared" si="82"/>
        <v>0</v>
      </c>
      <c r="BW83" s="70">
        <v>0</v>
      </c>
      <c r="BX83" s="70"/>
      <c r="BY83" s="75"/>
      <c r="BZ83" s="218"/>
      <c r="CA83" s="67">
        <f t="shared" si="83"/>
        <v>0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2"/>
      <c r="CJ83" s="212"/>
      <c r="CK83" s="189"/>
      <c r="CL83" s="67"/>
      <c r="CM83" s="67">
        <f t="shared" si="85"/>
        <v>0</v>
      </c>
      <c r="CN83" s="67">
        <f t="shared" si="85"/>
        <v>0</v>
      </c>
      <c r="CO83" s="212"/>
      <c r="CP83" s="212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2"/>
      <c r="CX83" s="212"/>
      <c r="CY83" s="67">
        <f t="shared" si="87"/>
        <v>0</v>
      </c>
      <c r="CZ83" s="67">
        <f t="shared" si="87"/>
        <v>0</v>
      </c>
      <c r="DA83" s="212"/>
      <c r="DB83" s="213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2"/>
      <c r="DN83" s="212"/>
      <c r="DO83" s="219"/>
      <c r="DP83" s="220"/>
      <c r="DQ83" s="67">
        <f t="shared" si="90"/>
        <v>0</v>
      </c>
      <c r="DR83" s="67">
        <f t="shared" si="90"/>
        <v>0</v>
      </c>
      <c r="DS83" s="107"/>
      <c r="DT83" s="67"/>
      <c r="DU83" s="212"/>
      <c r="DV83" s="212"/>
      <c r="DW83" s="67">
        <f t="shared" si="91"/>
        <v>0</v>
      </c>
      <c r="DX83" s="67">
        <f t="shared" si="91"/>
        <v>0</v>
      </c>
      <c r="DY83" s="212"/>
      <c r="DZ83" s="213"/>
      <c r="EA83" s="184"/>
      <c r="EB83" s="67"/>
      <c r="EC83" s="67">
        <f t="shared" si="92"/>
        <v>0</v>
      </c>
      <c r="ED83" s="67">
        <f t="shared" si="92"/>
        <v>0</v>
      </c>
      <c r="EE83" s="212"/>
      <c r="EF83" s="212"/>
      <c r="EG83" s="219"/>
      <c r="EH83" s="219"/>
      <c r="EI83" s="67">
        <f t="shared" si="93"/>
        <v>0</v>
      </c>
      <c r="EJ83" s="67">
        <f t="shared" si="93"/>
        <v>0</v>
      </c>
      <c r="EK83" s="212">
        <v>2.06</v>
      </c>
      <c r="EL83" s="212"/>
      <c r="EM83" s="219"/>
      <c r="EN83" s="219"/>
      <c r="EO83" s="67">
        <f t="shared" si="94"/>
        <v>2.06</v>
      </c>
      <c r="EP83" s="67">
        <f t="shared" si="94"/>
        <v>0</v>
      </c>
      <c r="EQ83" s="185"/>
      <c r="ER83" s="172"/>
      <c r="ES83" s="172"/>
      <c r="ET83" s="172"/>
      <c r="EU83" s="70">
        <f t="shared" si="95"/>
        <v>0</v>
      </c>
      <c r="EV83" s="70">
        <f t="shared" si="96"/>
        <v>0</v>
      </c>
      <c r="EW83" s="67"/>
      <c r="EX83" s="67"/>
      <c r="EY83" s="67"/>
      <c r="EZ83" s="67"/>
      <c r="FA83" s="67">
        <f t="shared" si="97"/>
        <v>0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2"/>
      <c r="FJ83" s="172"/>
      <c r="FK83" s="172"/>
      <c r="FL83" s="172"/>
      <c r="FM83" s="70">
        <f t="shared" si="99"/>
        <v>0</v>
      </c>
      <c r="FN83" s="70">
        <f t="shared" si="100"/>
        <v>0</v>
      </c>
      <c r="FO83" s="172"/>
      <c r="FP83" s="172"/>
      <c r="FQ83" s="172"/>
      <c r="FR83" s="172"/>
      <c r="FS83" s="70">
        <f t="shared" si="101"/>
        <v>0</v>
      </c>
      <c r="FT83" s="70">
        <f t="shared" si="102"/>
        <v>0</v>
      </c>
      <c r="FU83" s="172"/>
      <c r="FV83" s="172"/>
      <c r="FW83" s="172"/>
      <c r="FX83" s="172"/>
      <c r="FY83" s="70">
        <f t="shared" si="103"/>
        <v>0</v>
      </c>
      <c r="FZ83" s="70">
        <f t="shared" si="104"/>
        <v>0</v>
      </c>
      <c r="GA83" s="172">
        <v>0</v>
      </c>
      <c r="GB83" s="172"/>
      <c r="GC83" s="172"/>
      <c r="GD83" s="172"/>
      <c r="GE83" s="70">
        <f t="shared" si="105"/>
        <v>0</v>
      </c>
      <c r="GF83" s="70">
        <f t="shared" si="106"/>
        <v>0</v>
      </c>
      <c r="GG83" s="172"/>
      <c r="GH83" s="172"/>
      <c r="GI83" s="70">
        <f t="shared" si="70"/>
        <v>0</v>
      </c>
      <c r="GJ83" s="70">
        <f t="shared" si="107"/>
        <v>0</v>
      </c>
      <c r="GK83" s="172"/>
      <c r="GL83" s="172"/>
      <c r="GM83" s="70">
        <f t="shared" si="108"/>
        <v>0</v>
      </c>
      <c r="GN83" s="70">
        <f t="shared" si="109"/>
        <v>0</v>
      </c>
      <c r="GO83" s="172">
        <v>0</v>
      </c>
      <c r="GP83" s="172"/>
      <c r="GQ83" s="70">
        <f t="shared" si="110"/>
        <v>0</v>
      </c>
      <c r="GR83" s="70">
        <f t="shared" si="111"/>
        <v>0</v>
      </c>
      <c r="GS83" s="172"/>
      <c r="GT83" s="172"/>
      <c r="GU83" s="70">
        <f t="shared" si="112"/>
        <v>0</v>
      </c>
      <c r="GV83" s="70">
        <f t="shared" si="113"/>
        <v>0</v>
      </c>
      <c r="GW83" s="172"/>
      <c r="GX83" s="172"/>
      <c r="GY83" s="70">
        <f t="shared" si="114"/>
        <v>0</v>
      </c>
      <c r="GZ83" s="70">
        <f t="shared" si="115"/>
        <v>0</v>
      </c>
      <c r="HA83" s="172">
        <v>2.06</v>
      </c>
      <c r="HB83" s="172"/>
      <c r="HC83" s="70">
        <f t="shared" si="116"/>
        <v>2.06</v>
      </c>
      <c r="HD83" s="70">
        <f t="shared" si="117"/>
        <v>0</v>
      </c>
      <c r="HE83" s="172"/>
      <c r="HF83" s="172"/>
      <c r="HG83" s="70">
        <f t="shared" si="118"/>
        <v>0</v>
      </c>
      <c r="HH83" s="70">
        <f t="shared" si="118"/>
        <v>0</v>
      </c>
      <c r="HI83" s="70">
        <v>0</v>
      </c>
      <c r="HJ83" s="70"/>
      <c r="HK83" s="70">
        <f t="shared" si="119"/>
        <v>0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>
        <v>11.34</v>
      </c>
      <c r="HV83" s="70"/>
      <c r="HW83" s="70">
        <f t="shared" si="122"/>
        <v>11.34</v>
      </c>
      <c r="HX83" s="70">
        <f t="shared" si="122"/>
        <v>0</v>
      </c>
      <c r="HY83" s="70"/>
      <c r="HZ83" s="70"/>
      <c r="IA83" s="70">
        <f t="shared" si="123"/>
        <v>0</v>
      </c>
      <c r="IB83" s="70">
        <f t="shared" si="123"/>
        <v>0</v>
      </c>
      <c r="IC83" s="70">
        <v>0</v>
      </c>
      <c r="ID83" s="70"/>
      <c r="IE83" s="70">
        <f t="shared" si="124"/>
        <v>0</v>
      </c>
      <c r="IF83" s="186">
        <f t="shared" si="125"/>
        <v>0</v>
      </c>
      <c r="IG83" s="211">
        <v>0</v>
      </c>
      <c r="IH83" s="211"/>
      <c r="II83" s="187">
        <f t="shared" si="126"/>
        <v>0</v>
      </c>
      <c r="IJ83" s="187">
        <f t="shared" si="126"/>
        <v>0</v>
      </c>
      <c r="IM83" s="187">
        <f t="shared" si="127"/>
        <v>0</v>
      </c>
      <c r="IN83" s="187">
        <f t="shared" si="127"/>
        <v>0</v>
      </c>
      <c r="IO83" s="172"/>
      <c r="IP83" s="187"/>
      <c r="IQ83" s="187">
        <f t="shared" si="128"/>
        <v>0</v>
      </c>
      <c r="IR83" s="187">
        <f t="shared" si="128"/>
        <v>0</v>
      </c>
      <c r="IS83" s="187"/>
      <c r="IT83" s="187"/>
      <c r="IU83" s="187">
        <f t="shared" si="129"/>
        <v>0</v>
      </c>
      <c r="IV83" s="187">
        <f t="shared" si="129"/>
        <v>0</v>
      </c>
      <c r="IW83" s="187"/>
      <c r="IX83" s="187"/>
      <c r="IY83" s="187">
        <f t="shared" si="130"/>
        <v>0</v>
      </c>
      <c r="IZ83" s="187">
        <f t="shared" si="131"/>
        <v>0</v>
      </c>
      <c r="JA83" s="187"/>
      <c r="JB83" s="187"/>
      <c r="JC83" s="187">
        <f t="shared" si="132"/>
        <v>0</v>
      </c>
      <c r="JD83" s="187">
        <f t="shared" si="132"/>
        <v>0</v>
      </c>
      <c r="JE83" s="187"/>
      <c r="JF83" s="187"/>
      <c r="JG83" s="187">
        <f t="shared" si="133"/>
        <v>0</v>
      </c>
      <c r="JH83" s="187">
        <f t="shared" si="133"/>
        <v>0</v>
      </c>
      <c r="JI83" s="187">
        <v>0</v>
      </c>
      <c r="JJ83" s="187"/>
      <c r="JK83" s="187">
        <f t="shared" si="134"/>
        <v>0</v>
      </c>
      <c r="JL83" s="187">
        <f t="shared" si="134"/>
        <v>0</v>
      </c>
      <c r="JM83" s="187"/>
      <c r="JN83" s="187"/>
      <c r="JO83" s="187">
        <f t="shared" si="135"/>
        <v>0</v>
      </c>
      <c r="JP83" s="187">
        <f t="shared" si="135"/>
        <v>0</v>
      </c>
      <c r="JQ83" s="187"/>
      <c r="JR83" s="187"/>
      <c r="JS83" s="187">
        <f t="shared" si="136"/>
        <v>0</v>
      </c>
      <c r="JT83" s="187">
        <f t="shared" si="136"/>
        <v>0</v>
      </c>
      <c r="JU83" s="187"/>
      <c r="JV83" s="187"/>
      <c r="JW83" s="187">
        <f t="shared" si="137"/>
        <v>0</v>
      </c>
      <c r="JX83" s="187">
        <f t="shared" si="137"/>
        <v>0</v>
      </c>
    </row>
    <row r="84" spans="1:284" ht="12.75" customHeight="1">
      <c r="A84" s="158"/>
      <c r="B84" s="84">
        <v>74</v>
      </c>
      <c r="C84" s="212"/>
      <c r="D84" s="212"/>
      <c r="E84" s="70"/>
      <c r="F84" s="70"/>
      <c r="G84" s="67">
        <f t="shared" si="71"/>
        <v>0</v>
      </c>
      <c r="H84" s="67">
        <f t="shared" si="71"/>
        <v>0</v>
      </c>
      <c r="I84" s="213">
        <v>0</v>
      </c>
      <c r="J84" s="67"/>
      <c r="K84" s="67"/>
      <c r="L84" s="67"/>
      <c r="M84" s="67">
        <f t="shared" si="72"/>
        <v>0</v>
      </c>
      <c r="N84" s="67">
        <f t="shared" si="72"/>
        <v>0</v>
      </c>
      <c r="O84" s="212"/>
      <c r="P84" s="213"/>
      <c r="Q84" s="70"/>
      <c r="R84" s="67"/>
      <c r="S84" s="67">
        <f t="shared" si="73"/>
        <v>0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1"/>
      <c r="AC84" s="222"/>
      <c r="AD84" s="215"/>
      <c r="AE84" s="67">
        <f t="shared" si="75"/>
        <v>0</v>
      </c>
      <c r="AF84" s="67">
        <f t="shared" si="75"/>
        <v>0</v>
      </c>
      <c r="AG84" s="67">
        <v>0</v>
      </c>
      <c r="AH84" s="67"/>
      <c r="AI84" s="67"/>
      <c r="AJ84" s="67"/>
      <c r="AK84" s="67">
        <f t="shared" si="76"/>
        <v>0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/>
      <c r="AT84" s="70"/>
      <c r="AU84" s="70"/>
      <c r="AV84" s="67"/>
      <c r="AW84" s="67">
        <f t="shared" si="78"/>
        <v>0</v>
      </c>
      <c r="AX84" s="67">
        <f t="shared" si="78"/>
        <v>0</v>
      </c>
      <c r="AY84" s="183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2"/>
      <c r="BF84" s="212"/>
      <c r="BG84" s="71"/>
      <c r="BH84" s="216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7"/>
      <c r="BR84" s="212"/>
      <c r="BS84" s="87"/>
      <c r="BT84" s="87"/>
      <c r="BU84" s="67">
        <f t="shared" si="82"/>
        <v>0</v>
      </c>
      <c r="BV84" s="67">
        <f t="shared" si="82"/>
        <v>0</v>
      </c>
      <c r="BW84" s="70">
        <v>0</v>
      </c>
      <c r="BX84" s="70"/>
      <c r="BY84" s="75"/>
      <c r="BZ84" s="218"/>
      <c r="CA84" s="67">
        <f t="shared" si="83"/>
        <v>0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2"/>
      <c r="CJ84" s="212"/>
      <c r="CK84" s="189"/>
      <c r="CL84" s="67"/>
      <c r="CM84" s="67">
        <f t="shared" si="85"/>
        <v>0</v>
      </c>
      <c r="CN84" s="67">
        <f t="shared" si="85"/>
        <v>0</v>
      </c>
      <c r="CO84" s="212"/>
      <c r="CP84" s="212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2"/>
      <c r="CX84" s="212"/>
      <c r="CY84" s="67">
        <f t="shared" si="87"/>
        <v>0</v>
      </c>
      <c r="CZ84" s="67">
        <f t="shared" si="87"/>
        <v>0</v>
      </c>
      <c r="DA84" s="212"/>
      <c r="DB84" s="213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2"/>
      <c r="DN84" s="212"/>
      <c r="DO84" s="219"/>
      <c r="DP84" s="220"/>
      <c r="DQ84" s="67">
        <f t="shared" si="90"/>
        <v>0</v>
      </c>
      <c r="DR84" s="67">
        <f t="shared" si="90"/>
        <v>0</v>
      </c>
      <c r="DS84" s="107"/>
      <c r="DT84" s="67"/>
      <c r="DU84" s="212"/>
      <c r="DV84" s="212"/>
      <c r="DW84" s="67">
        <f t="shared" si="91"/>
        <v>0</v>
      </c>
      <c r="DX84" s="67">
        <f t="shared" si="91"/>
        <v>0</v>
      </c>
      <c r="DY84" s="212"/>
      <c r="DZ84" s="213"/>
      <c r="EA84" s="184"/>
      <c r="EB84" s="67"/>
      <c r="EC84" s="67">
        <f t="shared" si="92"/>
        <v>0</v>
      </c>
      <c r="ED84" s="67">
        <f t="shared" si="92"/>
        <v>0</v>
      </c>
      <c r="EE84" s="212"/>
      <c r="EF84" s="212"/>
      <c r="EG84" s="219"/>
      <c r="EH84" s="219"/>
      <c r="EI84" s="67">
        <f t="shared" si="93"/>
        <v>0</v>
      </c>
      <c r="EJ84" s="67">
        <f t="shared" si="93"/>
        <v>0</v>
      </c>
      <c r="EK84" s="212">
        <v>2.06</v>
      </c>
      <c r="EL84" s="212"/>
      <c r="EM84" s="219"/>
      <c r="EN84" s="219"/>
      <c r="EO84" s="67">
        <f t="shared" si="94"/>
        <v>2.06</v>
      </c>
      <c r="EP84" s="67">
        <f t="shared" si="94"/>
        <v>0</v>
      </c>
      <c r="EQ84" s="185"/>
      <c r="ER84" s="172"/>
      <c r="ES84" s="172"/>
      <c r="ET84" s="172"/>
      <c r="EU84" s="70">
        <f t="shared" si="95"/>
        <v>0</v>
      </c>
      <c r="EV84" s="70">
        <f t="shared" si="96"/>
        <v>0</v>
      </c>
      <c r="EW84" s="67"/>
      <c r="EX84" s="67"/>
      <c r="EY84" s="67"/>
      <c r="EZ84" s="67"/>
      <c r="FA84" s="67">
        <f t="shared" si="97"/>
        <v>0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2"/>
      <c r="FJ84" s="172"/>
      <c r="FK84" s="172"/>
      <c r="FL84" s="172"/>
      <c r="FM84" s="70">
        <f t="shared" si="99"/>
        <v>0</v>
      </c>
      <c r="FN84" s="70">
        <f t="shared" si="100"/>
        <v>0</v>
      </c>
      <c r="FO84" s="172"/>
      <c r="FP84" s="172"/>
      <c r="FQ84" s="172"/>
      <c r="FR84" s="172"/>
      <c r="FS84" s="70">
        <f t="shared" si="101"/>
        <v>0</v>
      </c>
      <c r="FT84" s="70">
        <f t="shared" si="102"/>
        <v>0</v>
      </c>
      <c r="FU84" s="172"/>
      <c r="FV84" s="172"/>
      <c r="FW84" s="172"/>
      <c r="FX84" s="172"/>
      <c r="FY84" s="70">
        <f t="shared" si="103"/>
        <v>0</v>
      </c>
      <c r="FZ84" s="70">
        <f t="shared" si="104"/>
        <v>0</v>
      </c>
      <c r="GA84" s="172">
        <v>0</v>
      </c>
      <c r="GB84" s="172"/>
      <c r="GC84" s="172"/>
      <c r="GD84" s="172"/>
      <c r="GE84" s="70">
        <f t="shared" si="105"/>
        <v>0</v>
      </c>
      <c r="GF84" s="70">
        <f t="shared" si="106"/>
        <v>0</v>
      </c>
      <c r="GG84" s="172"/>
      <c r="GH84" s="172"/>
      <c r="GI84" s="70">
        <f t="shared" si="70"/>
        <v>0</v>
      </c>
      <c r="GJ84" s="70">
        <f t="shared" si="107"/>
        <v>0</v>
      </c>
      <c r="GK84" s="172"/>
      <c r="GL84" s="172"/>
      <c r="GM84" s="70">
        <f t="shared" si="108"/>
        <v>0</v>
      </c>
      <c r="GN84" s="70">
        <f t="shared" si="109"/>
        <v>0</v>
      </c>
      <c r="GO84" s="172">
        <v>0</v>
      </c>
      <c r="GP84" s="172"/>
      <c r="GQ84" s="70">
        <f t="shared" si="110"/>
        <v>0</v>
      </c>
      <c r="GR84" s="70">
        <f t="shared" si="111"/>
        <v>0</v>
      </c>
      <c r="GS84" s="172"/>
      <c r="GT84" s="172"/>
      <c r="GU84" s="70">
        <f t="shared" si="112"/>
        <v>0</v>
      </c>
      <c r="GV84" s="70">
        <f t="shared" si="113"/>
        <v>0</v>
      </c>
      <c r="GW84" s="172"/>
      <c r="GX84" s="172"/>
      <c r="GY84" s="70">
        <f t="shared" si="114"/>
        <v>0</v>
      </c>
      <c r="GZ84" s="70">
        <f t="shared" si="115"/>
        <v>0</v>
      </c>
      <c r="HA84" s="172">
        <v>2.06</v>
      </c>
      <c r="HB84" s="172"/>
      <c r="HC84" s="70">
        <f t="shared" si="116"/>
        <v>2.06</v>
      </c>
      <c r="HD84" s="70">
        <f t="shared" si="117"/>
        <v>0</v>
      </c>
      <c r="HE84" s="172"/>
      <c r="HF84" s="172"/>
      <c r="HG84" s="70">
        <f t="shared" si="118"/>
        <v>0</v>
      </c>
      <c r="HH84" s="70">
        <f t="shared" si="118"/>
        <v>0</v>
      </c>
      <c r="HI84" s="70">
        <v>0</v>
      </c>
      <c r="HJ84" s="70"/>
      <c r="HK84" s="70">
        <f t="shared" si="119"/>
        <v>0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>
        <v>11.34</v>
      </c>
      <c r="HV84" s="70"/>
      <c r="HW84" s="70">
        <f t="shared" si="122"/>
        <v>11.34</v>
      </c>
      <c r="HX84" s="70">
        <f t="shared" si="122"/>
        <v>0</v>
      </c>
      <c r="HY84" s="70"/>
      <c r="HZ84" s="70"/>
      <c r="IA84" s="70">
        <f t="shared" si="123"/>
        <v>0</v>
      </c>
      <c r="IB84" s="70">
        <f t="shared" si="123"/>
        <v>0</v>
      </c>
      <c r="IC84" s="70">
        <v>0</v>
      </c>
      <c r="ID84" s="70"/>
      <c r="IE84" s="70">
        <f t="shared" si="124"/>
        <v>0</v>
      </c>
      <c r="IF84" s="186">
        <f t="shared" si="125"/>
        <v>0</v>
      </c>
      <c r="IG84" s="211">
        <v>0</v>
      </c>
      <c r="IH84" s="211"/>
      <c r="II84" s="187">
        <f t="shared" si="126"/>
        <v>0</v>
      </c>
      <c r="IJ84" s="187">
        <f t="shared" si="126"/>
        <v>0</v>
      </c>
      <c r="IM84" s="187">
        <f t="shared" si="127"/>
        <v>0</v>
      </c>
      <c r="IN84" s="187">
        <f t="shared" si="127"/>
        <v>0</v>
      </c>
      <c r="IO84" s="172"/>
      <c r="IP84" s="187"/>
      <c r="IQ84" s="187">
        <f t="shared" si="128"/>
        <v>0</v>
      </c>
      <c r="IR84" s="187">
        <f t="shared" si="128"/>
        <v>0</v>
      </c>
      <c r="IS84" s="187"/>
      <c r="IT84" s="187"/>
      <c r="IU84" s="187">
        <f t="shared" si="129"/>
        <v>0</v>
      </c>
      <c r="IV84" s="187">
        <f t="shared" si="129"/>
        <v>0</v>
      </c>
      <c r="IW84" s="187"/>
      <c r="IX84" s="187"/>
      <c r="IY84" s="187">
        <f t="shared" si="130"/>
        <v>0</v>
      </c>
      <c r="IZ84" s="187">
        <f t="shared" si="131"/>
        <v>0</v>
      </c>
      <c r="JA84" s="187"/>
      <c r="JB84" s="187"/>
      <c r="JC84" s="187">
        <f t="shared" si="132"/>
        <v>0</v>
      </c>
      <c r="JD84" s="187">
        <f t="shared" si="132"/>
        <v>0</v>
      </c>
      <c r="JE84" s="187"/>
      <c r="JF84" s="187"/>
      <c r="JG84" s="187">
        <f t="shared" si="133"/>
        <v>0</v>
      </c>
      <c r="JH84" s="187">
        <f t="shared" si="133"/>
        <v>0</v>
      </c>
      <c r="JI84" s="187">
        <v>0</v>
      </c>
      <c r="JJ84" s="187"/>
      <c r="JK84" s="187">
        <f t="shared" si="134"/>
        <v>0</v>
      </c>
      <c r="JL84" s="187">
        <f t="shared" si="134"/>
        <v>0</v>
      </c>
      <c r="JM84" s="187"/>
      <c r="JN84" s="187"/>
      <c r="JO84" s="187">
        <f t="shared" si="135"/>
        <v>0</v>
      </c>
      <c r="JP84" s="187">
        <f t="shared" si="135"/>
        <v>0</v>
      </c>
      <c r="JQ84" s="187"/>
      <c r="JR84" s="187"/>
      <c r="JS84" s="187">
        <f t="shared" si="136"/>
        <v>0</v>
      </c>
      <c r="JT84" s="187">
        <f t="shared" si="136"/>
        <v>0</v>
      </c>
      <c r="JU84" s="187"/>
      <c r="JV84" s="187"/>
      <c r="JW84" s="187">
        <f t="shared" si="137"/>
        <v>0</v>
      </c>
      <c r="JX84" s="187">
        <f t="shared" si="137"/>
        <v>0</v>
      </c>
    </row>
    <row r="85" spans="1:284" ht="12.75" customHeight="1">
      <c r="A85" s="158"/>
      <c r="B85" s="84">
        <v>75</v>
      </c>
      <c r="C85" s="212"/>
      <c r="D85" s="212"/>
      <c r="E85" s="70"/>
      <c r="F85" s="70"/>
      <c r="G85" s="67">
        <f t="shared" si="71"/>
        <v>0</v>
      </c>
      <c r="H85" s="67">
        <f t="shared" si="71"/>
        <v>0</v>
      </c>
      <c r="I85" s="213">
        <v>0</v>
      </c>
      <c r="J85" s="67"/>
      <c r="K85" s="67"/>
      <c r="L85" s="67"/>
      <c r="M85" s="67">
        <f t="shared" si="72"/>
        <v>0</v>
      </c>
      <c r="N85" s="67">
        <f t="shared" si="72"/>
        <v>0</v>
      </c>
      <c r="O85" s="212"/>
      <c r="P85" s="213"/>
      <c r="Q85" s="70"/>
      <c r="R85" s="67"/>
      <c r="S85" s="67">
        <f t="shared" si="73"/>
        <v>0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1"/>
      <c r="AC85" s="222"/>
      <c r="AD85" s="215"/>
      <c r="AE85" s="67">
        <f t="shared" si="75"/>
        <v>0</v>
      </c>
      <c r="AF85" s="67">
        <f t="shared" si="75"/>
        <v>0</v>
      </c>
      <c r="AG85" s="67">
        <v>0</v>
      </c>
      <c r="AH85" s="67"/>
      <c r="AI85" s="67"/>
      <c r="AJ85" s="67"/>
      <c r="AK85" s="67">
        <f t="shared" si="76"/>
        <v>0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/>
      <c r="AT85" s="70"/>
      <c r="AU85" s="70"/>
      <c r="AV85" s="67"/>
      <c r="AW85" s="67">
        <f t="shared" si="78"/>
        <v>0</v>
      </c>
      <c r="AX85" s="67">
        <f t="shared" si="78"/>
        <v>0</v>
      </c>
      <c r="AY85" s="183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2"/>
      <c r="BF85" s="212"/>
      <c r="BG85" s="71"/>
      <c r="BH85" s="216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7"/>
      <c r="BR85" s="212"/>
      <c r="BS85" s="87"/>
      <c r="BT85" s="87"/>
      <c r="BU85" s="67">
        <f t="shared" si="82"/>
        <v>0</v>
      </c>
      <c r="BV85" s="67">
        <f t="shared" si="82"/>
        <v>0</v>
      </c>
      <c r="BW85" s="70">
        <v>0</v>
      </c>
      <c r="BX85" s="70"/>
      <c r="BY85" s="75"/>
      <c r="BZ85" s="218"/>
      <c r="CA85" s="67">
        <f t="shared" si="83"/>
        <v>0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2"/>
      <c r="CJ85" s="212"/>
      <c r="CK85" s="189"/>
      <c r="CL85" s="67"/>
      <c r="CM85" s="67">
        <f t="shared" si="85"/>
        <v>0</v>
      </c>
      <c r="CN85" s="67">
        <f t="shared" si="85"/>
        <v>0</v>
      </c>
      <c r="CO85" s="212"/>
      <c r="CP85" s="212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2"/>
      <c r="CX85" s="212"/>
      <c r="CY85" s="67">
        <f t="shared" si="87"/>
        <v>0</v>
      </c>
      <c r="CZ85" s="67">
        <f t="shared" si="87"/>
        <v>0</v>
      </c>
      <c r="DA85" s="212"/>
      <c r="DB85" s="213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2"/>
      <c r="DN85" s="212"/>
      <c r="DO85" s="219"/>
      <c r="DP85" s="220"/>
      <c r="DQ85" s="67">
        <f t="shared" si="90"/>
        <v>0</v>
      </c>
      <c r="DR85" s="67">
        <f t="shared" si="90"/>
        <v>0</v>
      </c>
      <c r="DS85" s="107"/>
      <c r="DT85" s="67"/>
      <c r="DU85" s="212"/>
      <c r="DV85" s="212"/>
      <c r="DW85" s="67">
        <f t="shared" si="91"/>
        <v>0</v>
      </c>
      <c r="DX85" s="67">
        <f t="shared" si="91"/>
        <v>0</v>
      </c>
      <c r="DY85" s="212"/>
      <c r="DZ85" s="213"/>
      <c r="EA85" s="184"/>
      <c r="EB85" s="67"/>
      <c r="EC85" s="67">
        <f t="shared" si="92"/>
        <v>0</v>
      </c>
      <c r="ED85" s="67">
        <f t="shared" si="92"/>
        <v>0</v>
      </c>
      <c r="EE85" s="212"/>
      <c r="EF85" s="212"/>
      <c r="EG85" s="219"/>
      <c r="EH85" s="219"/>
      <c r="EI85" s="67">
        <f t="shared" si="93"/>
        <v>0</v>
      </c>
      <c r="EJ85" s="67">
        <f t="shared" si="93"/>
        <v>0</v>
      </c>
      <c r="EK85" s="212">
        <v>2.06</v>
      </c>
      <c r="EL85" s="212"/>
      <c r="EM85" s="219"/>
      <c r="EN85" s="219"/>
      <c r="EO85" s="67">
        <f t="shared" si="94"/>
        <v>2.06</v>
      </c>
      <c r="EP85" s="67">
        <f t="shared" si="94"/>
        <v>0</v>
      </c>
      <c r="EQ85" s="185"/>
      <c r="ER85" s="172"/>
      <c r="ES85" s="172"/>
      <c r="ET85" s="172"/>
      <c r="EU85" s="70">
        <f t="shared" si="95"/>
        <v>0</v>
      </c>
      <c r="EV85" s="70">
        <f t="shared" si="96"/>
        <v>0</v>
      </c>
      <c r="EW85" s="67"/>
      <c r="EX85" s="67"/>
      <c r="EY85" s="67"/>
      <c r="EZ85" s="67"/>
      <c r="FA85" s="67">
        <f t="shared" si="97"/>
        <v>0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2"/>
      <c r="FJ85" s="172"/>
      <c r="FK85" s="172"/>
      <c r="FL85" s="172"/>
      <c r="FM85" s="70">
        <f t="shared" si="99"/>
        <v>0</v>
      </c>
      <c r="FN85" s="70">
        <f t="shared" si="100"/>
        <v>0</v>
      </c>
      <c r="FO85" s="172"/>
      <c r="FP85" s="172"/>
      <c r="FQ85" s="172"/>
      <c r="FR85" s="172"/>
      <c r="FS85" s="70">
        <f t="shared" si="101"/>
        <v>0</v>
      </c>
      <c r="FT85" s="70">
        <f t="shared" si="102"/>
        <v>0</v>
      </c>
      <c r="FU85" s="172"/>
      <c r="FV85" s="172"/>
      <c r="FW85" s="172"/>
      <c r="FX85" s="172"/>
      <c r="FY85" s="70">
        <f t="shared" si="103"/>
        <v>0</v>
      </c>
      <c r="FZ85" s="70">
        <f t="shared" si="104"/>
        <v>0</v>
      </c>
      <c r="GA85" s="172">
        <v>0</v>
      </c>
      <c r="GB85" s="172"/>
      <c r="GC85" s="172"/>
      <c r="GD85" s="172"/>
      <c r="GE85" s="70">
        <f t="shared" si="105"/>
        <v>0</v>
      </c>
      <c r="GF85" s="70">
        <f t="shared" si="106"/>
        <v>0</v>
      </c>
      <c r="GG85" s="172"/>
      <c r="GH85" s="172"/>
      <c r="GI85" s="70">
        <f t="shared" si="70"/>
        <v>0</v>
      </c>
      <c r="GJ85" s="70">
        <f t="shared" si="107"/>
        <v>0</v>
      </c>
      <c r="GK85" s="172"/>
      <c r="GL85" s="172"/>
      <c r="GM85" s="70">
        <f t="shared" si="108"/>
        <v>0</v>
      </c>
      <c r="GN85" s="70">
        <f t="shared" si="109"/>
        <v>0</v>
      </c>
      <c r="GO85" s="172">
        <v>0</v>
      </c>
      <c r="GP85" s="172"/>
      <c r="GQ85" s="70">
        <f t="shared" si="110"/>
        <v>0</v>
      </c>
      <c r="GR85" s="70">
        <f t="shared" si="111"/>
        <v>0</v>
      </c>
      <c r="GS85" s="172"/>
      <c r="GT85" s="172"/>
      <c r="GU85" s="70">
        <f t="shared" si="112"/>
        <v>0</v>
      </c>
      <c r="GV85" s="70">
        <f t="shared" si="113"/>
        <v>0</v>
      </c>
      <c r="GW85" s="172"/>
      <c r="GX85" s="172"/>
      <c r="GY85" s="70">
        <f t="shared" si="114"/>
        <v>0</v>
      </c>
      <c r="GZ85" s="70">
        <f t="shared" si="115"/>
        <v>0</v>
      </c>
      <c r="HA85" s="172">
        <v>4.12</v>
      </c>
      <c r="HB85" s="172"/>
      <c r="HC85" s="70">
        <f t="shared" si="116"/>
        <v>4.12</v>
      </c>
      <c r="HD85" s="70">
        <f t="shared" si="117"/>
        <v>0</v>
      </c>
      <c r="HE85" s="172"/>
      <c r="HF85" s="172"/>
      <c r="HG85" s="70">
        <f t="shared" si="118"/>
        <v>0</v>
      </c>
      <c r="HH85" s="70">
        <f t="shared" si="118"/>
        <v>0</v>
      </c>
      <c r="HI85" s="70">
        <v>0</v>
      </c>
      <c r="HJ85" s="70"/>
      <c r="HK85" s="70">
        <f t="shared" si="119"/>
        <v>0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>
        <v>11.34</v>
      </c>
      <c r="HV85" s="70"/>
      <c r="HW85" s="70">
        <f t="shared" si="122"/>
        <v>11.34</v>
      </c>
      <c r="HX85" s="70">
        <f t="shared" si="122"/>
        <v>0</v>
      </c>
      <c r="HY85" s="70"/>
      <c r="HZ85" s="70"/>
      <c r="IA85" s="70">
        <f t="shared" si="123"/>
        <v>0</v>
      </c>
      <c r="IB85" s="70">
        <f t="shared" si="123"/>
        <v>0</v>
      </c>
      <c r="IC85" s="70">
        <v>0</v>
      </c>
      <c r="ID85" s="70"/>
      <c r="IE85" s="70">
        <f t="shared" si="124"/>
        <v>0</v>
      </c>
      <c r="IF85" s="186">
        <f t="shared" si="125"/>
        <v>0</v>
      </c>
      <c r="IG85" s="211">
        <v>0</v>
      </c>
      <c r="IH85" s="211"/>
      <c r="II85" s="187">
        <f t="shared" si="126"/>
        <v>0</v>
      </c>
      <c r="IJ85" s="187">
        <f t="shared" si="126"/>
        <v>0</v>
      </c>
      <c r="IM85" s="187">
        <f t="shared" si="127"/>
        <v>0</v>
      </c>
      <c r="IN85" s="187">
        <f t="shared" si="127"/>
        <v>0</v>
      </c>
      <c r="IO85" s="172"/>
      <c r="IP85" s="187"/>
      <c r="IQ85" s="187">
        <f t="shared" si="128"/>
        <v>0</v>
      </c>
      <c r="IR85" s="187">
        <f t="shared" si="128"/>
        <v>0</v>
      </c>
      <c r="IS85" s="187"/>
      <c r="IT85" s="187"/>
      <c r="IU85" s="187">
        <f t="shared" si="129"/>
        <v>0</v>
      </c>
      <c r="IV85" s="187">
        <f t="shared" si="129"/>
        <v>0</v>
      </c>
      <c r="IW85" s="187"/>
      <c r="IX85" s="187"/>
      <c r="IY85" s="187">
        <f t="shared" si="130"/>
        <v>0</v>
      </c>
      <c r="IZ85" s="187">
        <f t="shared" si="131"/>
        <v>0</v>
      </c>
      <c r="JA85" s="187"/>
      <c r="JB85" s="187"/>
      <c r="JC85" s="187">
        <f t="shared" si="132"/>
        <v>0</v>
      </c>
      <c r="JD85" s="187">
        <f t="shared" si="132"/>
        <v>0</v>
      </c>
      <c r="JE85" s="187"/>
      <c r="JF85" s="187"/>
      <c r="JG85" s="187">
        <f t="shared" si="133"/>
        <v>0</v>
      </c>
      <c r="JH85" s="187">
        <f t="shared" si="133"/>
        <v>0</v>
      </c>
      <c r="JI85" s="187">
        <v>0</v>
      </c>
      <c r="JJ85" s="187"/>
      <c r="JK85" s="187">
        <f t="shared" si="134"/>
        <v>0</v>
      </c>
      <c r="JL85" s="187">
        <f t="shared" si="134"/>
        <v>0</v>
      </c>
      <c r="JM85" s="187"/>
      <c r="JN85" s="187"/>
      <c r="JO85" s="187">
        <f t="shared" si="135"/>
        <v>0</v>
      </c>
      <c r="JP85" s="187">
        <f t="shared" si="135"/>
        <v>0</v>
      </c>
      <c r="JQ85" s="187"/>
      <c r="JR85" s="187"/>
      <c r="JS85" s="187">
        <f t="shared" si="136"/>
        <v>0</v>
      </c>
      <c r="JT85" s="187">
        <f t="shared" si="136"/>
        <v>0</v>
      </c>
      <c r="JU85" s="187"/>
      <c r="JV85" s="187"/>
      <c r="JW85" s="187">
        <f t="shared" si="137"/>
        <v>0</v>
      </c>
      <c r="JX85" s="187">
        <f t="shared" si="137"/>
        <v>0</v>
      </c>
    </row>
    <row r="86" spans="1:284" ht="12.75" customHeight="1">
      <c r="A86" s="158"/>
      <c r="B86" s="84">
        <v>76</v>
      </c>
      <c r="C86" s="212"/>
      <c r="D86" s="212"/>
      <c r="E86" s="70"/>
      <c r="F86" s="70"/>
      <c r="G86" s="67">
        <f t="shared" si="71"/>
        <v>0</v>
      </c>
      <c r="H86" s="67">
        <f t="shared" si="71"/>
        <v>0</v>
      </c>
      <c r="I86" s="213">
        <v>0</v>
      </c>
      <c r="J86" s="67"/>
      <c r="K86" s="67"/>
      <c r="L86" s="67"/>
      <c r="M86" s="67">
        <f t="shared" si="72"/>
        <v>0</v>
      </c>
      <c r="N86" s="67">
        <f t="shared" si="72"/>
        <v>0</v>
      </c>
      <c r="O86" s="212"/>
      <c r="P86" s="213"/>
      <c r="Q86" s="70"/>
      <c r="R86" s="67"/>
      <c r="S86" s="67">
        <f t="shared" si="73"/>
        <v>0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1"/>
      <c r="AC86" s="222"/>
      <c r="AD86" s="215"/>
      <c r="AE86" s="67">
        <f t="shared" si="75"/>
        <v>0</v>
      </c>
      <c r="AF86" s="67">
        <f t="shared" si="75"/>
        <v>0</v>
      </c>
      <c r="AG86" s="67">
        <v>0</v>
      </c>
      <c r="AH86" s="67"/>
      <c r="AI86" s="67"/>
      <c r="AJ86" s="67"/>
      <c r="AK86" s="67">
        <f t="shared" si="76"/>
        <v>0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/>
      <c r="AT86" s="70"/>
      <c r="AU86" s="70"/>
      <c r="AV86" s="67"/>
      <c r="AW86" s="67">
        <f t="shared" si="78"/>
        <v>0</v>
      </c>
      <c r="AX86" s="67">
        <f t="shared" si="78"/>
        <v>0</v>
      </c>
      <c r="AY86" s="183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2"/>
      <c r="BF86" s="212"/>
      <c r="BG86" s="71"/>
      <c r="BH86" s="216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7"/>
      <c r="BR86" s="212"/>
      <c r="BS86" s="87"/>
      <c r="BT86" s="87"/>
      <c r="BU86" s="67">
        <f t="shared" si="82"/>
        <v>0</v>
      </c>
      <c r="BV86" s="67">
        <f t="shared" si="82"/>
        <v>0</v>
      </c>
      <c r="BW86" s="70">
        <v>0</v>
      </c>
      <c r="BX86" s="70"/>
      <c r="BY86" s="75"/>
      <c r="BZ86" s="218"/>
      <c r="CA86" s="67">
        <f t="shared" si="83"/>
        <v>0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2"/>
      <c r="CJ86" s="212"/>
      <c r="CK86" s="189"/>
      <c r="CL86" s="67"/>
      <c r="CM86" s="67">
        <f t="shared" si="85"/>
        <v>0</v>
      </c>
      <c r="CN86" s="67">
        <f t="shared" si="85"/>
        <v>0</v>
      </c>
      <c r="CO86" s="212"/>
      <c r="CP86" s="212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2"/>
      <c r="CX86" s="212"/>
      <c r="CY86" s="67">
        <f t="shared" si="87"/>
        <v>0</v>
      </c>
      <c r="CZ86" s="67">
        <f t="shared" si="87"/>
        <v>0</v>
      </c>
      <c r="DA86" s="212"/>
      <c r="DB86" s="213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2"/>
      <c r="DN86" s="212"/>
      <c r="DO86" s="219"/>
      <c r="DP86" s="220"/>
      <c r="DQ86" s="67">
        <f t="shared" si="90"/>
        <v>0</v>
      </c>
      <c r="DR86" s="67">
        <f t="shared" si="90"/>
        <v>0</v>
      </c>
      <c r="DS86" s="107"/>
      <c r="DT86" s="67"/>
      <c r="DU86" s="212"/>
      <c r="DV86" s="212"/>
      <c r="DW86" s="67">
        <f t="shared" si="91"/>
        <v>0</v>
      </c>
      <c r="DX86" s="67">
        <f t="shared" si="91"/>
        <v>0</v>
      </c>
      <c r="DY86" s="212"/>
      <c r="DZ86" s="213"/>
      <c r="EA86" s="184"/>
      <c r="EB86" s="67"/>
      <c r="EC86" s="67">
        <f t="shared" si="92"/>
        <v>0</v>
      </c>
      <c r="ED86" s="67">
        <f t="shared" si="92"/>
        <v>0</v>
      </c>
      <c r="EE86" s="212"/>
      <c r="EF86" s="212"/>
      <c r="EG86" s="219"/>
      <c r="EH86" s="219"/>
      <c r="EI86" s="67">
        <f t="shared" si="93"/>
        <v>0</v>
      </c>
      <c r="EJ86" s="67">
        <f t="shared" si="93"/>
        <v>0</v>
      </c>
      <c r="EK86" s="212">
        <v>2.06</v>
      </c>
      <c r="EL86" s="212"/>
      <c r="EM86" s="219"/>
      <c r="EN86" s="219"/>
      <c r="EO86" s="67">
        <f t="shared" si="94"/>
        <v>2.06</v>
      </c>
      <c r="EP86" s="67">
        <f t="shared" si="94"/>
        <v>0</v>
      </c>
      <c r="EQ86" s="185"/>
      <c r="ER86" s="172"/>
      <c r="ES86" s="172"/>
      <c r="ET86" s="172"/>
      <c r="EU86" s="70">
        <f t="shared" si="95"/>
        <v>0</v>
      </c>
      <c r="EV86" s="70">
        <f t="shared" si="96"/>
        <v>0</v>
      </c>
      <c r="EW86" s="67"/>
      <c r="EX86" s="67"/>
      <c r="EY86" s="67"/>
      <c r="EZ86" s="67"/>
      <c r="FA86" s="67">
        <f t="shared" si="97"/>
        <v>0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2"/>
      <c r="FJ86" s="172"/>
      <c r="FK86" s="172"/>
      <c r="FL86" s="172"/>
      <c r="FM86" s="70">
        <f t="shared" si="99"/>
        <v>0</v>
      </c>
      <c r="FN86" s="70">
        <f t="shared" si="100"/>
        <v>0</v>
      </c>
      <c r="FO86" s="172"/>
      <c r="FP86" s="172"/>
      <c r="FQ86" s="172"/>
      <c r="FR86" s="172"/>
      <c r="FS86" s="70">
        <f t="shared" si="101"/>
        <v>0</v>
      </c>
      <c r="FT86" s="70">
        <f t="shared" si="102"/>
        <v>0</v>
      </c>
      <c r="FU86" s="172"/>
      <c r="FV86" s="172"/>
      <c r="FW86" s="172"/>
      <c r="FX86" s="172"/>
      <c r="FY86" s="70">
        <f t="shared" si="103"/>
        <v>0</v>
      </c>
      <c r="FZ86" s="70">
        <f t="shared" si="104"/>
        <v>0</v>
      </c>
      <c r="GA86" s="172">
        <v>0</v>
      </c>
      <c r="GB86" s="172"/>
      <c r="GC86" s="172"/>
      <c r="GD86" s="172"/>
      <c r="GE86" s="70">
        <f t="shared" si="105"/>
        <v>0</v>
      </c>
      <c r="GF86" s="70">
        <f t="shared" si="106"/>
        <v>0</v>
      </c>
      <c r="GG86" s="172"/>
      <c r="GH86" s="172"/>
      <c r="GI86" s="70">
        <f t="shared" si="70"/>
        <v>0</v>
      </c>
      <c r="GJ86" s="70">
        <f t="shared" si="107"/>
        <v>0</v>
      </c>
      <c r="GK86" s="172"/>
      <c r="GL86" s="172"/>
      <c r="GM86" s="70">
        <f t="shared" si="108"/>
        <v>0</v>
      </c>
      <c r="GN86" s="70">
        <f t="shared" si="109"/>
        <v>0</v>
      </c>
      <c r="GO86" s="172">
        <v>0</v>
      </c>
      <c r="GP86" s="172"/>
      <c r="GQ86" s="70">
        <f t="shared" si="110"/>
        <v>0</v>
      </c>
      <c r="GR86" s="70">
        <f t="shared" si="111"/>
        <v>0</v>
      </c>
      <c r="GS86" s="172"/>
      <c r="GT86" s="172"/>
      <c r="GU86" s="70">
        <f t="shared" si="112"/>
        <v>0</v>
      </c>
      <c r="GV86" s="70">
        <f t="shared" si="113"/>
        <v>0</v>
      </c>
      <c r="GW86" s="172"/>
      <c r="GX86" s="172"/>
      <c r="GY86" s="70">
        <f t="shared" si="114"/>
        <v>0</v>
      </c>
      <c r="GZ86" s="70">
        <f t="shared" si="115"/>
        <v>0</v>
      </c>
      <c r="HA86" s="172">
        <v>4.12</v>
      </c>
      <c r="HB86" s="172"/>
      <c r="HC86" s="70">
        <f t="shared" si="116"/>
        <v>4.12</v>
      </c>
      <c r="HD86" s="70">
        <f t="shared" si="117"/>
        <v>0</v>
      </c>
      <c r="HE86" s="172"/>
      <c r="HF86" s="172"/>
      <c r="HG86" s="70">
        <f t="shared" si="118"/>
        <v>0</v>
      </c>
      <c r="HH86" s="70">
        <f t="shared" si="118"/>
        <v>0</v>
      </c>
      <c r="HI86" s="70">
        <v>0</v>
      </c>
      <c r="HJ86" s="70"/>
      <c r="HK86" s="70">
        <f t="shared" si="119"/>
        <v>0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>
        <v>11.34</v>
      </c>
      <c r="HV86" s="70"/>
      <c r="HW86" s="70">
        <f t="shared" si="122"/>
        <v>11.34</v>
      </c>
      <c r="HX86" s="70">
        <f t="shared" si="122"/>
        <v>0</v>
      </c>
      <c r="HY86" s="70"/>
      <c r="HZ86" s="70"/>
      <c r="IA86" s="70">
        <f t="shared" si="123"/>
        <v>0</v>
      </c>
      <c r="IB86" s="70">
        <f t="shared" si="123"/>
        <v>0</v>
      </c>
      <c r="IC86" s="70">
        <v>0</v>
      </c>
      <c r="ID86" s="70"/>
      <c r="IE86" s="70">
        <f t="shared" si="124"/>
        <v>0</v>
      </c>
      <c r="IF86" s="186">
        <f t="shared" si="125"/>
        <v>0</v>
      </c>
      <c r="IG86" s="211">
        <v>0</v>
      </c>
      <c r="IH86" s="211"/>
      <c r="II86" s="187">
        <f t="shared" si="126"/>
        <v>0</v>
      </c>
      <c r="IJ86" s="187">
        <f t="shared" si="126"/>
        <v>0</v>
      </c>
      <c r="IM86" s="187">
        <f t="shared" si="127"/>
        <v>0</v>
      </c>
      <c r="IN86" s="187">
        <f t="shared" si="127"/>
        <v>0</v>
      </c>
      <c r="IO86" s="172"/>
      <c r="IP86" s="187"/>
      <c r="IQ86" s="187">
        <f t="shared" si="128"/>
        <v>0</v>
      </c>
      <c r="IR86" s="187">
        <f t="shared" si="128"/>
        <v>0</v>
      </c>
      <c r="IS86" s="187"/>
      <c r="IT86" s="187"/>
      <c r="IU86" s="187">
        <f t="shared" si="129"/>
        <v>0</v>
      </c>
      <c r="IV86" s="187">
        <f t="shared" si="129"/>
        <v>0</v>
      </c>
      <c r="IW86" s="187"/>
      <c r="IX86" s="187"/>
      <c r="IY86" s="187">
        <f t="shared" si="130"/>
        <v>0</v>
      </c>
      <c r="IZ86" s="187">
        <f t="shared" si="131"/>
        <v>0</v>
      </c>
      <c r="JA86" s="187"/>
      <c r="JB86" s="187"/>
      <c r="JC86" s="187">
        <f t="shared" si="132"/>
        <v>0</v>
      </c>
      <c r="JD86" s="187">
        <f t="shared" si="132"/>
        <v>0</v>
      </c>
      <c r="JE86" s="187"/>
      <c r="JF86" s="187"/>
      <c r="JG86" s="187">
        <f t="shared" si="133"/>
        <v>0</v>
      </c>
      <c r="JH86" s="187">
        <f t="shared" si="133"/>
        <v>0</v>
      </c>
      <c r="JI86" s="187">
        <v>0</v>
      </c>
      <c r="JJ86" s="187"/>
      <c r="JK86" s="187">
        <f t="shared" si="134"/>
        <v>0</v>
      </c>
      <c r="JL86" s="187">
        <f t="shared" si="134"/>
        <v>0</v>
      </c>
      <c r="JM86" s="187"/>
      <c r="JN86" s="187"/>
      <c r="JO86" s="187">
        <f t="shared" si="135"/>
        <v>0</v>
      </c>
      <c r="JP86" s="187">
        <f t="shared" si="135"/>
        <v>0</v>
      </c>
      <c r="JQ86" s="187"/>
      <c r="JR86" s="187"/>
      <c r="JS86" s="187">
        <f t="shared" si="136"/>
        <v>0</v>
      </c>
      <c r="JT86" s="187">
        <f t="shared" si="136"/>
        <v>0</v>
      </c>
      <c r="JU86" s="187"/>
      <c r="JV86" s="187"/>
      <c r="JW86" s="187">
        <f t="shared" si="137"/>
        <v>0</v>
      </c>
      <c r="JX86" s="187">
        <f t="shared" si="137"/>
        <v>0</v>
      </c>
    </row>
    <row r="87" spans="1:284" ht="12.75" customHeight="1">
      <c r="A87" s="161" t="s">
        <v>155</v>
      </c>
      <c r="B87" s="84">
        <v>77</v>
      </c>
      <c r="C87" s="212"/>
      <c r="D87" s="212"/>
      <c r="E87" s="70"/>
      <c r="F87" s="70"/>
      <c r="G87" s="67">
        <f t="shared" si="71"/>
        <v>0</v>
      </c>
      <c r="H87" s="67">
        <f t="shared" si="71"/>
        <v>0</v>
      </c>
      <c r="I87" s="213">
        <v>0</v>
      </c>
      <c r="J87" s="67"/>
      <c r="K87" s="67"/>
      <c r="L87" s="67"/>
      <c r="M87" s="67">
        <f t="shared" si="72"/>
        <v>0</v>
      </c>
      <c r="N87" s="67">
        <f t="shared" si="72"/>
        <v>0</v>
      </c>
      <c r="O87" s="212"/>
      <c r="P87" s="213"/>
      <c r="Q87" s="70"/>
      <c r="R87" s="67"/>
      <c r="S87" s="67">
        <f t="shared" si="73"/>
        <v>0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1"/>
      <c r="AC87" s="222"/>
      <c r="AD87" s="215"/>
      <c r="AE87" s="67">
        <f t="shared" si="75"/>
        <v>0</v>
      </c>
      <c r="AF87" s="67">
        <f t="shared" si="75"/>
        <v>0</v>
      </c>
      <c r="AG87" s="67">
        <v>0</v>
      </c>
      <c r="AH87" s="67"/>
      <c r="AI87" s="67"/>
      <c r="AJ87" s="67"/>
      <c r="AK87" s="67">
        <f t="shared" si="76"/>
        <v>0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/>
      <c r="AT87" s="70"/>
      <c r="AU87" s="70"/>
      <c r="AV87" s="67"/>
      <c r="AW87" s="67">
        <f t="shared" si="78"/>
        <v>0</v>
      </c>
      <c r="AX87" s="67">
        <f t="shared" si="78"/>
        <v>0</v>
      </c>
      <c r="AY87" s="183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2"/>
      <c r="BF87" s="212"/>
      <c r="BG87" s="71"/>
      <c r="BH87" s="216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7"/>
      <c r="BR87" s="212"/>
      <c r="BS87" s="87"/>
      <c r="BT87" s="87"/>
      <c r="BU87" s="67">
        <f t="shared" si="82"/>
        <v>0</v>
      </c>
      <c r="BV87" s="67">
        <f t="shared" si="82"/>
        <v>0</v>
      </c>
      <c r="BW87" s="70">
        <v>20.62</v>
      </c>
      <c r="BX87" s="70"/>
      <c r="BY87" s="75"/>
      <c r="BZ87" s="218"/>
      <c r="CA87" s="67">
        <f t="shared" si="83"/>
        <v>20.62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2"/>
      <c r="CJ87" s="212"/>
      <c r="CK87" s="189"/>
      <c r="CL87" s="67"/>
      <c r="CM87" s="67">
        <f t="shared" si="85"/>
        <v>0</v>
      </c>
      <c r="CN87" s="67">
        <f t="shared" si="85"/>
        <v>0</v>
      </c>
      <c r="CO87" s="212"/>
      <c r="CP87" s="212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2"/>
      <c r="CX87" s="212"/>
      <c r="CY87" s="67">
        <f t="shared" si="87"/>
        <v>0</v>
      </c>
      <c r="CZ87" s="67">
        <f t="shared" si="87"/>
        <v>0</v>
      </c>
      <c r="DA87" s="212"/>
      <c r="DB87" s="213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2"/>
      <c r="DN87" s="212"/>
      <c r="DO87" s="219"/>
      <c r="DP87" s="220"/>
      <c r="DQ87" s="67">
        <f t="shared" si="90"/>
        <v>0</v>
      </c>
      <c r="DR87" s="67">
        <f t="shared" si="90"/>
        <v>0</v>
      </c>
      <c r="DS87" s="107"/>
      <c r="DT87" s="67"/>
      <c r="DU87" s="212"/>
      <c r="DV87" s="212"/>
      <c r="DW87" s="67">
        <f t="shared" si="91"/>
        <v>0</v>
      </c>
      <c r="DX87" s="67">
        <f t="shared" si="91"/>
        <v>0</v>
      </c>
      <c r="DY87" s="212"/>
      <c r="DZ87" s="213"/>
      <c r="EA87" s="184"/>
      <c r="EB87" s="67"/>
      <c r="EC87" s="67">
        <f t="shared" si="92"/>
        <v>0</v>
      </c>
      <c r="ED87" s="67">
        <f t="shared" si="92"/>
        <v>0</v>
      </c>
      <c r="EE87" s="212"/>
      <c r="EF87" s="212"/>
      <c r="EG87" s="219"/>
      <c r="EH87" s="219"/>
      <c r="EI87" s="67">
        <f t="shared" si="93"/>
        <v>0</v>
      </c>
      <c r="EJ87" s="67">
        <f t="shared" si="93"/>
        <v>0</v>
      </c>
      <c r="EK87" s="212">
        <v>2.06</v>
      </c>
      <c r="EL87" s="212"/>
      <c r="EM87" s="219"/>
      <c r="EN87" s="219"/>
      <c r="EO87" s="67">
        <f t="shared" si="94"/>
        <v>2.06</v>
      </c>
      <c r="EP87" s="67">
        <f t="shared" si="94"/>
        <v>0</v>
      </c>
      <c r="EQ87" s="185"/>
      <c r="ER87" s="172"/>
      <c r="ES87" s="172"/>
      <c r="ET87" s="172"/>
      <c r="EU87" s="70">
        <f t="shared" si="95"/>
        <v>0</v>
      </c>
      <c r="EV87" s="70">
        <f t="shared" si="96"/>
        <v>0</v>
      </c>
      <c r="EW87" s="67"/>
      <c r="EX87" s="67"/>
      <c r="EY87" s="67"/>
      <c r="EZ87" s="67"/>
      <c r="FA87" s="67">
        <f t="shared" si="97"/>
        <v>0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2"/>
      <c r="FJ87" s="172"/>
      <c r="FK87" s="172"/>
      <c r="FL87" s="172"/>
      <c r="FM87" s="70">
        <f t="shared" si="99"/>
        <v>0</v>
      </c>
      <c r="FN87" s="70">
        <f t="shared" si="100"/>
        <v>0</v>
      </c>
      <c r="FO87" s="172"/>
      <c r="FP87" s="172"/>
      <c r="FQ87" s="172"/>
      <c r="FR87" s="172"/>
      <c r="FS87" s="70">
        <f t="shared" si="101"/>
        <v>0</v>
      </c>
      <c r="FT87" s="70">
        <f t="shared" si="102"/>
        <v>0</v>
      </c>
      <c r="FU87" s="172"/>
      <c r="FV87" s="172"/>
      <c r="FW87" s="172"/>
      <c r="FX87" s="172"/>
      <c r="FY87" s="70">
        <f t="shared" si="103"/>
        <v>0</v>
      </c>
      <c r="FZ87" s="70">
        <f t="shared" si="104"/>
        <v>0</v>
      </c>
      <c r="GA87" s="172">
        <v>0</v>
      </c>
      <c r="GB87" s="172"/>
      <c r="GC87" s="172"/>
      <c r="GD87" s="172"/>
      <c r="GE87" s="70">
        <f t="shared" si="105"/>
        <v>0</v>
      </c>
      <c r="GF87" s="70">
        <f t="shared" si="106"/>
        <v>0</v>
      </c>
      <c r="GG87" s="172"/>
      <c r="GH87" s="172"/>
      <c r="GI87" s="70">
        <f t="shared" si="70"/>
        <v>0</v>
      </c>
      <c r="GJ87" s="70">
        <f t="shared" si="107"/>
        <v>0</v>
      </c>
      <c r="GK87" s="172"/>
      <c r="GL87" s="172"/>
      <c r="GM87" s="70">
        <f t="shared" si="108"/>
        <v>0</v>
      </c>
      <c r="GN87" s="70">
        <f t="shared" si="109"/>
        <v>0</v>
      </c>
      <c r="GO87" s="172">
        <v>0</v>
      </c>
      <c r="GP87" s="172"/>
      <c r="GQ87" s="70">
        <f t="shared" si="110"/>
        <v>0</v>
      </c>
      <c r="GR87" s="70">
        <f t="shared" si="111"/>
        <v>0</v>
      </c>
      <c r="GS87" s="172"/>
      <c r="GT87" s="172"/>
      <c r="GU87" s="70">
        <f t="shared" si="112"/>
        <v>0</v>
      </c>
      <c r="GV87" s="70">
        <f t="shared" si="113"/>
        <v>0</v>
      </c>
      <c r="GW87" s="172"/>
      <c r="GX87" s="172"/>
      <c r="GY87" s="70">
        <f t="shared" si="114"/>
        <v>0</v>
      </c>
      <c r="GZ87" s="70">
        <f t="shared" si="115"/>
        <v>0</v>
      </c>
      <c r="HA87" s="172">
        <v>4.12</v>
      </c>
      <c r="HB87" s="172"/>
      <c r="HC87" s="70">
        <f t="shared" si="116"/>
        <v>4.12</v>
      </c>
      <c r="HD87" s="70">
        <f t="shared" si="117"/>
        <v>0</v>
      </c>
      <c r="HE87" s="172"/>
      <c r="HF87" s="172"/>
      <c r="HG87" s="70">
        <f t="shared" si="118"/>
        <v>0</v>
      </c>
      <c r="HH87" s="70">
        <f t="shared" si="118"/>
        <v>0</v>
      </c>
      <c r="HI87" s="70">
        <v>0</v>
      </c>
      <c r="HJ87" s="70"/>
      <c r="HK87" s="70">
        <f t="shared" si="119"/>
        <v>0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>
        <v>11.34</v>
      </c>
      <c r="HV87" s="70"/>
      <c r="HW87" s="70">
        <f t="shared" si="122"/>
        <v>11.34</v>
      </c>
      <c r="HX87" s="70">
        <f t="shared" si="122"/>
        <v>0</v>
      </c>
      <c r="HY87" s="70"/>
      <c r="HZ87" s="70"/>
      <c r="IA87" s="70">
        <f t="shared" si="123"/>
        <v>0</v>
      </c>
      <c r="IB87" s="70">
        <f t="shared" si="123"/>
        <v>0</v>
      </c>
      <c r="IC87" s="70">
        <v>0</v>
      </c>
      <c r="ID87" s="70"/>
      <c r="IE87" s="70">
        <f t="shared" si="124"/>
        <v>0</v>
      </c>
      <c r="IF87" s="186">
        <f t="shared" si="125"/>
        <v>0</v>
      </c>
      <c r="IG87" s="211">
        <v>0</v>
      </c>
      <c r="IH87" s="211"/>
      <c r="II87" s="187">
        <f t="shared" si="126"/>
        <v>0</v>
      </c>
      <c r="IJ87" s="187">
        <f t="shared" si="126"/>
        <v>0</v>
      </c>
      <c r="IM87" s="187">
        <f t="shared" si="127"/>
        <v>0</v>
      </c>
      <c r="IN87" s="187">
        <f t="shared" si="127"/>
        <v>0</v>
      </c>
      <c r="IO87" s="172"/>
      <c r="IP87" s="187"/>
      <c r="IQ87" s="187">
        <f t="shared" si="128"/>
        <v>0</v>
      </c>
      <c r="IR87" s="187">
        <f t="shared" si="128"/>
        <v>0</v>
      </c>
      <c r="IS87" s="187"/>
      <c r="IT87" s="187"/>
      <c r="IU87" s="187">
        <f t="shared" si="129"/>
        <v>0</v>
      </c>
      <c r="IV87" s="187">
        <f t="shared" si="129"/>
        <v>0</v>
      </c>
      <c r="IW87" s="187"/>
      <c r="IX87" s="187"/>
      <c r="IY87" s="187">
        <f t="shared" si="130"/>
        <v>0</v>
      </c>
      <c r="IZ87" s="187">
        <f t="shared" si="131"/>
        <v>0</v>
      </c>
      <c r="JA87" s="187"/>
      <c r="JB87" s="187"/>
      <c r="JC87" s="187">
        <f t="shared" si="132"/>
        <v>0</v>
      </c>
      <c r="JD87" s="187">
        <f t="shared" si="132"/>
        <v>0</v>
      </c>
      <c r="JE87" s="187"/>
      <c r="JF87" s="187"/>
      <c r="JG87" s="187">
        <f t="shared" si="133"/>
        <v>0</v>
      </c>
      <c r="JH87" s="187">
        <f t="shared" si="133"/>
        <v>0</v>
      </c>
      <c r="JI87" s="187">
        <v>0</v>
      </c>
      <c r="JJ87" s="187"/>
      <c r="JK87" s="187">
        <f t="shared" si="134"/>
        <v>0</v>
      </c>
      <c r="JL87" s="187">
        <f t="shared" si="134"/>
        <v>0</v>
      </c>
      <c r="JM87" s="187"/>
      <c r="JN87" s="187"/>
      <c r="JO87" s="187">
        <f t="shared" si="135"/>
        <v>0</v>
      </c>
      <c r="JP87" s="187">
        <f t="shared" si="135"/>
        <v>0</v>
      </c>
      <c r="JQ87" s="187"/>
      <c r="JR87" s="187"/>
      <c r="JS87" s="187">
        <f t="shared" si="136"/>
        <v>0</v>
      </c>
      <c r="JT87" s="187">
        <f t="shared" si="136"/>
        <v>0</v>
      </c>
      <c r="JU87" s="187"/>
      <c r="JV87" s="187"/>
      <c r="JW87" s="187">
        <f t="shared" si="137"/>
        <v>0</v>
      </c>
      <c r="JX87" s="187">
        <f t="shared" si="137"/>
        <v>0</v>
      </c>
    </row>
    <row r="88" spans="1:284" ht="12.75" customHeight="1">
      <c r="A88" s="158"/>
      <c r="B88" s="84">
        <v>78</v>
      </c>
      <c r="C88" s="212"/>
      <c r="D88" s="212"/>
      <c r="E88" s="70"/>
      <c r="F88" s="70"/>
      <c r="G88" s="67">
        <f t="shared" si="71"/>
        <v>0</v>
      </c>
      <c r="H88" s="67">
        <f t="shared" si="71"/>
        <v>0</v>
      </c>
      <c r="I88" s="213">
        <v>0</v>
      </c>
      <c r="J88" s="67"/>
      <c r="K88" s="67"/>
      <c r="L88" s="67"/>
      <c r="M88" s="67">
        <f t="shared" si="72"/>
        <v>0</v>
      </c>
      <c r="N88" s="67">
        <f t="shared" si="72"/>
        <v>0</v>
      </c>
      <c r="O88" s="212"/>
      <c r="P88" s="213"/>
      <c r="Q88" s="70"/>
      <c r="R88" s="67"/>
      <c r="S88" s="67">
        <f t="shared" si="73"/>
        <v>0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1"/>
      <c r="AC88" s="222"/>
      <c r="AD88" s="215"/>
      <c r="AE88" s="67">
        <f t="shared" si="75"/>
        <v>0</v>
      </c>
      <c r="AF88" s="67">
        <f t="shared" si="75"/>
        <v>0</v>
      </c>
      <c r="AG88" s="67">
        <v>0</v>
      </c>
      <c r="AH88" s="67"/>
      <c r="AI88" s="67"/>
      <c r="AJ88" s="67"/>
      <c r="AK88" s="67">
        <f t="shared" si="76"/>
        <v>0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/>
      <c r="AT88" s="70"/>
      <c r="AU88" s="70"/>
      <c r="AV88" s="67"/>
      <c r="AW88" s="67">
        <f t="shared" si="78"/>
        <v>0</v>
      </c>
      <c r="AX88" s="67">
        <f t="shared" si="78"/>
        <v>0</v>
      </c>
      <c r="AY88" s="183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2"/>
      <c r="BF88" s="212"/>
      <c r="BG88" s="71"/>
      <c r="BH88" s="216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7"/>
      <c r="BR88" s="212"/>
      <c r="BS88" s="87"/>
      <c r="BT88" s="87"/>
      <c r="BU88" s="67">
        <f t="shared" si="82"/>
        <v>0</v>
      </c>
      <c r="BV88" s="67">
        <f t="shared" si="82"/>
        <v>0</v>
      </c>
      <c r="BW88" s="70">
        <v>20.62</v>
      </c>
      <c r="BX88" s="70"/>
      <c r="BY88" s="75"/>
      <c r="BZ88" s="218"/>
      <c r="CA88" s="67">
        <f t="shared" si="83"/>
        <v>20.62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2"/>
      <c r="CJ88" s="212"/>
      <c r="CK88" s="189"/>
      <c r="CL88" s="67"/>
      <c r="CM88" s="67">
        <f t="shared" si="85"/>
        <v>0</v>
      </c>
      <c r="CN88" s="67">
        <f t="shared" si="85"/>
        <v>0</v>
      </c>
      <c r="CO88" s="212"/>
      <c r="CP88" s="212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2"/>
      <c r="CX88" s="212"/>
      <c r="CY88" s="67">
        <f t="shared" si="87"/>
        <v>0</v>
      </c>
      <c r="CZ88" s="67">
        <f t="shared" si="87"/>
        <v>0</v>
      </c>
      <c r="DA88" s="212"/>
      <c r="DB88" s="213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2"/>
      <c r="DN88" s="212"/>
      <c r="DO88" s="219"/>
      <c r="DP88" s="220"/>
      <c r="DQ88" s="67">
        <f t="shared" si="90"/>
        <v>0</v>
      </c>
      <c r="DR88" s="67">
        <f t="shared" si="90"/>
        <v>0</v>
      </c>
      <c r="DS88" s="107"/>
      <c r="DT88" s="67"/>
      <c r="DU88" s="212"/>
      <c r="DV88" s="212"/>
      <c r="DW88" s="67">
        <f t="shared" si="91"/>
        <v>0</v>
      </c>
      <c r="DX88" s="67">
        <f t="shared" si="91"/>
        <v>0</v>
      </c>
      <c r="DY88" s="212"/>
      <c r="DZ88" s="213"/>
      <c r="EA88" s="184"/>
      <c r="EB88" s="67"/>
      <c r="EC88" s="67">
        <f t="shared" si="92"/>
        <v>0</v>
      </c>
      <c r="ED88" s="67">
        <f t="shared" si="92"/>
        <v>0</v>
      </c>
      <c r="EE88" s="212"/>
      <c r="EF88" s="212"/>
      <c r="EG88" s="219"/>
      <c r="EH88" s="219"/>
      <c r="EI88" s="67">
        <f t="shared" si="93"/>
        <v>0</v>
      </c>
      <c r="EJ88" s="67">
        <f t="shared" si="93"/>
        <v>0</v>
      </c>
      <c r="EK88" s="212">
        <v>2.06</v>
      </c>
      <c r="EL88" s="212"/>
      <c r="EM88" s="219"/>
      <c r="EN88" s="219"/>
      <c r="EO88" s="67">
        <f t="shared" si="94"/>
        <v>2.06</v>
      </c>
      <c r="EP88" s="67">
        <f t="shared" si="94"/>
        <v>0</v>
      </c>
      <c r="EQ88" s="185"/>
      <c r="ER88" s="172"/>
      <c r="ES88" s="172"/>
      <c r="ET88" s="172"/>
      <c r="EU88" s="70">
        <f t="shared" si="95"/>
        <v>0</v>
      </c>
      <c r="EV88" s="70">
        <f t="shared" si="96"/>
        <v>0</v>
      </c>
      <c r="EW88" s="67"/>
      <c r="EX88" s="67"/>
      <c r="EY88" s="67"/>
      <c r="EZ88" s="67"/>
      <c r="FA88" s="67">
        <f t="shared" si="97"/>
        <v>0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2"/>
      <c r="FJ88" s="172"/>
      <c r="FK88" s="172"/>
      <c r="FL88" s="172"/>
      <c r="FM88" s="70">
        <f t="shared" si="99"/>
        <v>0</v>
      </c>
      <c r="FN88" s="70">
        <f t="shared" si="100"/>
        <v>0</v>
      </c>
      <c r="FO88" s="172"/>
      <c r="FP88" s="172"/>
      <c r="FQ88" s="172"/>
      <c r="FR88" s="172"/>
      <c r="FS88" s="70">
        <f t="shared" si="101"/>
        <v>0</v>
      </c>
      <c r="FT88" s="70">
        <f t="shared" si="102"/>
        <v>0</v>
      </c>
      <c r="FU88" s="172"/>
      <c r="FV88" s="172"/>
      <c r="FW88" s="172"/>
      <c r="FX88" s="172"/>
      <c r="FY88" s="70">
        <f t="shared" si="103"/>
        <v>0</v>
      </c>
      <c r="FZ88" s="70">
        <f t="shared" si="104"/>
        <v>0</v>
      </c>
      <c r="GA88" s="172">
        <v>0</v>
      </c>
      <c r="GB88" s="172"/>
      <c r="GC88" s="172"/>
      <c r="GD88" s="172"/>
      <c r="GE88" s="70">
        <f t="shared" si="105"/>
        <v>0</v>
      </c>
      <c r="GF88" s="70">
        <f t="shared" si="106"/>
        <v>0</v>
      </c>
      <c r="GG88" s="172"/>
      <c r="GH88" s="172"/>
      <c r="GI88" s="70">
        <f t="shared" si="70"/>
        <v>0</v>
      </c>
      <c r="GJ88" s="70">
        <f t="shared" si="107"/>
        <v>0</v>
      </c>
      <c r="GK88" s="172"/>
      <c r="GL88" s="172"/>
      <c r="GM88" s="70">
        <f t="shared" si="108"/>
        <v>0</v>
      </c>
      <c r="GN88" s="70">
        <f t="shared" si="109"/>
        <v>0</v>
      </c>
      <c r="GO88" s="172">
        <v>0</v>
      </c>
      <c r="GP88" s="172"/>
      <c r="GQ88" s="70">
        <f t="shared" si="110"/>
        <v>0</v>
      </c>
      <c r="GR88" s="70">
        <f t="shared" si="111"/>
        <v>0</v>
      </c>
      <c r="GS88" s="172"/>
      <c r="GT88" s="172"/>
      <c r="GU88" s="70">
        <f t="shared" si="112"/>
        <v>0</v>
      </c>
      <c r="GV88" s="70">
        <f t="shared" si="113"/>
        <v>0</v>
      </c>
      <c r="GW88" s="172"/>
      <c r="GX88" s="172"/>
      <c r="GY88" s="70">
        <f t="shared" si="114"/>
        <v>0</v>
      </c>
      <c r="GZ88" s="70">
        <f t="shared" si="115"/>
        <v>0</v>
      </c>
      <c r="HA88" s="172">
        <v>4.12</v>
      </c>
      <c r="HB88" s="172"/>
      <c r="HC88" s="70">
        <f t="shared" si="116"/>
        <v>4.12</v>
      </c>
      <c r="HD88" s="70">
        <f t="shared" si="117"/>
        <v>0</v>
      </c>
      <c r="HE88" s="172"/>
      <c r="HF88" s="172"/>
      <c r="HG88" s="70">
        <f t="shared" si="118"/>
        <v>0</v>
      </c>
      <c r="HH88" s="70">
        <f t="shared" si="118"/>
        <v>0</v>
      </c>
      <c r="HI88" s="70">
        <v>0</v>
      </c>
      <c r="HJ88" s="70"/>
      <c r="HK88" s="70">
        <f t="shared" si="119"/>
        <v>0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>
        <v>11.34</v>
      </c>
      <c r="HV88" s="70"/>
      <c r="HW88" s="70">
        <f t="shared" si="122"/>
        <v>11.34</v>
      </c>
      <c r="HX88" s="70">
        <f t="shared" si="122"/>
        <v>0</v>
      </c>
      <c r="HY88" s="70"/>
      <c r="HZ88" s="70"/>
      <c r="IA88" s="70">
        <f t="shared" si="123"/>
        <v>0</v>
      </c>
      <c r="IB88" s="70">
        <f t="shared" si="123"/>
        <v>0</v>
      </c>
      <c r="IC88" s="70">
        <v>0</v>
      </c>
      <c r="ID88" s="70"/>
      <c r="IE88" s="70">
        <f t="shared" si="124"/>
        <v>0</v>
      </c>
      <c r="IF88" s="186">
        <f t="shared" si="125"/>
        <v>0</v>
      </c>
      <c r="IG88" s="211">
        <v>0</v>
      </c>
      <c r="IH88" s="211"/>
      <c r="II88" s="187">
        <f t="shared" si="126"/>
        <v>0</v>
      </c>
      <c r="IJ88" s="187">
        <f t="shared" si="126"/>
        <v>0</v>
      </c>
      <c r="IM88" s="187">
        <f t="shared" si="127"/>
        <v>0</v>
      </c>
      <c r="IN88" s="187">
        <f t="shared" si="127"/>
        <v>0</v>
      </c>
      <c r="IO88" s="172"/>
      <c r="IP88" s="187"/>
      <c r="IQ88" s="187">
        <f t="shared" si="128"/>
        <v>0</v>
      </c>
      <c r="IR88" s="187">
        <f t="shared" si="128"/>
        <v>0</v>
      </c>
      <c r="IS88" s="187"/>
      <c r="IT88" s="187"/>
      <c r="IU88" s="187">
        <f t="shared" si="129"/>
        <v>0</v>
      </c>
      <c r="IV88" s="187">
        <f t="shared" si="129"/>
        <v>0</v>
      </c>
      <c r="IW88" s="187"/>
      <c r="IX88" s="187"/>
      <c r="IY88" s="187">
        <f t="shared" si="130"/>
        <v>0</v>
      </c>
      <c r="IZ88" s="187">
        <f t="shared" si="131"/>
        <v>0</v>
      </c>
      <c r="JA88" s="187"/>
      <c r="JB88" s="187"/>
      <c r="JC88" s="187">
        <f t="shared" si="132"/>
        <v>0</v>
      </c>
      <c r="JD88" s="187">
        <f t="shared" si="132"/>
        <v>0</v>
      </c>
      <c r="JE88" s="187"/>
      <c r="JF88" s="187"/>
      <c r="JG88" s="187">
        <f t="shared" si="133"/>
        <v>0</v>
      </c>
      <c r="JH88" s="187">
        <f t="shared" si="133"/>
        <v>0</v>
      </c>
      <c r="JI88" s="187">
        <v>0</v>
      </c>
      <c r="JJ88" s="187"/>
      <c r="JK88" s="187">
        <f t="shared" si="134"/>
        <v>0</v>
      </c>
      <c r="JL88" s="187">
        <f t="shared" si="134"/>
        <v>0</v>
      </c>
      <c r="JM88" s="187"/>
      <c r="JN88" s="187"/>
      <c r="JO88" s="187">
        <f t="shared" si="135"/>
        <v>0</v>
      </c>
      <c r="JP88" s="187">
        <f t="shared" si="135"/>
        <v>0</v>
      </c>
      <c r="JQ88" s="187"/>
      <c r="JR88" s="187"/>
      <c r="JS88" s="187">
        <f t="shared" si="136"/>
        <v>0</v>
      </c>
      <c r="JT88" s="187">
        <f t="shared" si="136"/>
        <v>0</v>
      </c>
      <c r="JU88" s="187"/>
      <c r="JV88" s="187"/>
      <c r="JW88" s="187">
        <f t="shared" si="137"/>
        <v>0</v>
      </c>
      <c r="JX88" s="187">
        <f t="shared" si="137"/>
        <v>0</v>
      </c>
    </row>
    <row r="89" spans="1:284" ht="12.75" customHeight="1">
      <c r="A89" s="158"/>
      <c r="B89" s="84">
        <v>79</v>
      </c>
      <c r="C89" s="212"/>
      <c r="D89" s="212"/>
      <c r="E89" s="70"/>
      <c r="F89" s="70"/>
      <c r="G89" s="67">
        <f t="shared" si="71"/>
        <v>0</v>
      </c>
      <c r="H89" s="67">
        <f t="shared" si="71"/>
        <v>0</v>
      </c>
      <c r="I89" s="213">
        <v>0</v>
      </c>
      <c r="J89" s="67"/>
      <c r="K89" s="67"/>
      <c r="L89" s="67"/>
      <c r="M89" s="67">
        <f t="shared" si="72"/>
        <v>0</v>
      </c>
      <c r="N89" s="67">
        <f t="shared" si="72"/>
        <v>0</v>
      </c>
      <c r="O89" s="212"/>
      <c r="P89" s="213"/>
      <c r="Q89" s="70"/>
      <c r="R89" s="67"/>
      <c r="S89" s="67">
        <f t="shared" si="73"/>
        <v>0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1"/>
      <c r="AC89" s="222"/>
      <c r="AD89" s="215"/>
      <c r="AE89" s="67">
        <f t="shared" si="75"/>
        <v>0</v>
      </c>
      <c r="AF89" s="67">
        <f t="shared" si="75"/>
        <v>0</v>
      </c>
      <c r="AG89" s="67">
        <v>0</v>
      </c>
      <c r="AH89" s="67"/>
      <c r="AI89" s="67"/>
      <c r="AJ89" s="67"/>
      <c r="AK89" s="67">
        <f t="shared" si="76"/>
        <v>0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/>
      <c r="AT89" s="70"/>
      <c r="AU89" s="70"/>
      <c r="AV89" s="67"/>
      <c r="AW89" s="67">
        <f t="shared" si="78"/>
        <v>0</v>
      </c>
      <c r="AX89" s="67">
        <f t="shared" si="78"/>
        <v>0</v>
      </c>
      <c r="AY89" s="183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2"/>
      <c r="BF89" s="212"/>
      <c r="BG89" s="71"/>
      <c r="BH89" s="216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7"/>
      <c r="BR89" s="212"/>
      <c r="BS89" s="87"/>
      <c r="BT89" s="87"/>
      <c r="BU89" s="67">
        <f t="shared" si="82"/>
        <v>0</v>
      </c>
      <c r="BV89" s="67">
        <f t="shared" si="82"/>
        <v>0</v>
      </c>
      <c r="BW89" s="70">
        <v>20.62</v>
      </c>
      <c r="BX89" s="70"/>
      <c r="BY89" s="75"/>
      <c r="BZ89" s="218"/>
      <c r="CA89" s="67">
        <f t="shared" si="83"/>
        <v>20.62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2"/>
      <c r="CJ89" s="212"/>
      <c r="CK89" s="189"/>
      <c r="CL89" s="67"/>
      <c r="CM89" s="67">
        <f t="shared" si="85"/>
        <v>0</v>
      </c>
      <c r="CN89" s="67">
        <f t="shared" si="85"/>
        <v>0</v>
      </c>
      <c r="CO89" s="212"/>
      <c r="CP89" s="212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2"/>
      <c r="CX89" s="212"/>
      <c r="CY89" s="67">
        <f t="shared" si="87"/>
        <v>0</v>
      </c>
      <c r="CZ89" s="67">
        <f t="shared" si="87"/>
        <v>0</v>
      </c>
      <c r="DA89" s="212"/>
      <c r="DB89" s="213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2"/>
      <c r="DN89" s="212"/>
      <c r="DO89" s="219"/>
      <c r="DP89" s="220"/>
      <c r="DQ89" s="67">
        <f t="shared" si="90"/>
        <v>0</v>
      </c>
      <c r="DR89" s="67">
        <f t="shared" si="90"/>
        <v>0</v>
      </c>
      <c r="DS89" s="107"/>
      <c r="DT89" s="67"/>
      <c r="DU89" s="212"/>
      <c r="DV89" s="212"/>
      <c r="DW89" s="67">
        <f t="shared" si="91"/>
        <v>0</v>
      </c>
      <c r="DX89" s="67">
        <f t="shared" si="91"/>
        <v>0</v>
      </c>
      <c r="DY89" s="212"/>
      <c r="DZ89" s="213"/>
      <c r="EA89" s="184"/>
      <c r="EB89" s="67"/>
      <c r="EC89" s="67">
        <f t="shared" si="92"/>
        <v>0</v>
      </c>
      <c r="ED89" s="67">
        <f t="shared" si="92"/>
        <v>0</v>
      </c>
      <c r="EE89" s="212"/>
      <c r="EF89" s="212"/>
      <c r="EG89" s="219"/>
      <c r="EH89" s="219"/>
      <c r="EI89" s="67">
        <f t="shared" si="93"/>
        <v>0</v>
      </c>
      <c r="EJ89" s="67">
        <f t="shared" si="93"/>
        <v>0</v>
      </c>
      <c r="EK89" s="212">
        <v>2.06</v>
      </c>
      <c r="EL89" s="212"/>
      <c r="EM89" s="219"/>
      <c r="EN89" s="219"/>
      <c r="EO89" s="67">
        <f t="shared" si="94"/>
        <v>2.06</v>
      </c>
      <c r="EP89" s="67">
        <f t="shared" si="94"/>
        <v>0</v>
      </c>
      <c r="EQ89" s="185"/>
      <c r="ER89" s="172"/>
      <c r="ES89" s="172"/>
      <c r="ET89" s="172"/>
      <c r="EU89" s="70">
        <f t="shared" si="95"/>
        <v>0</v>
      </c>
      <c r="EV89" s="70">
        <f t="shared" si="96"/>
        <v>0</v>
      </c>
      <c r="EW89" s="67"/>
      <c r="EX89" s="67"/>
      <c r="EY89" s="67"/>
      <c r="EZ89" s="67"/>
      <c r="FA89" s="67">
        <f t="shared" si="97"/>
        <v>0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2"/>
      <c r="FJ89" s="172"/>
      <c r="FK89" s="172"/>
      <c r="FL89" s="172"/>
      <c r="FM89" s="70">
        <f t="shared" si="99"/>
        <v>0</v>
      </c>
      <c r="FN89" s="70">
        <f t="shared" si="100"/>
        <v>0</v>
      </c>
      <c r="FO89" s="172"/>
      <c r="FP89" s="172"/>
      <c r="FQ89" s="172"/>
      <c r="FR89" s="172"/>
      <c r="FS89" s="70">
        <f t="shared" si="101"/>
        <v>0</v>
      </c>
      <c r="FT89" s="70">
        <f t="shared" si="102"/>
        <v>0</v>
      </c>
      <c r="FU89" s="172"/>
      <c r="FV89" s="172"/>
      <c r="FW89" s="172"/>
      <c r="FX89" s="172"/>
      <c r="FY89" s="70">
        <f t="shared" si="103"/>
        <v>0</v>
      </c>
      <c r="FZ89" s="70">
        <f t="shared" si="104"/>
        <v>0</v>
      </c>
      <c r="GA89" s="172">
        <v>0</v>
      </c>
      <c r="GB89" s="172"/>
      <c r="GC89" s="172"/>
      <c r="GD89" s="172"/>
      <c r="GE89" s="70">
        <f t="shared" si="105"/>
        <v>0</v>
      </c>
      <c r="GF89" s="70">
        <f t="shared" si="106"/>
        <v>0</v>
      </c>
      <c r="GG89" s="172"/>
      <c r="GH89" s="172"/>
      <c r="GI89" s="70">
        <f t="shared" si="70"/>
        <v>0</v>
      </c>
      <c r="GJ89" s="70">
        <f t="shared" si="107"/>
        <v>0</v>
      </c>
      <c r="GK89" s="172"/>
      <c r="GL89" s="172"/>
      <c r="GM89" s="70">
        <f t="shared" si="108"/>
        <v>0</v>
      </c>
      <c r="GN89" s="70">
        <f t="shared" si="109"/>
        <v>0</v>
      </c>
      <c r="GO89" s="172">
        <v>0</v>
      </c>
      <c r="GP89" s="172"/>
      <c r="GQ89" s="70">
        <f t="shared" si="110"/>
        <v>0</v>
      </c>
      <c r="GR89" s="70">
        <f t="shared" si="111"/>
        <v>0</v>
      </c>
      <c r="GS89" s="172"/>
      <c r="GT89" s="172"/>
      <c r="GU89" s="70">
        <f t="shared" si="112"/>
        <v>0</v>
      </c>
      <c r="GV89" s="70">
        <f t="shared" si="113"/>
        <v>0</v>
      </c>
      <c r="GW89" s="172"/>
      <c r="GX89" s="172"/>
      <c r="GY89" s="70">
        <f t="shared" si="114"/>
        <v>0</v>
      </c>
      <c r="GZ89" s="70">
        <f t="shared" si="115"/>
        <v>0</v>
      </c>
      <c r="HA89" s="172">
        <v>2.06</v>
      </c>
      <c r="HB89" s="172"/>
      <c r="HC89" s="70">
        <f t="shared" si="116"/>
        <v>2.06</v>
      </c>
      <c r="HD89" s="70">
        <f t="shared" si="117"/>
        <v>0</v>
      </c>
      <c r="HE89" s="172"/>
      <c r="HF89" s="172"/>
      <c r="HG89" s="70">
        <f t="shared" si="118"/>
        <v>0</v>
      </c>
      <c r="HH89" s="70">
        <f t="shared" si="118"/>
        <v>0</v>
      </c>
      <c r="HI89" s="70">
        <v>0</v>
      </c>
      <c r="HJ89" s="70"/>
      <c r="HK89" s="70">
        <f t="shared" si="119"/>
        <v>0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>
        <v>11.34</v>
      </c>
      <c r="HV89" s="70"/>
      <c r="HW89" s="70">
        <f t="shared" si="122"/>
        <v>11.34</v>
      </c>
      <c r="HX89" s="70">
        <f t="shared" si="122"/>
        <v>0</v>
      </c>
      <c r="HY89" s="70"/>
      <c r="HZ89" s="70"/>
      <c r="IA89" s="70">
        <f t="shared" si="123"/>
        <v>0</v>
      </c>
      <c r="IB89" s="70">
        <f t="shared" si="123"/>
        <v>0</v>
      </c>
      <c r="IC89" s="70">
        <v>0</v>
      </c>
      <c r="ID89" s="70"/>
      <c r="IE89" s="70">
        <f t="shared" si="124"/>
        <v>0</v>
      </c>
      <c r="IF89" s="186">
        <f t="shared" si="125"/>
        <v>0</v>
      </c>
      <c r="IG89" s="211">
        <v>0</v>
      </c>
      <c r="IH89" s="211"/>
      <c r="II89" s="187">
        <f t="shared" si="126"/>
        <v>0</v>
      </c>
      <c r="IJ89" s="187">
        <f t="shared" si="126"/>
        <v>0</v>
      </c>
      <c r="IM89" s="187">
        <f t="shared" si="127"/>
        <v>0</v>
      </c>
      <c r="IN89" s="187">
        <f t="shared" si="127"/>
        <v>0</v>
      </c>
      <c r="IO89" s="172"/>
      <c r="IP89" s="187"/>
      <c r="IQ89" s="187">
        <f t="shared" si="128"/>
        <v>0</v>
      </c>
      <c r="IR89" s="187">
        <f t="shared" si="128"/>
        <v>0</v>
      </c>
      <c r="IS89" s="187"/>
      <c r="IT89" s="187"/>
      <c r="IU89" s="187">
        <f t="shared" si="129"/>
        <v>0</v>
      </c>
      <c r="IV89" s="187">
        <f t="shared" si="129"/>
        <v>0</v>
      </c>
      <c r="IW89" s="187"/>
      <c r="IX89" s="187"/>
      <c r="IY89" s="187">
        <f t="shared" si="130"/>
        <v>0</v>
      </c>
      <c r="IZ89" s="187">
        <f t="shared" si="131"/>
        <v>0</v>
      </c>
      <c r="JA89" s="187"/>
      <c r="JB89" s="187"/>
      <c r="JC89" s="187">
        <f t="shared" si="132"/>
        <v>0</v>
      </c>
      <c r="JD89" s="187">
        <f t="shared" si="132"/>
        <v>0</v>
      </c>
      <c r="JE89" s="187"/>
      <c r="JF89" s="187"/>
      <c r="JG89" s="187">
        <f t="shared" si="133"/>
        <v>0</v>
      </c>
      <c r="JH89" s="187">
        <f t="shared" si="133"/>
        <v>0</v>
      </c>
      <c r="JI89" s="187">
        <v>0</v>
      </c>
      <c r="JJ89" s="187"/>
      <c r="JK89" s="187">
        <f t="shared" si="134"/>
        <v>0</v>
      </c>
      <c r="JL89" s="187">
        <f t="shared" si="134"/>
        <v>0</v>
      </c>
      <c r="JM89" s="187"/>
      <c r="JN89" s="187"/>
      <c r="JO89" s="187">
        <f t="shared" si="135"/>
        <v>0</v>
      </c>
      <c r="JP89" s="187">
        <f t="shared" si="135"/>
        <v>0</v>
      </c>
      <c r="JQ89" s="187"/>
      <c r="JR89" s="187"/>
      <c r="JS89" s="187">
        <f t="shared" si="136"/>
        <v>0</v>
      </c>
      <c r="JT89" s="187">
        <f t="shared" si="136"/>
        <v>0</v>
      </c>
      <c r="JU89" s="187"/>
      <c r="JV89" s="187"/>
      <c r="JW89" s="187">
        <f t="shared" si="137"/>
        <v>0</v>
      </c>
      <c r="JX89" s="187">
        <f t="shared" si="137"/>
        <v>0</v>
      </c>
    </row>
    <row r="90" spans="1:284" ht="12.75" customHeight="1">
      <c r="A90" s="158"/>
      <c r="B90" s="84">
        <v>80</v>
      </c>
      <c r="C90" s="212"/>
      <c r="D90" s="212"/>
      <c r="E90" s="70"/>
      <c r="F90" s="70"/>
      <c r="G90" s="67">
        <f t="shared" si="71"/>
        <v>0</v>
      </c>
      <c r="H90" s="67">
        <f t="shared" si="71"/>
        <v>0</v>
      </c>
      <c r="I90" s="213">
        <v>0</v>
      </c>
      <c r="J90" s="67"/>
      <c r="K90" s="67"/>
      <c r="L90" s="67"/>
      <c r="M90" s="67">
        <f t="shared" si="72"/>
        <v>0</v>
      </c>
      <c r="N90" s="67">
        <f t="shared" si="72"/>
        <v>0</v>
      </c>
      <c r="O90" s="212"/>
      <c r="P90" s="213"/>
      <c r="Q90" s="70"/>
      <c r="R90" s="67"/>
      <c r="S90" s="67">
        <f t="shared" si="73"/>
        <v>0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1"/>
      <c r="AC90" s="222"/>
      <c r="AD90" s="215"/>
      <c r="AE90" s="67">
        <f t="shared" si="75"/>
        <v>0</v>
      </c>
      <c r="AF90" s="67">
        <f t="shared" si="75"/>
        <v>0</v>
      </c>
      <c r="AG90" s="67">
        <v>0</v>
      </c>
      <c r="AH90" s="67"/>
      <c r="AI90" s="67"/>
      <c r="AJ90" s="67"/>
      <c r="AK90" s="67">
        <f t="shared" si="76"/>
        <v>0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/>
      <c r="AT90" s="70"/>
      <c r="AU90" s="70"/>
      <c r="AV90" s="67"/>
      <c r="AW90" s="67">
        <f t="shared" si="78"/>
        <v>0</v>
      </c>
      <c r="AX90" s="67">
        <f t="shared" si="78"/>
        <v>0</v>
      </c>
      <c r="AY90" s="183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2"/>
      <c r="BF90" s="212"/>
      <c r="BG90" s="71"/>
      <c r="BH90" s="216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7"/>
      <c r="BR90" s="212"/>
      <c r="BS90" s="87"/>
      <c r="BT90" s="87"/>
      <c r="BU90" s="67">
        <f t="shared" si="82"/>
        <v>0</v>
      </c>
      <c r="BV90" s="67">
        <f t="shared" si="82"/>
        <v>0</v>
      </c>
      <c r="BW90" s="70">
        <v>20.62</v>
      </c>
      <c r="BX90" s="70"/>
      <c r="BY90" s="75"/>
      <c r="BZ90" s="218"/>
      <c r="CA90" s="67">
        <f t="shared" si="83"/>
        <v>20.62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2"/>
      <c r="CJ90" s="212"/>
      <c r="CK90" s="189"/>
      <c r="CL90" s="67"/>
      <c r="CM90" s="67">
        <f t="shared" si="85"/>
        <v>0</v>
      </c>
      <c r="CN90" s="67">
        <f t="shared" si="85"/>
        <v>0</v>
      </c>
      <c r="CO90" s="212"/>
      <c r="CP90" s="212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2"/>
      <c r="CX90" s="212"/>
      <c r="CY90" s="67">
        <f t="shared" si="87"/>
        <v>0</v>
      </c>
      <c r="CZ90" s="67">
        <f t="shared" si="87"/>
        <v>0</v>
      </c>
      <c r="DA90" s="212"/>
      <c r="DB90" s="213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2"/>
      <c r="DN90" s="212"/>
      <c r="DO90" s="219"/>
      <c r="DP90" s="220"/>
      <c r="DQ90" s="67">
        <f t="shared" si="90"/>
        <v>0</v>
      </c>
      <c r="DR90" s="67">
        <f t="shared" si="90"/>
        <v>0</v>
      </c>
      <c r="DS90" s="107"/>
      <c r="DT90" s="67"/>
      <c r="DU90" s="212"/>
      <c r="DV90" s="212"/>
      <c r="DW90" s="67">
        <f t="shared" si="91"/>
        <v>0</v>
      </c>
      <c r="DX90" s="67">
        <f t="shared" si="91"/>
        <v>0</v>
      </c>
      <c r="DY90" s="212"/>
      <c r="DZ90" s="213"/>
      <c r="EA90" s="184"/>
      <c r="EB90" s="67"/>
      <c r="EC90" s="67">
        <f t="shared" si="92"/>
        <v>0</v>
      </c>
      <c r="ED90" s="67">
        <f t="shared" si="92"/>
        <v>0</v>
      </c>
      <c r="EE90" s="212"/>
      <c r="EF90" s="212"/>
      <c r="EG90" s="219"/>
      <c r="EH90" s="219"/>
      <c r="EI90" s="67">
        <f t="shared" si="93"/>
        <v>0</v>
      </c>
      <c r="EJ90" s="67">
        <f t="shared" si="93"/>
        <v>0</v>
      </c>
      <c r="EK90" s="212">
        <v>2.06</v>
      </c>
      <c r="EL90" s="212"/>
      <c r="EM90" s="219"/>
      <c r="EN90" s="219"/>
      <c r="EO90" s="67">
        <f t="shared" si="94"/>
        <v>2.06</v>
      </c>
      <c r="EP90" s="67">
        <f t="shared" si="94"/>
        <v>0</v>
      </c>
      <c r="EQ90" s="185"/>
      <c r="ER90" s="172"/>
      <c r="ES90" s="172"/>
      <c r="ET90" s="172"/>
      <c r="EU90" s="70">
        <f t="shared" si="95"/>
        <v>0</v>
      </c>
      <c r="EV90" s="70">
        <f t="shared" si="96"/>
        <v>0</v>
      </c>
      <c r="EW90" s="67"/>
      <c r="EX90" s="67"/>
      <c r="EY90" s="67"/>
      <c r="EZ90" s="67"/>
      <c r="FA90" s="67">
        <f t="shared" si="97"/>
        <v>0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2"/>
      <c r="FJ90" s="172"/>
      <c r="FK90" s="172"/>
      <c r="FL90" s="172"/>
      <c r="FM90" s="70">
        <f t="shared" si="99"/>
        <v>0</v>
      </c>
      <c r="FN90" s="70">
        <f t="shared" si="100"/>
        <v>0</v>
      </c>
      <c r="FO90" s="172"/>
      <c r="FP90" s="172"/>
      <c r="FQ90" s="172"/>
      <c r="FR90" s="172"/>
      <c r="FS90" s="70">
        <f t="shared" si="101"/>
        <v>0</v>
      </c>
      <c r="FT90" s="70">
        <f t="shared" si="102"/>
        <v>0</v>
      </c>
      <c r="FU90" s="172"/>
      <c r="FV90" s="172"/>
      <c r="FW90" s="172"/>
      <c r="FX90" s="172"/>
      <c r="FY90" s="70">
        <f t="shared" si="103"/>
        <v>0</v>
      </c>
      <c r="FZ90" s="70">
        <f t="shared" si="104"/>
        <v>0</v>
      </c>
      <c r="GA90" s="172">
        <v>0</v>
      </c>
      <c r="GB90" s="172"/>
      <c r="GC90" s="172"/>
      <c r="GD90" s="172"/>
      <c r="GE90" s="70">
        <f t="shared" si="105"/>
        <v>0</v>
      </c>
      <c r="GF90" s="70">
        <f t="shared" si="106"/>
        <v>0</v>
      </c>
      <c r="GG90" s="172"/>
      <c r="GH90" s="172"/>
      <c r="GI90" s="70">
        <f t="shared" si="70"/>
        <v>0</v>
      </c>
      <c r="GJ90" s="70">
        <f t="shared" si="107"/>
        <v>0</v>
      </c>
      <c r="GK90" s="172"/>
      <c r="GL90" s="172"/>
      <c r="GM90" s="70">
        <f t="shared" si="108"/>
        <v>0</v>
      </c>
      <c r="GN90" s="70">
        <f t="shared" si="109"/>
        <v>0</v>
      </c>
      <c r="GO90" s="172">
        <v>0</v>
      </c>
      <c r="GP90" s="172"/>
      <c r="GQ90" s="70">
        <f t="shared" si="110"/>
        <v>0</v>
      </c>
      <c r="GR90" s="70">
        <f t="shared" si="111"/>
        <v>0</v>
      </c>
      <c r="GS90" s="172"/>
      <c r="GT90" s="172"/>
      <c r="GU90" s="70">
        <f t="shared" si="112"/>
        <v>0</v>
      </c>
      <c r="GV90" s="70">
        <f t="shared" si="113"/>
        <v>0</v>
      </c>
      <c r="GW90" s="172"/>
      <c r="GX90" s="172"/>
      <c r="GY90" s="70">
        <f t="shared" si="114"/>
        <v>0</v>
      </c>
      <c r="GZ90" s="70">
        <f t="shared" si="115"/>
        <v>0</v>
      </c>
      <c r="HA90" s="172">
        <v>2.06</v>
      </c>
      <c r="HB90" s="172"/>
      <c r="HC90" s="70">
        <f t="shared" si="116"/>
        <v>2.06</v>
      </c>
      <c r="HD90" s="70">
        <f t="shared" si="117"/>
        <v>0</v>
      </c>
      <c r="HE90" s="172"/>
      <c r="HF90" s="172"/>
      <c r="HG90" s="70">
        <f t="shared" si="118"/>
        <v>0</v>
      </c>
      <c r="HH90" s="70">
        <f t="shared" si="118"/>
        <v>0</v>
      </c>
      <c r="HI90" s="70">
        <v>0</v>
      </c>
      <c r="HJ90" s="70"/>
      <c r="HK90" s="70">
        <f t="shared" si="119"/>
        <v>0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>
        <v>11.34</v>
      </c>
      <c r="HV90" s="70"/>
      <c r="HW90" s="70">
        <f t="shared" si="122"/>
        <v>11.34</v>
      </c>
      <c r="HX90" s="70">
        <f t="shared" si="122"/>
        <v>0</v>
      </c>
      <c r="HY90" s="70"/>
      <c r="HZ90" s="70"/>
      <c r="IA90" s="70">
        <f t="shared" si="123"/>
        <v>0</v>
      </c>
      <c r="IB90" s="70">
        <f t="shared" si="123"/>
        <v>0</v>
      </c>
      <c r="IC90" s="70">
        <v>0</v>
      </c>
      <c r="ID90" s="70"/>
      <c r="IE90" s="70">
        <f t="shared" si="124"/>
        <v>0</v>
      </c>
      <c r="IF90" s="186">
        <f t="shared" si="125"/>
        <v>0</v>
      </c>
      <c r="IG90" s="211">
        <v>0</v>
      </c>
      <c r="IH90" s="211"/>
      <c r="II90" s="187">
        <f t="shared" si="126"/>
        <v>0</v>
      </c>
      <c r="IJ90" s="187">
        <f t="shared" si="126"/>
        <v>0</v>
      </c>
      <c r="IM90" s="187">
        <f t="shared" si="127"/>
        <v>0</v>
      </c>
      <c r="IN90" s="187">
        <f t="shared" si="127"/>
        <v>0</v>
      </c>
      <c r="IO90" s="172"/>
      <c r="IP90" s="187"/>
      <c r="IQ90" s="187">
        <f t="shared" si="128"/>
        <v>0</v>
      </c>
      <c r="IR90" s="187">
        <f t="shared" si="128"/>
        <v>0</v>
      </c>
      <c r="IS90" s="187"/>
      <c r="IT90" s="187"/>
      <c r="IU90" s="187">
        <f t="shared" si="129"/>
        <v>0</v>
      </c>
      <c r="IV90" s="187">
        <f t="shared" si="129"/>
        <v>0</v>
      </c>
      <c r="IW90" s="187"/>
      <c r="IX90" s="187"/>
      <c r="IY90" s="187">
        <f t="shared" si="130"/>
        <v>0</v>
      </c>
      <c r="IZ90" s="187">
        <f t="shared" si="131"/>
        <v>0</v>
      </c>
      <c r="JA90" s="187"/>
      <c r="JB90" s="187"/>
      <c r="JC90" s="187">
        <f t="shared" si="132"/>
        <v>0</v>
      </c>
      <c r="JD90" s="187">
        <f t="shared" si="132"/>
        <v>0</v>
      </c>
      <c r="JE90" s="187"/>
      <c r="JF90" s="187"/>
      <c r="JG90" s="187">
        <f t="shared" si="133"/>
        <v>0</v>
      </c>
      <c r="JH90" s="187">
        <f t="shared" si="133"/>
        <v>0</v>
      </c>
      <c r="JI90" s="187">
        <v>0</v>
      </c>
      <c r="JJ90" s="187"/>
      <c r="JK90" s="187">
        <f t="shared" si="134"/>
        <v>0</v>
      </c>
      <c r="JL90" s="187">
        <f t="shared" si="134"/>
        <v>0</v>
      </c>
      <c r="JM90" s="187"/>
      <c r="JN90" s="187"/>
      <c r="JO90" s="187">
        <f t="shared" si="135"/>
        <v>0</v>
      </c>
      <c r="JP90" s="187">
        <f t="shared" si="135"/>
        <v>0</v>
      </c>
      <c r="JQ90" s="187"/>
      <c r="JR90" s="187"/>
      <c r="JS90" s="187">
        <f t="shared" si="136"/>
        <v>0</v>
      </c>
      <c r="JT90" s="187">
        <f t="shared" si="136"/>
        <v>0</v>
      </c>
      <c r="JU90" s="187"/>
      <c r="JV90" s="187"/>
      <c r="JW90" s="187">
        <f t="shared" si="137"/>
        <v>0</v>
      </c>
      <c r="JX90" s="187">
        <f t="shared" si="137"/>
        <v>0</v>
      </c>
    </row>
    <row r="91" spans="1:284" ht="12.75" customHeight="1">
      <c r="A91" s="161" t="s">
        <v>156</v>
      </c>
      <c r="B91" s="84">
        <v>81</v>
      </c>
      <c r="C91" s="212"/>
      <c r="D91" s="212"/>
      <c r="E91" s="70"/>
      <c r="F91" s="70"/>
      <c r="G91" s="67">
        <f t="shared" si="71"/>
        <v>0</v>
      </c>
      <c r="H91" s="67">
        <f t="shared" si="71"/>
        <v>0</v>
      </c>
      <c r="I91" s="213">
        <v>0</v>
      </c>
      <c r="J91" s="67"/>
      <c r="K91" s="67"/>
      <c r="L91" s="67"/>
      <c r="M91" s="67">
        <f t="shared" si="72"/>
        <v>0</v>
      </c>
      <c r="N91" s="67">
        <f t="shared" si="72"/>
        <v>0</v>
      </c>
      <c r="O91" s="212"/>
      <c r="P91" s="213"/>
      <c r="Q91" s="70"/>
      <c r="R91" s="67"/>
      <c r="S91" s="67">
        <f t="shared" si="73"/>
        <v>0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1"/>
      <c r="AC91" s="222"/>
      <c r="AD91" s="215"/>
      <c r="AE91" s="67">
        <f t="shared" si="75"/>
        <v>0</v>
      </c>
      <c r="AF91" s="67">
        <f t="shared" si="75"/>
        <v>0</v>
      </c>
      <c r="AG91" s="67">
        <v>0</v>
      </c>
      <c r="AH91" s="67"/>
      <c r="AI91" s="67"/>
      <c r="AJ91" s="67"/>
      <c r="AK91" s="67">
        <f t="shared" si="76"/>
        <v>0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/>
      <c r="AT91" s="70"/>
      <c r="AU91" s="70"/>
      <c r="AV91" s="67"/>
      <c r="AW91" s="67">
        <f t="shared" si="78"/>
        <v>0</v>
      </c>
      <c r="AX91" s="67">
        <f t="shared" si="78"/>
        <v>0</v>
      </c>
      <c r="AY91" s="183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2"/>
      <c r="BF91" s="212"/>
      <c r="BG91" s="71"/>
      <c r="BH91" s="216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7"/>
      <c r="BR91" s="212"/>
      <c r="BS91" s="87"/>
      <c r="BT91" s="87"/>
      <c r="BU91" s="67">
        <f t="shared" si="82"/>
        <v>0</v>
      </c>
      <c r="BV91" s="67">
        <f t="shared" si="82"/>
        <v>0</v>
      </c>
      <c r="BW91" s="70">
        <v>20.62</v>
      </c>
      <c r="BX91" s="70"/>
      <c r="BY91" s="75"/>
      <c r="BZ91" s="218"/>
      <c r="CA91" s="67">
        <f t="shared" si="83"/>
        <v>20.62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2"/>
      <c r="CJ91" s="212"/>
      <c r="CK91" s="189"/>
      <c r="CL91" s="67"/>
      <c r="CM91" s="67">
        <f t="shared" si="85"/>
        <v>0</v>
      </c>
      <c r="CN91" s="67">
        <f t="shared" si="85"/>
        <v>0</v>
      </c>
      <c r="CO91" s="212"/>
      <c r="CP91" s="212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2"/>
      <c r="CX91" s="212"/>
      <c r="CY91" s="67">
        <f t="shared" si="87"/>
        <v>0</v>
      </c>
      <c r="CZ91" s="67">
        <f t="shared" si="87"/>
        <v>0</v>
      </c>
      <c r="DA91" s="212"/>
      <c r="DB91" s="213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2"/>
      <c r="DN91" s="212"/>
      <c r="DO91" s="219"/>
      <c r="DP91" s="220"/>
      <c r="DQ91" s="67">
        <f t="shared" si="90"/>
        <v>0</v>
      </c>
      <c r="DR91" s="67">
        <f t="shared" si="90"/>
        <v>0</v>
      </c>
      <c r="DS91" s="107"/>
      <c r="DT91" s="67"/>
      <c r="DU91" s="212"/>
      <c r="DV91" s="212"/>
      <c r="DW91" s="67">
        <f t="shared" si="91"/>
        <v>0</v>
      </c>
      <c r="DX91" s="67">
        <f t="shared" si="91"/>
        <v>0</v>
      </c>
      <c r="DY91" s="212"/>
      <c r="DZ91" s="213"/>
      <c r="EA91" s="184"/>
      <c r="EB91" s="67"/>
      <c r="EC91" s="67">
        <f t="shared" si="92"/>
        <v>0</v>
      </c>
      <c r="ED91" s="67">
        <f t="shared" si="92"/>
        <v>0</v>
      </c>
      <c r="EE91" s="212"/>
      <c r="EF91" s="212"/>
      <c r="EG91" s="219"/>
      <c r="EH91" s="219"/>
      <c r="EI91" s="67">
        <f t="shared" si="93"/>
        <v>0</v>
      </c>
      <c r="EJ91" s="67">
        <f t="shared" si="93"/>
        <v>0</v>
      </c>
      <c r="EK91" s="212">
        <v>2.06</v>
      </c>
      <c r="EL91" s="212"/>
      <c r="EM91" s="219"/>
      <c r="EN91" s="219"/>
      <c r="EO91" s="67">
        <f t="shared" si="94"/>
        <v>2.06</v>
      </c>
      <c r="EP91" s="67">
        <f t="shared" si="94"/>
        <v>0</v>
      </c>
      <c r="EQ91" s="185"/>
      <c r="ER91" s="172"/>
      <c r="ES91" s="172"/>
      <c r="ET91" s="172"/>
      <c r="EU91" s="70">
        <f t="shared" si="95"/>
        <v>0</v>
      </c>
      <c r="EV91" s="70">
        <f t="shared" si="96"/>
        <v>0</v>
      </c>
      <c r="EW91" s="67"/>
      <c r="EX91" s="67"/>
      <c r="EY91" s="67"/>
      <c r="EZ91" s="67"/>
      <c r="FA91" s="67">
        <f t="shared" si="97"/>
        <v>0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2"/>
      <c r="FJ91" s="172"/>
      <c r="FK91" s="172"/>
      <c r="FL91" s="172"/>
      <c r="FM91" s="70">
        <f t="shared" si="99"/>
        <v>0</v>
      </c>
      <c r="FN91" s="70">
        <f t="shared" si="100"/>
        <v>0</v>
      </c>
      <c r="FO91" s="172"/>
      <c r="FP91" s="172"/>
      <c r="FQ91" s="172"/>
      <c r="FR91" s="172"/>
      <c r="FS91" s="70">
        <f t="shared" si="101"/>
        <v>0</v>
      </c>
      <c r="FT91" s="70">
        <f t="shared" si="102"/>
        <v>0</v>
      </c>
      <c r="FU91" s="172"/>
      <c r="FV91" s="172"/>
      <c r="FW91" s="172"/>
      <c r="FX91" s="172"/>
      <c r="FY91" s="70">
        <f t="shared" si="103"/>
        <v>0</v>
      </c>
      <c r="FZ91" s="70">
        <f t="shared" si="104"/>
        <v>0</v>
      </c>
      <c r="GA91" s="172">
        <v>0</v>
      </c>
      <c r="GB91" s="172"/>
      <c r="GC91" s="172"/>
      <c r="GD91" s="172"/>
      <c r="GE91" s="70">
        <f t="shared" si="105"/>
        <v>0</v>
      </c>
      <c r="GF91" s="70">
        <f t="shared" si="106"/>
        <v>0</v>
      </c>
      <c r="GG91" s="172"/>
      <c r="GH91" s="172"/>
      <c r="GI91" s="70">
        <f t="shared" si="70"/>
        <v>0</v>
      </c>
      <c r="GJ91" s="70">
        <f t="shared" si="107"/>
        <v>0</v>
      </c>
      <c r="GK91" s="172"/>
      <c r="GL91" s="172"/>
      <c r="GM91" s="70">
        <f t="shared" si="108"/>
        <v>0</v>
      </c>
      <c r="GN91" s="70">
        <f t="shared" si="109"/>
        <v>0</v>
      </c>
      <c r="GO91" s="172">
        <v>0</v>
      </c>
      <c r="GP91" s="172"/>
      <c r="GQ91" s="70">
        <f t="shared" si="110"/>
        <v>0</v>
      </c>
      <c r="GR91" s="70">
        <f t="shared" si="111"/>
        <v>0</v>
      </c>
      <c r="GS91" s="172"/>
      <c r="GT91" s="172"/>
      <c r="GU91" s="70">
        <f t="shared" si="112"/>
        <v>0</v>
      </c>
      <c r="GV91" s="70">
        <f t="shared" si="113"/>
        <v>0</v>
      </c>
      <c r="GW91" s="172"/>
      <c r="GX91" s="172"/>
      <c r="GY91" s="70">
        <f t="shared" si="114"/>
        <v>0</v>
      </c>
      <c r="GZ91" s="70">
        <f t="shared" si="115"/>
        <v>0</v>
      </c>
      <c r="HA91" s="172">
        <v>2.06</v>
      </c>
      <c r="HB91" s="172"/>
      <c r="HC91" s="70">
        <f t="shared" si="116"/>
        <v>2.06</v>
      </c>
      <c r="HD91" s="70">
        <f t="shared" si="117"/>
        <v>0</v>
      </c>
      <c r="HE91" s="172"/>
      <c r="HF91" s="172"/>
      <c r="HG91" s="70">
        <f t="shared" si="118"/>
        <v>0</v>
      </c>
      <c r="HH91" s="70">
        <f t="shared" si="118"/>
        <v>0</v>
      </c>
      <c r="HI91" s="70">
        <v>0</v>
      </c>
      <c r="HJ91" s="70"/>
      <c r="HK91" s="70">
        <f t="shared" si="119"/>
        <v>0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>
        <v>11.34</v>
      </c>
      <c r="HV91" s="70"/>
      <c r="HW91" s="70">
        <f t="shared" si="122"/>
        <v>11.34</v>
      </c>
      <c r="HX91" s="70">
        <f t="shared" si="122"/>
        <v>0</v>
      </c>
      <c r="HY91" s="70"/>
      <c r="HZ91" s="70"/>
      <c r="IA91" s="70">
        <f t="shared" si="123"/>
        <v>0</v>
      </c>
      <c r="IB91" s="70">
        <f t="shared" si="123"/>
        <v>0</v>
      </c>
      <c r="IC91" s="70">
        <v>0</v>
      </c>
      <c r="ID91" s="70"/>
      <c r="IE91" s="70">
        <f t="shared" si="124"/>
        <v>0</v>
      </c>
      <c r="IF91" s="186">
        <f t="shared" si="125"/>
        <v>0</v>
      </c>
      <c r="IG91" s="211">
        <v>0</v>
      </c>
      <c r="IH91" s="211"/>
      <c r="II91" s="187">
        <f t="shared" si="126"/>
        <v>0</v>
      </c>
      <c r="IJ91" s="187">
        <f t="shared" si="126"/>
        <v>0</v>
      </c>
      <c r="IM91" s="187">
        <f t="shared" si="127"/>
        <v>0</v>
      </c>
      <c r="IN91" s="187">
        <f t="shared" si="127"/>
        <v>0</v>
      </c>
      <c r="IO91" s="172"/>
      <c r="IP91" s="187"/>
      <c r="IQ91" s="187">
        <f t="shared" si="128"/>
        <v>0</v>
      </c>
      <c r="IR91" s="187">
        <f t="shared" si="128"/>
        <v>0</v>
      </c>
      <c r="IS91" s="187"/>
      <c r="IT91" s="187"/>
      <c r="IU91" s="187">
        <f t="shared" si="129"/>
        <v>0</v>
      </c>
      <c r="IV91" s="187">
        <f t="shared" si="129"/>
        <v>0</v>
      </c>
      <c r="IW91" s="187"/>
      <c r="IX91" s="187"/>
      <c r="IY91" s="187">
        <f t="shared" si="130"/>
        <v>0</v>
      </c>
      <c r="IZ91" s="187">
        <f t="shared" si="131"/>
        <v>0</v>
      </c>
      <c r="JA91" s="187"/>
      <c r="JB91" s="187"/>
      <c r="JC91" s="187">
        <f t="shared" si="132"/>
        <v>0</v>
      </c>
      <c r="JD91" s="187">
        <f t="shared" si="132"/>
        <v>0</v>
      </c>
      <c r="JE91" s="187"/>
      <c r="JF91" s="187"/>
      <c r="JG91" s="187">
        <f t="shared" si="133"/>
        <v>0</v>
      </c>
      <c r="JH91" s="187">
        <f t="shared" si="133"/>
        <v>0</v>
      </c>
      <c r="JI91" s="187">
        <v>0</v>
      </c>
      <c r="JJ91" s="187"/>
      <c r="JK91" s="187">
        <f t="shared" si="134"/>
        <v>0</v>
      </c>
      <c r="JL91" s="187">
        <f t="shared" si="134"/>
        <v>0</v>
      </c>
      <c r="JM91" s="187"/>
      <c r="JN91" s="187"/>
      <c r="JO91" s="187">
        <f t="shared" si="135"/>
        <v>0</v>
      </c>
      <c r="JP91" s="187">
        <f t="shared" si="135"/>
        <v>0</v>
      </c>
      <c r="JQ91" s="187"/>
      <c r="JR91" s="187"/>
      <c r="JS91" s="187">
        <f t="shared" si="136"/>
        <v>0</v>
      </c>
      <c r="JT91" s="187">
        <f t="shared" si="136"/>
        <v>0</v>
      </c>
      <c r="JU91" s="187"/>
      <c r="JV91" s="187"/>
      <c r="JW91" s="187">
        <f t="shared" si="137"/>
        <v>0</v>
      </c>
      <c r="JX91" s="187">
        <f t="shared" si="137"/>
        <v>0</v>
      </c>
    </row>
    <row r="92" spans="1:284" ht="12.75" customHeight="1">
      <c r="A92" s="158"/>
      <c r="B92" s="84">
        <v>82</v>
      </c>
      <c r="C92" s="212"/>
      <c r="D92" s="212"/>
      <c r="E92" s="70"/>
      <c r="F92" s="70"/>
      <c r="G92" s="67">
        <f t="shared" si="71"/>
        <v>0</v>
      </c>
      <c r="H92" s="67">
        <f t="shared" si="71"/>
        <v>0</v>
      </c>
      <c r="I92" s="213">
        <v>0</v>
      </c>
      <c r="J92" s="67"/>
      <c r="K92" s="67"/>
      <c r="L92" s="67"/>
      <c r="M92" s="67">
        <f t="shared" si="72"/>
        <v>0</v>
      </c>
      <c r="N92" s="67">
        <f t="shared" si="72"/>
        <v>0</v>
      </c>
      <c r="O92" s="212"/>
      <c r="P92" s="213"/>
      <c r="Q92" s="70"/>
      <c r="R92" s="67"/>
      <c r="S92" s="67">
        <f t="shared" si="73"/>
        <v>0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1"/>
      <c r="AC92" s="222"/>
      <c r="AD92" s="215"/>
      <c r="AE92" s="67">
        <f t="shared" si="75"/>
        <v>0</v>
      </c>
      <c r="AF92" s="67">
        <f t="shared" si="75"/>
        <v>0</v>
      </c>
      <c r="AG92" s="67">
        <v>0</v>
      </c>
      <c r="AH92" s="67"/>
      <c r="AI92" s="67"/>
      <c r="AJ92" s="67"/>
      <c r="AK92" s="67">
        <f t="shared" si="76"/>
        <v>0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/>
      <c r="AT92" s="70"/>
      <c r="AU92" s="70"/>
      <c r="AV92" s="67"/>
      <c r="AW92" s="67">
        <f t="shared" si="78"/>
        <v>0</v>
      </c>
      <c r="AX92" s="67">
        <f t="shared" si="78"/>
        <v>0</v>
      </c>
      <c r="AY92" s="183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2"/>
      <c r="BF92" s="212"/>
      <c r="BG92" s="71"/>
      <c r="BH92" s="216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7"/>
      <c r="BR92" s="212"/>
      <c r="BS92" s="87"/>
      <c r="BT92" s="87"/>
      <c r="BU92" s="67">
        <f t="shared" si="82"/>
        <v>0</v>
      </c>
      <c r="BV92" s="67">
        <f t="shared" si="82"/>
        <v>0</v>
      </c>
      <c r="BW92" s="70">
        <v>20.62</v>
      </c>
      <c r="BX92" s="70"/>
      <c r="BY92" s="75"/>
      <c r="BZ92" s="218"/>
      <c r="CA92" s="67">
        <f t="shared" si="83"/>
        <v>20.62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2"/>
      <c r="CJ92" s="212"/>
      <c r="CK92" s="189"/>
      <c r="CL92" s="67"/>
      <c r="CM92" s="67">
        <f t="shared" si="85"/>
        <v>0</v>
      </c>
      <c r="CN92" s="67">
        <f t="shared" si="85"/>
        <v>0</v>
      </c>
      <c r="CO92" s="212"/>
      <c r="CP92" s="212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2"/>
      <c r="CX92" s="212"/>
      <c r="CY92" s="67">
        <f t="shared" si="87"/>
        <v>0</v>
      </c>
      <c r="CZ92" s="67">
        <f t="shared" si="87"/>
        <v>0</v>
      </c>
      <c r="DA92" s="212"/>
      <c r="DB92" s="213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2"/>
      <c r="DN92" s="212"/>
      <c r="DO92" s="219"/>
      <c r="DP92" s="220"/>
      <c r="DQ92" s="67">
        <f t="shared" si="90"/>
        <v>0</v>
      </c>
      <c r="DR92" s="67">
        <f t="shared" si="90"/>
        <v>0</v>
      </c>
      <c r="DS92" s="107"/>
      <c r="DT92" s="67"/>
      <c r="DU92" s="212"/>
      <c r="DV92" s="212"/>
      <c r="DW92" s="67">
        <f t="shared" si="91"/>
        <v>0</v>
      </c>
      <c r="DX92" s="67">
        <f t="shared" si="91"/>
        <v>0</v>
      </c>
      <c r="DY92" s="212"/>
      <c r="DZ92" s="213"/>
      <c r="EA92" s="184"/>
      <c r="EB92" s="67"/>
      <c r="EC92" s="67">
        <f t="shared" si="92"/>
        <v>0</v>
      </c>
      <c r="ED92" s="67">
        <f t="shared" si="92"/>
        <v>0</v>
      </c>
      <c r="EE92" s="212"/>
      <c r="EF92" s="212"/>
      <c r="EG92" s="219"/>
      <c r="EH92" s="219"/>
      <c r="EI92" s="67">
        <f t="shared" si="93"/>
        <v>0</v>
      </c>
      <c r="EJ92" s="67">
        <f t="shared" si="93"/>
        <v>0</v>
      </c>
      <c r="EK92" s="212">
        <v>2.06</v>
      </c>
      <c r="EL92" s="212"/>
      <c r="EM92" s="219"/>
      <c r="EN92" s="219"/>
      <c r="EO92" s="67">
        <f t="shared" si="94"/>
        <v>2.06</v>
      </c>
      <c r="EP92" s="67">
        <f t="shared" si="94"/>
        <v>0</v>
      </c>
      <c r="EQ92" s="185"/>
      <c r="ER92" s="172"/>
      <c r="ES92" s="172"/>
      <c r="ET92" s="172"/>
      <c r="EU92" s="70">
        <f t="shared" si="95"/>
        <v>0</v>
      </c>
      <c r="EV92" s="70">
        <f t="shared" si="96"/>
        <v>0</v>
      </c>
      <c r="EW92" s="67"/>
      <c r="EX92" s="67"/>
      <c r="EY92" s="67"/>
      <c r="EZ92" s="67"/>
      <c r="FA92" s="67">
        <f t="shared" si="97"/>
        <v>0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2"/>
      <c r="FJ92" s="172"/>
      <c r="FK92" s="172"/>
      <c r="FL92" s="172"/>
      <c r="FM92" s="70">
        <f t="shared" si="99"/>
        <v>0</v>
      </c>
      <c r="FN92" s="70">
        <f t="shared" si="100"/>
        <v>0</v>
      </c>
      <c r="FO92" s="172"/>
      <c r="FP92" s="172"/>
      <c r="FQ92" s="172"/>
      <c r="FR92" s="172"/>
      <c r="FS92" s="70">
        <f t="shared" si="101"/>
        <v>0</v>
      </c>
      <c r="FT92" s="70">
        <f t="shared" si="102"/>
        <v>0</v>
      </c>
      <c r="FU92" s="172"/>
      <c r="FV92" s="172"/>
      <c r="FW92" s="172"/>
      <c r="FX92" s="172"/>
      <c r="FY92" s="70">
        <f t="shared" si="103"/>
        <v>0</v>
      </c>
      <c r="FZ92" s="70">
        <f t="shared" si="104"/>
        <v>0</v>
      </c>
      <c r="GA92" s="172">
        <v>0</v>
      </c>
      <c r="GB92" s="172"/>
      <c r="GC92" s="172"/>
      <c r="GD92" s="172"/>
      <c r="GE92" s="70">
        <f t="shared" si="105"/>
        <v>0</v>
      </c>
      <c r="GF92" s="70">
        <f t="shared" si="106"/>
        <v>0</v>
      </c>
      <c r="GG92" s="172"/>
      <c r="GH92" s="172"/>
      <c r="GI92" s="70">
        <f t="shared" si="70"/>
        <v>0</v>
      </c>
      <c r="GJ92" s="70">
        <f t="shared" si="107"/>
        <v>0</v>
      </c>
      <c r="GK92" s="172"/>
      <c r="GL92" s="172"/>
      <c r="GM92" s="70">
        <f t="shared" si="108"/>
        <v>0</v>
      </c>
      <c r="GN92" s="70">
        <f t="shared" si="109"/>
        <v>0</v>
      </c>
      <c r="GO92" s="172">
        <v>0</v>
      </c>
      <c r="GP92" s="172"/>
      <c r="GQ92" s="70">
        <f t="shared" si="110"/>
        <v>0</v>
      </c>
      <c r="GR92" s="70">
        <f t="shared" si="111"/>
        <v>0</v>
      </c>
      <c r="GS92" s="172"/>
      <c r="GT92" s="172"/>
      <c r="GU92" s="70">
        <f t="shared" si="112"/>
        <v>0</v>
      </c>
      <c r="GV92" s="70">
        <f t="shared" si="113"/>
        <v>0</v>
      </c>
      <c r="GW92" s="172"/>
      <c r="GX92" s="172"/>
      <c r="GY92" s="70">
        <f t="shared" si="114"/>
        <v>0</v>
      </c>
      <c r="GZ92" s="70">
        <f t="shared" si="115"/>
        <v>0</v>
      </c>
      <c r="HA92" s="172">
        <v>2.06</v>
      </c>
      <c r="HB92" s="172"/>
      <c r="HC92" s="70">
        <f t="shared" si="116"/>
        <v>2.06</v>
      </c>
      <c r="HD92" s="70">
        <f t="shared" si="117"/>
        <v>0</v>
      </c>
      <c r="HE92" s="172"/>
      <c r="HF92" s="172"/>
      <c r="HG92" s="70">
        <f t="shared" si="118"/>
        <v>0</v>
      </c>
      <c r="HH92" s="70">
        <f t="shared" si="118"/>
        <v>0</v>
      </c>
      <c r="HI92" s="70">
        <v>0</v>
      </c>
      <c r="HJ92" s="70"/>
      <c r="HK92" s="70">
        <f t="shared" si="119"/>
        <v>0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>
        <v>11.34</v>
      </c>
      <c r="HV92" s="70"/>
      <c r="HW92" s="70">
        <f t="shared" si="122"/>
        <v>11.34</v>
      </c>
      <c r="HX92" s="70">
        <f t="shared" si="122"/>
        <v>0</v>
      </c>
      <c r="HY92" s="70"/>
      <c r="HZ92" s="70"/>
      <c r="IA92" s="70">
        <f t="shared" si="123"/>
        <v>0</v>
      </c>
      <c r="IB92" s="70">
        <f t="shared" si="123"/>
        <v>0</v>
      </c>
      <c r="IC92" s="70">
        <v>0</v>
      </c>
      <c r="ID92" s="70"/>
      <c r="IE92" s="70">
        <f t="shared" si="124"/>
        <v>0</v>
      </c>
      <c r="IF92" s="186">
        <f t="shared" si="125"/>
        <v>0</v>
      </c>
      <c r="IG92" s="211">
        <v>0</v>
      </c>
      <c r="IH92" s="211"/>
      <c r="II92" s="187">
        <f t="shared" si="126"/>
        <v>0</v>
      </c>
      <c r="IJ92" s="187">
        <f t="shared" si="126"/>
        <v>0</v>
      </c>
      <c r="IM92" s="187">
        <f t="shared" si="127"/>
        <v>0</v>
      </c>
      <c r="IN92" s="187">
        <f t="shared" si="127"/>
        <v>0</v>
      </c>
      <c r="IO92" s="172"/>
      <c r="IP92" s="187"/>
      <c r="IQ92" s="187">
        <f t="shared" si="128"/>
        <v>0</v>
      </c>
      <c r="IR92" s="187">
        <f t="shared" si="128"/>
        <v>0</v>
      </c>
      <c r="IS92" s="187"/>
      <c r="IT92" s="187"/>
      <c r="IU92" s="187">
        <f t="shared" si="129"/>
        <v>0</v>
      </c>
      <c r="IV92" s="187">
        <f t="shared" si="129"/>
        <v>0</v>
      </c>
      <c r="IW92" s="187"/>
      <c r="IX92" s="187"/>
      <c r="IY92" s="187">
        <f t="shared" si="130"/>
        <v>0</v>
      </c>
      <c r="IZ92" s="187">
        <f t="shared" si="131"/>
        <v>0</v>
      </c>
      <c r="JA92" s="187"/>
      <c r="JB92" s="187"/>
      <c r="JC92" s="187">
        <f t="shared" si="132"/>
        <v>0</v>
      </c>
      <c r="JD92" s="187">
        <f t="shared" si="132"/>
        <v>0</v>
      </c>
      <c r="JE92" s="187"/>
      <c r="JF92" s="187"/>
      <c r="JG92" s="187">
        <f t="shared" si="133"/>
        <v>0</v>
      </c>
      <c r="JH92" s="187">
        <f t="shared" si="133"/>
        <v>0</v>
      </c>
      <c r="JI92" s="187">
        <v>0</v>
      </c>
      <c r="JJ92" s="187"/>
      <c r="JK92" s="187">
        <f t="shared" si="134"/>
        <v>0</v>
      </c>
      <c r="JL92" s="187">
        <f t="shared" si="134"/>
        <v>0</v>
      </c>
      <c r="JM92" s="187"/>
      <c r="JN92" s="187"/>
      <c r="JO92" s="187">
        <f t="shared" si="135"/>
        <v>0</v>
      </c>
      <c r="JP92" s="187">
        <f t="shared" si="135"/>
        <v>0</v>
      </c>
      <c r="JQ92" s="187"/>
      <c r="JR92" s="187"/>
      <c r="JS92" s="187">
        <f t="shared" si="136"/>
        <v>0</v>
      </c>
      <c r="JT92" s="187">
        <f t="shared" si="136"/>
        <v>0</v>
      </c>
      <c r="JU92" s="187"/>
      <c r="JV92" s="187"/>
      <c r="JW92" s="187">
        <f t="shared" si="137"/>
        <v>0</v>
      </c>
      <c r="JX92" s="187">
        <f t="shared" si="137"/>
        <v>0</v>
      </c>
    </row>
    <row r="93" spans="1:284" ht="12.75" customHeight="1">
      <c r="A93" s="158"/>
      <c r="B93" s="84">
        <v>83</v>
      </c>
      <c r="C93" s="212"/>
      <c r="D93" s="212"/>
      <c r="E93" s="70"/>
      <c r="F93" s="70"/>
      <c r="G93" s="67">
        <f t="shared" si="71"/>
        <v>0</v>
      </c>
      <c r="H93" s="67">
        <f t="shared" si="71"/>
        <v>0</v>
      </c>
      <c r="I93" s="213">
        <v>0</v>
      </c>
      <c r="J93" s="67"/>
      <c r="K93" s="67"/>
      <c r="L93" s="67"/>
      <c r="M93" s="67">
        <f t="shared" si="72"/>
        <v>0</v>
      </c>
      <c r="N93" s="67">
        <f t="shared" si="72"/>
        <v>0</v>
      </c>
      <c r="O93" s="212"/>
      <c r="P93" s="213"/>
      <c r="Q93" s="70"/>
      <c r="R93" s="67"/>
      <c r="S93" s="67">
        <f t="shared" si="73"/>
        <v>0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1"/>
      <c r="AC93" s="222"/>
      <c r="AD93" s="215"/>
      <c r="AE93" s="67">
        <f t="shared" si="75"/>
        <v>0</v>
      </c>
      <c r="AF93" s="67">
        <f t="shared" si="75"/>
        <v>0</v>
      </c>
      <c r="AG93" s="67">
        <v>12.37</v>
      </c>
      <c r="AH93" s="67"/>
      <c r="AI93" s="67"/>
      <c r="AJ93" s="67"/>
      <c r="AK93" s="67">
        <f t="shared" si="76"/>
        <v>12.37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/>
      <c r="AT93" s="70"/>
      <c r="AU93" s="70"/>
      <c r="AV93" s="67"/>
      <c r="AW93" s="67">
        <f t="shared" si="78"/>
        <v>0</v>
      </c>
      <c r="AX93" s="67">
        <f t="shared" si="78"/>
        <v>0</v>
      </c>
      <c r="AY93" s="183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2"/>
      <c r="BF93" s="212"/>
      <c r="BG93" s="71"/>
      <c r="BH93" s="216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7"/>
      <c r="BR93" s="212"/>
      <c r="BS93" s="87"/>
      <c r="BT93" s="87"/>
      <c r="BU93" s="67">
        <f t="shared" si="82"/>
        <v>0</v>
      </c>
      <c r="BV93" s="67">
        <f t="shared" si="82"/>
        <v>0</v>
      </c>
      <c r="BW93" s="70">
        <v>41.24</v>
      </c>
      <c r="BX93" s="70"/>
      <c r="BY93" s="75"/>
      <c r="BZ93" s="218"/>
      <c r="CA93" s="67">
        <f t="shared" si="83"/>
        <v>41.24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2"/>
      <c r="CJ93" s="212"/>
      <c r="CK93" s="189"/>
      <c r="CL93" s="67"/>
      <c r="CM93" s="67">
        <f t="shared" si="85"/>
        <v>0</v>
      </c>
      <c r="CN93" s="67">
        <f t="shared" si="85"/>
        <v>0</v>
      </c>
      <c r="CO93" s="212"/>
      <c r="CP93" s="212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2"/>
      <c r="CX93" s="212"/>
      <c r="CY93" s="67">
        <f t="shared" si="87"/>
        <v>0</v>
      </c>
      <c r="CZ93" s="67">
        <f t="shared" si="87"/>
        <v>0</v>
      </c>
      <c r="DA93" s="212"/>
      <c r="DB93" s="213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2"/>
      <c r="DN93" s="212"/>
      <c r="DO93" s="219"/>
      <c r="DP93" s="220"/>
      <c r="DQ93" s="67">
        <f t="shared" si="90"/>
        <v>0</v>
      </c>
      <c r="DR93" s="67">
        <f t="shared" si="90"/>
        <v>0</v>
      </c>
      <c r="DS93" s="107"/>
      <c r="DT93" s="67"/>
      <c r="DU93" s="212"/>
      <c r="DV93" s="212"/>
      <c r="DW93" s="67">
        <f t="shared" si="91"/>
        <v>0</v>
      </c>
      <c r="DX93" s="67">
        <f t="shared" si="91"/>
        <v>0</v>
      </c>
      <c r="DY93" s="212"/>
      <c r="DZ93" s="213"/>
      <c r="EA93" s="184"/>
      <c r="EB93" s="67"/>
      <c r="EC93" s="67">
        <f t="shared" si="92"/>
        <v>0</v>
      </c>
      <c r="ED93" s="67">
        <f t="shared" si="92"/>
        <v>0</v>
      </c>
      <c r="EE93" s="212"/>
      <c r="EF93" s="212"/>
      <c r="EG93" s="219"/>
      <c r="EH93" s="219"/>
      <c r="EI93" s="67">
        <f t="shared" si="93"/>
        <v>0</v>
      </c>
      <c r="EJ93" s="67">
        <f t="shared" si="93"/>
        <v>0</v>
      </c>
      <c r="EK93" s="212">
        <v>2.06</v>
      </c>
      <c r="EL93" s="212"/>
      <c r="EM93" s="219"/>
      <c r="EN93" s="219"/>
      <c r="EO93" s="67">
        <f t="shared" si="94"/>
        <v>2.06</v>
      </c>
      <c r="EP93" s="67">
        <f t="shared" si="94"/>
        <v>0</v>
      </c>
      <c r="EQ93" s="185"/>
      <c r="ER93" s="172"/>
      <c r="ES93" s="172"/>
      <c r="ET93" s="172"/>
      <c r="EU93" s="70">
        <f t="shared" si="95"/>
        <v>0</v>
      </c>
      <c r="EV93" s="70">
        <f t="shared" si="96"/>
        <v>0</v>
      </c>
      <c r="EW93" s="67"/>
      <c r="EX93" s="67"/>
      <c r="EY93" s="67"/>
      <c r="EZ93" s="67"/>
      <c r="FA93" s="67">
        <f t="shared" si="97"/>
        <v>0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2"/>
      <c r="FJ93" s="172"/>
      <c r="FK93" s="172"/>
      <c r="FL93" s="172"/>
      <c r="FM93" s="70">
        <f t="shared" si="99"/>
        <v>0</v>
      </c>
      <c r="FN93" s="70">
        <f t="shared" si="100"/>
        <v>0</v>
      </c>
      <c r="FO93" s="172"/>
      <c r="FP93" s="172"/>
      <c r="FQ93" s="172"/>
      <c r="FR93" s="172"/>
      <c r="FS93" s="70">
        <f t="shared" si="101"/>
        <v>0</v>
      </c>
      <c r="FT93" s="70">
        <f t="shared" si="102"/>
        <v>0</v>
      </c>
      <c r="FU93" s="172"/>
      <c r="FV93" s="172"/>
      <c r="FW93" s="172"/>
      <c r="FX93" s="172"/>
      <c r="FY93" s="70">
        <f t="shared" si="103"/>
        <v>0</v>
      </c>
      <c r="FZ93" s="70">
        <f t="shared" si="104"/>
        <v>0</v>
      </c>
      <c r="GA93" s="172">
        <v>0</v>
      </c>
      <c r="GB93" s="172"/>
      <c r="GC93" s="172"/>
      <c r="GD93" s="172"/>
      <c r="GE93" s="70">
        <f t="shared" si="105"/>
        <v>0</v>
      </c>
      <c r="GF93" s="70">
        <f t="shared" si="106"/>
        <v>0</v>
      </c>
      <c r="GG93" s="172"/>
      <c r="GH93" s="172"/>
      <c r="GI93" s="70">
        <f t="shared" si="70"/>
        <v>0</v>
      </c>
      <c r="GJ93" s="70">
        <f t="shared" si="107"/>
        <v>0</v>
      </c>
      <c r="GK93" s="172"/>
      <c r="GL93" s="172"/>
      <c r="GM93" s="70">
        <f t="shared" si="108"/>
        <v>0</v>
      </c>
      <c r="GN93" s="70">
        <f t="shared" si="109"/>
        <v>0</v>
      </c>
      <c r="GO93" s="172">
        <v>0</v>
      </c>
      <c r="GP93" s="172"/>
      <c r="GQ93" s="70">
        <f t="shared" si="110"/>
        <v>0</v>
      </c>
      <c r="GR93" s="70">
        <f t="shared" si="111"/>
        <v>0</v>
      </c>
      <c r="GS93" s="172"/>
      <c r="GT93" s="172"/>
      <c r="GU93" s="70">
        <f t="shared" si="112"/>
        <v>0</v>
      </c>
      <c r="GV93" s="70">
        <f t="shared" si="113"/>
        <v>0</v>
      </c>
      <c r="GW93" s="172"/>
      <c r="GX93" s="172"/>
      <c r="GY93" s="70">
        <f t="shared" si="114"/>
        <v>0</v>
      </c>
      <c r="GZ93" s="70">
        <f t="shared" si="115"/>
        <v>0</v>
      </c>
      <c r="HA93" s="172">
        <v>2.06</v>
      </c>
      <c r="HB93" s="172"/>
      <c r="HC93" s="70">
        <f t="shared" si="116"/>
        <v>2.06</v>
      </c>
      <c r="HD93" s="70">
        <f t="shared" si="117"/>
        <v>0</v>
      </c>
      <c r="HE93" s="172"/>
      <c r="HF93" s="172"/>
      <c r="HG93" s="70">
        <f t="shared" si="118"/>
        <v>0</v>
      </c>
      <c r="HH93" s="70">
        <f t="shared" si="118"/>
        <v>0</v>
      </c>
      <c r="HI93" s="70">
        <v>0</v>
      </c>
      <c r="HJ93" s="70"/>
      <c r="HK93" s="70">
        <f t="shared" si="119"/>
        <v>0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>
        <v>11.34</v>
      </c>
      <c r="HV93" s="70"/>
      <c r="HW93" s="70">
        <f t="shared" si="122"/>
        <v>11.34</v>
      </c>
      <c r="HX93" s="70">
        <f t="shared" si="122"/>
        <v>0</v>
      </c>
      <c r="HY93" s="70"/>
      <c r="HZ93" s="70"/>
      <c r="IA93" s="70">
        <f t="shared" si="123"/>
        <v>0</v>
      </c>
      <c r="IB93" s="70">
        <f t="shared" si="123"/>
        <v>0</v>
      </c>
      <c r="IC93" s="70">
        <v>0</v>
      </c>
      <c r="ID93" s="70"/>
      <c r="IE93" s="70">
        <f t="shared" si="124"/>
        <v>0</v>
      </c>
      <c r="IF93" s="186">
        <f t="shared" si="125"/>
        <v>0</v>
      </c>
      <c r="IG93" s="211">
        <v>0</v>
      </c>
      <c r="IH93" s="211"/>
      <c r="II93" s="187">
        <f t="shared" si="126"/>
        <v>0</v>
      </c>
      <c r="IJ93" s="187">
        <f t="shared" si="126"/>
        <v>0</v>
      </c>
      <c r="IM93" s="187">
        <f t="shared" si="127"/>
        <v>0</v>
      </c>
      <c r="IN93" s="187">
        <f t="shared" si="127"/>
        <v>0</v>
      </c>
      <c r="IO93" s="172"/>
      <c r="IP93" s="187"/>
      <c r="IQ93" s="187">
        <f t="shared" si="128"/>
        <v>0</v>
      </c>
      <c r="IR93" s="187">
        <f t="shared" si="128"/>
        <v>0</v>
      </c>
      <c r="IS93" s="187"/>
      <c r="IT93" s="187"/>
      <c r="IU93" s="187">
        <f t="shared" si="129"/>
        <v>0</v>
      </c>
      <c r="IV93" s="187">
        <f t="shared" si="129"/>
        <v>0</v>
      </c>
      <c r="IW93" s="187"/>
      <c r="IX93" s="187"/>
      <c r="IY93" s="187">
        <f t="shared" si="130"/>
        <v>0</v>
      </c>
      <c r="IZ93" s="187">
        <f t="shared" si="131"/>
        <v>0</v>
      </c>
      <c r="JA93" s="187"/>
      <c r="JB93" s="187"/>
      <c r="JC93" s="187">
        <f t="shared" si="132"/>
        <v>0</v>
      </c>
      <c r="JD93" s="187">
        <f t="shared" si="132"/>
        <v>0</v>
      </c>
      <c r="JE93" s="187"/>
      <c r="JF93" s="187"/>
      <c r="JG93" s="187">
        <f t="shared" si="133"/>
        <v>0</v>
      </c>
      <c r="JH93" s="187">
        <f t="shared" si="133"/>
        <v>0</v>
      </c>
      <c r="JI93" s="187">
        <v>0</v>
      </c>
      <c r="JJ93" s="187"/>
      <c r="JK93" s="187">
        <f t="shared" si="134"/>
        <v>0</v>
      </c>
      <c r="JL93" s="187">
        <f t="shared" si="134"/>
        <v>0</v>
      </c>
      <c r="JM93" s="187"/>
      <c r="JN93" s="187"/>
      <c r="JO93" s="187">
        <f t="shared" si="135"/>
        <v>0</v>
      </c>
      <c r="JP93" s="187">
        <f t="shared" si="135"/>
        <v>0</v>
      </c>
      <c r="JQ93" s="187"/>
      <c r="JR93" s="187"/>
      <c r="JS93" s="187">
        <f t="shared" si="136"/>
        <v>0</v>
      </c>
      <c r="JT93" s="187">
        <f t="shared" si="136"/>
        <v>0</v>
      </c>
      <c r="JU93" s="187"/>
      <c r="JV93" s="187"/>
      <c r="JW93" s="187">
        <f t="shared" si="137"/>
        <v>0</v>
      </c>
      <c r="JX93" s="187">
        <f t="shared" si="137"/>
        <v>0</v>
      </c>
    </row>
    <row r="94" spans="1:284" ht="12.75" customHeight="1">
      <c r="A94" s="158"/>
      <c r="B94" s="84">
        <v>84</v>
      </c>
      <c r="C94" s="212"/>
      <c r="D94" s="212"/>
      <c r="E94" s="70"/>
      <c r="F94" s="70"/>
      <c r="G94" s="67">
        <f t="shared" si="71"/>
        <v>0</v>
      </c>
      <c r="H94" s="67">
        <f t="shared" si="71"/>
        <v>0</v>
      </c>
      <c r="I94" s="213">
        <v>0</v>
      </c>
      <c r="J94" s="67"/>
      <c r="K94" s="67"/>
      <c r="L94" s="67"/>
      <c r="M94" s="67">
        <f t="shared" si="72"/>
        <v>0</v>
      </c>
      <c r="N94" s="67">
        <f t="shared" si="72"/>
        <v>0</v>
      </c>
      <c r="O94" s="212"/>
      <c r="P94" s="213"/>
      <c r="Q94" s="70"/>
      <c r="R94" s="67"/>
      <c r="S94" s="67">
        <f t="shared" si="73"/>
        <v>0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1"/>
      <c r="AC94" s="222"/>
      <c r="AD94" s="215"/>
      <c r="AE94" s="67">
        <f t="shared" si="75"/>
        <v>0</v>
      </c>
      <c r="AF94" s="67">
        <f t="shared" si="75"/>
        <v>0</v>
      </c>
      <c r="AG94" s="67">
        <v>0</v>
      </c>
      <c r="AH94" s="67"/>
      <c r="AI94" s="67"/>
      <c r="AJ94" s="67"/>
      <c r="AK94" s="67">
        <f t="shared" si="76"/>
        <v>0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/>
      <c r="AT94" s="70"/>
      <c r="AU94" s="70"/>
      <c r="AV94" s="67"/>
      <c r="AW94" s="67">
        <f t="shared" si="78"/>
        <v>0</v>
      </c>
      <c r="AX94" s="67">
        <f t="shared" si="78"/>
        <v>0</v>
      </c>
      <c r="AY94" s="183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2"/>
      <c r="BF94" s="212"/>
      <c r="BG94" s="71"/>
      <c r="BH94" s="216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7"/>
      <c r="BR94" s="212"/>
      <c r="BS94" s="87"/>
      <c r="BT94" s="87"/>
      <c r="BU94" s="67">
        <f t="shared" si="82"/>
        <v>0</v>
      </c>
      <c r="BV94" s="67">
        <f t="shared" si="82"/>
        <v>0</v>
      </c>
      <c r="BW94" s="70">
        <v>41.24</v>
      </c>
      <c r="BX94" s="70"/>
      <c r="BY94" s="75"/>
      <c r="BZ94" s="218"/>
      <c r="CA94" s="67">
        <f t="shared" si="83"/>
        <v>41.24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2"/>
      <c r="CJ94" s="212"/>
      <c r="CK94" s="189"/>
      <c r="CL94" s="67"/>
      <c r="CM94" s="67">
        <f t="shared" si="85"/>
        <v>0</v>
      </c>
      <c r="CN94" s="67">
        <f t="shared" si="85"/>
        <v>0</v>
      </c>
      <c r="CO94" s="212"/>
      <c r="CP94" s="212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2"/>
      <c r="CX94" s="212"/>
      <c r="CY94" s="67">
        <f t="shared" si="87"/>
        <v>0</v>
      </c>
      <c r="CZ94" s="67">
        <f t="shared" si="87"/>
        <v>0</v>
      </c>
      <c r="DA94" s="212"/>
      <c r="DB94" s="213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2"/>
      <c r="DN94" s="212"/>
      <c r="DO94" s="219"/>
      <c r="DP94" s="220"/>
      <c r="DQ94" s="67">
        <f t="shared" si="90"/>
        <v>0</v>
      </c>
      <c r="DR94" s="67">
        <f t="shared" si="90"/>
        <v>0</v>
      </c>
      <c r="DS94" s="107"/>
      <c r="DT94" s="67"/>
      <c r="DU94" s="212"/>
      <c r="DV94" s="212"/>
      <c r="DW94" s="67">
        <f t="shared" si="91"/>
        <v>0</v>
      </c>
      <c r="DX94" s="67">
        <f t="shared" si="91"/>
        <v>0</v>
      </c>
      <c r="DY94" s="212"/>
      <c r="DZ94" s="213"/>
      <c r="EA94" s="184"/>
      <c r="EB94" s="67"/>
      <c r="EC94" s="67">
        <f t="shared" si="92"/>
        <v>0</v>
      </c>
      <c r="ED94" s="67">
        <f t="shared" si="92"/>
        <v>0</v>
      </c>
      <c r="EE94" s="212"/>
      <c r="EF94" s="212"/>
      <c r="EG94" s="219"/>
      <c r="EH94" s="219"/>
      <c r="EI94" s="67">
        <f t="shared" si="93"/>
        <v>0</v>
      </c>
      <c r="EJ94" s="67">
        <f t="shared" si="93"/>
        <v>0</v>
      </c>
      <c r="EK94" s="212">
        <v>2.06</v>
      </c>
      <c r="EL94" s="212"/>
      <c r="EM94" s="219"/>
      <c r="EN94" s="219"/>
      <c r="EO94" s="67">
        <f t="shared" si="94"/>
        <v>2.06</v>
      </c>
      <c r="EP94" s="67">
        <f t="shared" si="94"/>
        <v>0</v>
      </c>
      <c r="EQ94" s="185"/>
      <c r="ER94" s="172"/>
      <c r="ES94" s="172"/>
      <c r="ET94" s="172"/>
      <c r="EU94" s="70">
        <f t="shared" si="95"/>
        <v>0</v>
      </c>
      <c r="EV94" s="70">
        <f t="shared" si="96"/>
        <v>0</v>
      </c>
      <c r="EW94" s="67"/>
      <c r="EX94" s="67"/>
      <c r="EY94" s="67"/>
      <c r="EZ94" s="67"/>
      <c r="FA94" s="67">
        <f t="shared" si="97"/>
        <v>0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2"/>
      <c r="FJ94" s="172"/>
      <c r="FK94" s="172"/>
      <c r="FL94" s="172"/>
      <c r="FM94" s="70">
        <f t="shared" si="99"/>
        <v>0</v>
      </c>
      <c r="FN94" s="70">
        <f t="shared" si="100"/>
        <v>0</v>
      </c>
      <c r="FO94" s="172"/>
      <c r="FP94" s="172"/>
      <c r="FQ94" s="172"/>
      <c r="FR94" s="172"/>
      <c r="FS94" s="70">
        <f t="shared" si="101"/>
        <v>0</v>
      </c>
      <c r="FT94" s="70">
        <f t="shared" si="102"/>
        <v>0</v>
      </c>
      <c r="FU94" s="172"/>
      <c r="FV94" s="172"/>
      <c r="FW94" s="172"/>
      <c r="FX94" s="172"/>
      <c r="FY94" s="70">
        <f t="shared" si="103"/>
        <v>0</v>
      </c>
      <c r="FZ94" s="70">
        <f t="shared" si="104"/>
        <v>0</v>
      </c>
      <c r="GA94" s="172">
        <v>0</v>
      </c>
      <c r="GB94" s="172"/>
      <c r="GC94" s="172"/>
      <c r="GD94" s="172"/>
      <c r="GE94" s="70">
        <f t="shared" si="105"/>
        <v>0</v>
      </c>
      <c r="GF94" s="70">
        <f t="shared" si="106"/>
        <v>0</v>
      </c>
      <c r="GG94" s="172"/>
      <c r="GH94" s="172"/>
      <c r="GI94" s="70">
        <f t="shared" si="70"/>
        <v>0</v>
      </c>
      <c r="GJ94" s="70">
        <f t="shared" si="107"/>
        <v>0</v>
      </c>
      <c r="GK94" s="172"/>
      <c r="GL94" s="172"/>
      <c r="GM94" s="70">
        <f t="shared" si="108"/>
        <v>0</v>
      </c>
      <c r="GN94" s="70">
        <f t="shared" si="109"/>
        <v>0</v>
      </c>
      <c r="GO94" s="172">
        <v>0</v>
      </c>
      <c r="GP94" s="172"/>
      <c r="GQ94" s="70">
        <f t="shared" si="110"/>
        <v>0</v>
      </c>
      <c r="GR94" s="70">
        <f t="shared" si="111"/>
        <v>0</v>
      </c>
      <c r="GS94" s="172"/>
      <c r="GT94" s="172"/>
      <c r="GU94" s="70">
        <f t="shared" si="112"/>
        <v>0</v>
      </c>
      <c r="GV94" s="70">
        <f t="shared" si="113"/>
        <v>0</v>
      </c>
      <c r="GW94" s="172"/>
      <c r="GX94" s="172"/>
      <c r="GY94" s="70">
        <f t="shared" si="114"/>
        <v>0</v>
      </c>
      <c r="GZ94" s="70">
        <f t="shared" si="115"/>
        <v>0</v>
      </c>
      <c r="HA94" s="172">
        <v>2.06</v>
      </c>
      <c r="HB94" s="172"/>
      <c r="HC94" s="70">
        <f t="shared" si="116"/>
        <v>2.06</v>
      </c>
      <c r="HD94" s="70">
        <f t="shared" si="117"/>
        <v>0</v>
      </c>
      <c r="HE94" s="172"/>
      <c r="HF94" s="172"/>
      <c r="HG94" s="70">
        <f t="shared" si="118"/>
        <v>0</v>
      </c>
      <c r="HH94" s="70">
        <f t="shared" si="118"/>
        <v>0</v>
      </c>
      <c r="HI94" s="70">
        <v>0</v>
      </c>
      <c r="HJ94" s="70"/>
      <c r="HK94" s="70">
        <f t="shared" si="119"/>
        <v>0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>
        <v>11.34</v>
      </c>
      <c r="HV94" s="70"/>
      <c r="HW94" s="70">
        <f t="shared" si="122"/>
        <v>11.34</v>
      </c>
      <c r="HX94" s="70">
        <f t="shared" si="122"/>
        <v>0</v>
      </c>
      <c r="HY94" s="70"/>
      <c r="HZ94" s="70"/>
      <c r="IA94" s="70">
        <f t="shared" si="123"/>
        <v>0</v>
      </c>
      <c r="IB94" s="70">
        <f t="shared" si="123"/>
        <v>0</v>
      </c>
      <c r="IC94" s="70">
        <v>0</v>
      </c>
      <c r="ID94" s="70"/>
      <c r="IE94" s="70">
        <f t="shared" si="124"/>
        <v>0</v>
      </c>
      <c r="IF94" s="186">
        <f t="shared" si="125"/>
        <v>0</v>
      </c>
      <c r="IG94" s="211">
        <v>0</v>
      </c>
      <c r="IH94" s="211"/>
      <c r="II94" s="187">
        <f t="shared" si="126"/>
        <v>0</v>
      </c>
      <c r="IJ94" s="187">
        <f t="shared" si="126"/>
        <v>0</v>
      </c>
      <c r="IM94" s="187">
        <f t="shared" si="127"/>
        <v>0</v>
      </c>
      <c r="IN94" s="187">
        <f t="shared" si="127"/>
        <v>0</v>
      </c>
      <c r="IO94" s="172"/>
      <c r="IP94" s="187"/>
      <c r="IQ94" s="187">
        <f t="shared" si="128"/>
        <v>0</v>
      </c>
      <c r="IR94" s="187">
        <f t="shared" si="128"/>
        <v>0</v>
      </c>
      <c r="IS94" s="187"/>
      <c r="IT94" s="187"/>
      <c r="IU94" s="187">
        <f t="shared" si="129"/>
        <v>0</v>
      </c>
      <c r="IV94" s="187">
        <f t="shared" si="129"/>
        <v>0</v>
      </c>
      <c r="IW94" s="187"/>
      <c r="IX94" s="187"/>
      <c r="IY94" s="187">
        <f t="shared" si="130"/>
        <v>0</v>
      </c>
      <c r="IZ94" s="187">
        <f t="shared" si="131"/>
        <v>0</v>
      </c>
      <c r="JA94" s="187"/>
      <c r="JB94" s="187"/>
      <c r="JC94" s="187">
        <f t="shared" si="132"/>
        <v>0</v>
      </c>
      <c r="JD94" s="187">
        <f t="shared" si="132"/>
        <v>0</v>
      </c>
      <c r="JE94" s="187"/>
      <c r="JF94" s="187"/>
      <c r="JG94" s="187">
        <f t="shared" si="133"/>
        <v>0</v>
      </c>
      <c r="JH94" s="187">
        <f t="shared" si="133"/>
        <v>0</v>
      </c>
      <c r="JI94" s="187">
        <v>0</v>
      </c>
      <c r="JJ94" s="187"/>
      <c r="JK94" s="187">
        <f t="shared" si="134"/>
        <v>0</v>
      </c>
      <c r="JL94" s="187">
        <f t="shared" si="134"/>
        <v>0</v>
      </c>
      <c r="JM94" s="187"/>
      <c r="JN94" s="187"/>
      <c r="JO94" s="187">
        <f t="shared" si="135"/>
        <v>0</v>
      </c>
      <c r="JP94" s="187">
        <f t="shared" si="135"/>
        <v>0</v>
      </c>
      <c r="JQ94" s="187"/>
      <c r="JR94" s="187"/>
      <c r="JS94" s="187">
        <f t="shared" si="136"/>
        <v>0</v>
      </c>
      <c r="JT94" s="187">
        <f t="shared" si="136"/>
        <v>0</v>
      </c>
      <c r="JU94" s="187"/>
      <c r="JV94" s="187"/>
      <c r="JW94" s="187">
        <f t="shared" si="137"/>
        <v>0</v>
      </c>
      <c r="JX94" s="187">
        <f t="shared" si="137"/>
        <v>0</v>
      </c>
    </row>
    <row r="95" spans="1:284" ht="12.75" customHeight="1">
      <c r="A95" s="161" t="s">
        <v>157</v>
      </c>
      <c r="B95" s="84">
        <v>85</v>
      </c>
      <c r="C95" s="212"/>
      <c r="D95" s="212"/>
      <c r="E95" s="70"/>
      <c r="F95" s="70"/>
      <c r="G95" s="67">
        <f t="shared" si="71"/>
        <v>0</v>
      </c>
      <c r="H95" s="67">
        <f t="shared" si="71"/>
        <v>0</v>
      </c>
      <c r="I95" s="213">
        <v>0</v>
      </c>
      <c r="J95" s="67"/>
      <c r="K95" s="67"/>
      <c r="L95" s="67"/>
      <c r="M95" s="67">
        <f t="shared" si="72"/>
        <v>0</v>
      </c>
      <c r="N95" s="67">
        <f t="shared" si="72"/>
        <v>0</v>
      </c>
      <c r="O95" s="212"/>
      <c r="P95" s="213"/>
      <c r="Q95" s="70"/>
      <c r="R95" s="67"/>
      <c r="S95" s="67">
        <f t="shared" si="73"/>
        <v>0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1"/>
      <c r="AC95" s="222"/>
      <c r="AD95" s="215"/>
      <c r="AE95" s="67">
        <f t="shared" si="75"/>
        <v>0</v>
      </c>
      <c r="AF95" s="67">
        <f t="shared" si="75"/>
        <v>0</v>
      </c>
      <c r="AG95" s="67">
        <v>0</v>
      </c>
      <c r="AH95" s="67"/>
      <c r="AI95" s="67"/>
      <c r="AJ95" s="67"/>
      <c r="AK95" s="67">
        <f t="shared" si="76"/>
        <v>0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/>
      <c r="AT95" s="70"/>
      <c r="AU95" s="70"/>
      <c r="AV95" s="67"/>
      <c r="AW95" s="67">
        <f t="shared" si="78"/>
        <v>0</v>
      </c>
      <c r="AX95" s="67">
        <f t="shared" si="78"/>
        <v>0</v>
      </c>
      <c r="AY95" s="183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2"/>
      <c r="BF95" s="212"/>
      <c r="BG95" s="71"/>
      <c r="BH95" s="216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7"/>
      <c r="BR95" s="212"/>
      <c r="BS95" s="87"/>
      <c r="BT95" s="87"/>
      <c r="BU95" s="67">
        <f t="shared" si="82"/>
        <v>0</v>
      </c>
      <c r="BV95" s="67">
        <f t="shared" si="82"/>
        <v>0</v>
      </c>
      <c r="BW95" s="70">
        <v>41.24</v>
      </c>
      <c r="BX95" s="70"/>
      <c r="BY95" s="75"/>
      <c r="BZ95" s="218"/>
      <c r="CA95" s="67">
        <f t="shared" si="83"/>
        <v>41.24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2"/>
      <c r="CJ95" s="212"/>
      <c r="CK95" s="189"/>
      <c r="CL95" s="67"/>
      <c r="CM95" s="67">
        <f t="shared" si="85"/>
        <v>0</v>
      </c>
      <c r="CN95" s="67">
        <f t="shared" si="85"/>
        <v>0</v>
      </c>
      <c r="CO95" s="212"/>
      <c r="CP95" s="212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2"/>
      <c r="CX95" s="212"/>
      <c r="CY95" s="67">
        <f t="shared" si="87"/>
        <v>0</v>
      </c>
      <c r="CZ95" s="67">
        <f t="shared" si="87"/>
        <v>0</v>
      </c>
      <c r="DA95" s="212"/>
      <c r="DB95" s="213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2"/>
      <c r="DN95" s="212"/>
      <c r="DO95" s="219"/>
      <c r="DP95" s="220"/>
      <c r="DQ95" s="67">
        <f t="shared" si="90"/>
        <v>0</v>
      </c>
      <c r="DR95" s="67">
        <f t="shared" si="90"/>
        <v>0</v>
      </c>
      <c r="DS95" s="107"/>
      <c r="DT95" s="67"/>
      <c r="DU95" s="212"/>
      <c r="DV95" s="212"/>
      <c r="DW95" s="67">
        <f t="shared" si="91"/>
        <v>0</v>
      </c>
      <c r="DX95" s="67">
        <f t="shared" si="91"/>
        <v>0</v>
      </c>
      <c r="DY95" s="212"/>
      <c r="DZ95" s="213"/>
      <c r="EA95" s="184"/>
      <c r="EB95" s="67"/>
      <c r="EC95" s="67">
        <f t="shared" si="92"/>
        <v>0</v>
      </c>
      <c r="ED95" s="67">
        <f t="shared" si="92"/>
        <v>0</v>
      </c>
      <c r="EE95" s="212"/>
      <c r="EF95" s="212"/>
      <c r="EG95" s="219"/>
      <c r="EH95" s="219"/>
      <c r="EI95" s="67">
        <f t="shared" si="93"/>
        <v>0</v>
      </c>
      <c r="EJ95" s="67">
        <f t="shared" si="93"/>
        <v>0</v>
      </c>
      <c r="EK95" s="212">
        <v>2.06</v>
      </c>
      <c r="EL95" s="212"/>
      <c r="EM95" s="219"/>
      <c r="EN95" s="219"/>
      <c r="EO95" s="67">
        <f t="shared" si="94"/>
        <v>2.06</v>
      </c>
      <c r="EP95" s="67">
        <f t="shared" si="94"/>
        <v>0</v>
      </c>
      <c r="EQ95" s="185"/>
      <c r="ER95" s="172"/>
      <c r="ES95" s="172"/>
      <c r="ET95" s="172"/>
      <c r="EU95" s="70">
        <f t="shared" si="95"/>
        <v>0</v>
      </c>
      <c r="EV95" s="70">
        <f t="shared" si="96"/>
        <v>0</v>
      </c>
      <c r="EW95" s="67"/>
      <c r="EX95" s="67"/>
      <c r="EY95" s="67"/>
      <c r="EZ95" s="67"/>
      <c r="FA95" s="67">
        <f t="shared" si="97"/>
        <v>0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2"/>
      <c r="FJ95" s="172"/>
      <c r="FK95" s="172"/>
      <c r="FL95" s="172"/>
      <c r="FM95" s="70">
        <f t="shared" si="99"/>
        <v>0</v>
      </c>
      <c r="FN95" s="70">
        <f t="shared" si="100"/>
        <v>0</v>
      </c>
      <c r="FO95" s="172"/>
      <c r="FP95" s="172"/>
      <c r="FQ95" s="172"/>
      <c r="FR95" s="172"/>
      <c r="FS95" s="70">
        <f t="shared" si="101"/>
        <v>0</v>
      </c>
      <c r="FT95" s="70">
        <f t="shared" si="102"/>
        <v>0</v>
      </c>
      <c r="FU95" s="172"/>
      <c r="FV95" s="172"/>
      <c r="FW95" s="172"/>
      <c r="FX95" s="172"/>
      <c r="FY95" s="70">
        <f t="shared" si="103"/>
        <v>0</v>
      </c>
      <c r="FZ95" s="70">
        <f t="shared" si="104"/>
        <v>0</v>
      </c>
      <c r="GA95" s="172">
        <v>0</v>
      </c>
      <c r="GB95" s="172"/>
      <c r="GC95" s="172"/>
      <c r="GD95" s="172"/>
      <c r="GE95" s="70">
        <f t="shared" si="105"/>
        <v>0</v>
      </c>
      <c r="GF95" s="70">
        <f t="shared" si="106"/>
        <v>0</v>
      </c>
      <c r="GG95" s="172"/>
      <c r="GH95" s="172"/>
      <c r="GI95" s="70">
        <f t="shared" si="70"/>
        <v>0</v>
      </c>
      <c r="GJ95" s="70">
        <f t="shared" si="107"/>
        <v>0</v>
      </c>
      <c r="GK95" s="172"/>
      <c r="GL95" s="172"/>
      <c r="GM95" s="70">
        <f t="shared" si="108"/>
        <v>0</v>
      </c>
      <c r="GN95" s="70">
        <f t="shared" si="109"/>
        <v>0</v>
      </c>
      <c r="GO95" s="172">
        <v>0</v>
      </c>
      <c r="GP95" s="172"/>
      <c r="GQ95" s="70">
        <f t="shared" si="110"/>
        <v>0</v>
      </c>
      <c r="GR95" s="70">
        <f t="shared" si="111"/>
        <v>0</v>
      </c>
      <c r="GS95" s="172"/>
      <c r="GT95" s="172"/>
      <c r="GU95" s="70">
        <f t="shared" si="112"/>
        <v>0</v>
      </c>
      <c r="GV95" s="70">
        <f t="shared" si="113"/>
        <v>0</v>
      </c>
      <c r="GW95" s="172"/>
      <c r="GX95" s="172"/>
      <c r="GY95" s="70">
        <f t="shared" si="114"/>
        <v>0</v>
      </c>
      <c r="GZ95" s="70">
        <f t="shared" si="115"/>
        <v>0</v>
      </c>
      <c r="HA95" s="172">
        <v>2.06</v>
      </c>
      <c r="HB95" s="172"/>
      <c r="HC95" s="70">
        <f t="shared" si="116"/>
        <v>2.06</v>
      </c>
      <c r="HD95" s="70">
        <f t="shared" si="117"/>
        <v>0</v>
      </c>
      <c r="HE95" s="172"/>
      <c r="HF95" s="172"/>
      <c r="HG95" s="70">
        <f t="shared" si="118"/>
        <v>0</v>
      </c>
      <c r="HH95" s="70">
        <f t="shared" si="118"/>
        <v>0</v>
      </c>
      <c r="HI95" s="70">
        <v>0</v>
      </c>
      <c r="HJ95" s="70"/>
      <c r="HK95" s="70">
        <f t="shared" si="119"/>
        <v>0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>
        <v>11.34</v>
      </c>
      <c r="HV95" s="70"/>
      <c r="HW95" s="70">
        <f t="shared" si="122"/>
        <v>11.34</v>
      </c>
      <c r="HX95" s="70">
        <f t="shared" si="122"/>
        <v>0</v>
      </c>
      <c r="HY95" s="70"/>
      <c r="HZ95" s="70"/>
      <c r="IA95" s="70">
        <f t="shared" si="123"/>
        <v>0</v>
      </c>
      <c r="IB95" s="70">
        <f t="shared" si="123"/>
        <v>0</v>
      </c>
      <c r="IC95" s="70">
        <v>0</v>
      </c>
      <c r="ID95" s="70"/>
      <c r="IE95" s="70">
        <f t="shared" si="124"/>
        <v>0</v>
      </c>
      <c r="IF95" s="186">
        <f t="shared" si="125"/>
        <v>0</v>
      </c>
      <c r="IG95" s="211">
        <v>0</v>
      </c>
      <c r="IH95" s="211"/>
      <c r="II95" s="187">
        <f t="shared" si="126"/>
        <v>0</v>
      </c>
      <c r="IJ95" s="187">
        <f t="shared" si="126"/>
        <v>0</v>
      </c>
      <c r="IM95" s="187">
        <f t="shared" si="127"/>
        <v>0</v>
      </c>
      <c r="IN95" s="187">
        <f t="shared" si="127"/>
        <v>0</v>
      </c>
      <c r="IO95" s="172"/>
      <c r="IP95" s="187"/>
      <c r="IQ95" s="187">
        <f t="shared" si="128"/>
        <v>0</v>
      </c>
      <c r="IR95" s="187">
        <f t="shared" si="128"/>
        <v>0</v>
      </c>
      <c r="IS95" s="187"/>
      <c r="IT95" s="187"/>
      <c r="IU95" s="187">
        <f t="shared" si="129"/>
        <v>0</v>
      </c>
      <c r="IV95" s="187">
        <f t="shared" si="129"/>
        <v>0</v>
      </c>
      <c r="IW95" s="187"/>
      <c r="IX95" s="187"/>
      <c r="IY95" s="187">
        <f t="shared" si="130"/>
        <v>0</v>
      </c>
      <c r="IZ95" s="187">
        <f t="shared" si="131"/>
        <v>0</v>
      </c>
      <c r="JA95" s="187"/>
      <c r="JB95" s="187"/>
      <c r="JC95" s="187">
        <f t="shared" si="132"/>
        <v>0</v>
      </c>
      <c r="JD95" s="187">
        <f t="shared" si="132"/>
        <v>0</v>
      </c>
      <c r="JE95" s="187"/>
      <c r="JF95" s="187"/>
      <c r="JG95" s="187">
        <f t="shared" si="133"/>
        <v>0</v>
      </c>
      <c r="JH95" s="187">
        <f t="shared" si="133"/>
        <v>0</v>
      </c>
      <c r="JI95" s="187">
        <v>0</v>
      </c>
      <c r="JJ95" s="187"/>
      <c r="JK95" s="187">
        <f t="shared" si="134"/>
        <v>0</v>
      </c>
      <c r="JL95" s="187">
        <f t="shared" si="134"/>
        <v>0</v>
      </c>
      <c r="JM95" s="187"/>
      <c r="JN95" s="187"/>
      <c r="JO95" s="187">
        <f t="shared" si="135"/>
        <v>0</v>
      </c>
      <c r="JP95" s="187">
        <f t="shared" si="135"/>
        <v>0</v>
      </c>
      <c r="JQ95" s="187"/>
      <c r="JR95" s="187"/>
      <c r="JS95" s="187">
        <f t="shared" si="136"/>
        <v>0</v>
      </c>
      <c r="JT95" s="187">
        <f t="shared" si="136"/>
        <v>0</v>
      </c>
      <c r="JU95" s="187"/>
      <c r="JV95" s="187"/>
      <c r="JW95" s="187">
        <f t="shared" si="137"/>
        <v>0</v>
      </c>
      <c r="JX95" s="187">
        <f t="shared" si="137"/>
        <v>0</v>
      </c>
    </row>
    <row r="96" spans="1:284" ht="12.75" customHeight="1">
      <c r="A96" s="158"/>
      <c r="B96" s="84">
        <v>86</v>
      </c>
      <c r="C96" s="212"/>
      <c r="D96" s="212"/>
      <c r="E96" s="70"/>
      <c r="F96" s="70"/>
      <c r="G96" s="67">
        <f t="shared" si="71"/>
        <v>0</v>
      </c>
      <c r="H96" s="67">
        <f t="shared" si="71"/>
        <v>0</v>
      </c>
      <c r="I96" s="213">
        <v>0</v>
      </c>
      <c r="J96" s="67"/>
      <c r="K96" s="67"/>
      <c r="L96" s="67"/>
      <c r="M96" s="67">
        <f t="shared" si="72"/>
        <v>0</v>
      </c>
      <c r="N96" s="67">
        <f t="shared" si="72"/>
        <v>0</v>
      </c>
      <c r="O96" s="212"/>
      <c r="P96" s="213"/>
      <c r="Q96" s="70"/>
      <c r="R96" s="67"/>
      <c r="S96" s="67">
        <f t="shared" si="73"/>
        <v>0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1"/>
      <c r="AC96" s="222"/>
      <c r="AD96" s="215"/>
      <c r="AE96" s="67">
        <f t="shared" si="75"/>
        <v>0</v>
      </c>
      <c r="AF96" s="67">
        <f t="shared" si="75"/>
        <v>0</v>
      </c>
      <c r="AG96" s="67">
        <v>10.31</v>
      </c>
      <c r="AH96" s="67"/>
      <c r="AI96" s="67"/>
      <c r="AJ96" s="67"/>
      <c r="AK96" s="67">
        <f t="shared" si="76"/>
        <v>10.31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/>
      <c r="AT96" s="70"/>
      <c r="AU96" s="70"/>
      <c r="AV96" s="67"/>
      <c r="AW96" s="67">
        <f t="shared" si="78"/>
        <v>0</v>
      </c>
      <c r="AX96" s="67">
        <f t="shared" si="78"/>
        <v>0</v>
      </c>
      <c r="AY96" s="183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2"/>
      <c r="BF96" s="212"/>
      <c r="BG96" s="71"/>
      <c r="BH96" s="216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7"/>
      <c r="BR96" s="212"/>
      <c r="BS96" s="87"/>
      <c r="BT96" s="87"/>
      <c r="BU96" s="67">
        <f t="shared" si="82"/>
        <v>0</v>
      </c>
      <c r="BV96" s="67">
        <f t="shared" si="82"/>
        <v>0</v>
      </c>
      <c r="BW96" s="70">
        <v>41.24</v>
      </c>
      <c r="BX96" s="70"/>
      <c r="BY96" s="75"/>
      <c r="BZ96" s="218"/>
      <c r="CA96" s="67">
        <f t="shared" si="83"/>
        <v>41.24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2"/>
      <c r="CJ96" s="212"/>
      <c r="CK96" s="189"/>
      <c r="CL96" s="67"/>
      <c r="CM96" s="67">
        <f t="shared" si="85"/>
        <v>0</v>
      </c>
      <c r="CN96" s="67">
        <f t="shared" si="85"/>
        <v>0</v>
      </c>
      <c r="CO96" s="212"/>
      <c r="CP96" s="212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2"/>
      <c r="CX96" s="212"/>
      <c r="CY96" s="67">
        <f t="shared" si="87"/>
        <v>0</v>
      </c>
      <c r="CZ96" s="67">
        <f t="shared" si="87"/>
        <v>0</v>
      </c>
      <c r="DA96" s="212"/>
      <c r="DB96" s="213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2"/>
      <c r="DN96" s="212"/>
      <c r="DO96" s="219"/>
      <c r="DP96" s="220"/>
      <c r="DQ96" s="67">
        <f t="shared" si="90"/>
        <v>0</v>
      </c>
      <c r="DR96" s="67">
        <f t="shared" si="90"/>
        <v>0</v>
      </c>
      <c r="DS96" s="107"/>
      <c r="DT96" s="67"/>
      <c r="DU96" s="212"/>
      <c r="DV96" s="212"/>
      <c r="DW96" s="67">
        <f t="shared" si="91"/>
        <v>0</v>
      </c>
      <c r="DX96" s="67">
        <f t="shared" si="91"/>
        <v>0</v>
      </c>
      <c r="DY96" s="212"/>
      <c r="DZ96" s="213"/>
      <c r="EA96" s="184"/>
      <c r="EB96" s="67"/>
      <c r="EC96" s="67">
        <f t="shared" si="92"/>
        <v>0</v>
      </c>
      <c r="ED96" s="67">
        <f t="shared" si="92"/>
        <v>0</v>
      </c>
      <c r="EE96" s="212"/>
      <c r="EF96" s="212"/>
      <c r="EG96" s="219"/>
      <c r="EH96" s="219"/>
      <c r="EI96" s="67">
        <f t="shared" si="93"/>
        <v>0</v>
      </c>
      <c r="EJ96" s="67">
        <f t="shared" si="93"/>
        <v>0</v>
      </c>
      <c r="EK96" s="212">
        <v>2.06</v>
      </c>
      <c r="EL96" s="212"/>
      <c r="EM96" s="219"/>
      <c r="EN96" s="219"/>
      <c r="EO96" s="67">
        <f t="shared" si="94"/>
        <v>2.06</v>
      </c>
      <c r="EP96" s="67">
        <f t="shared" si="94"/>
        <v>0</v>
      </c>
      <c r="EQ96" s="185"/>
      <c r="ER96" s="172"/>
      <c r="ES96" s="172"/>
      <c r="ET96" s="172"/>
      <c r="EU96" s="70">
        <f t="shared" si="95"/>
        <v>0</v>
      </c>
      <c r="EV96" s="70">
        <f t="shared" si="96"/>
        <v>0</v>
      </c>
      <c r="EW96" s="67"/>
      <c r="EX96" s="67"/>
      <c r="EY96" s="67"/>
      <c r="EZ96" s="67"/>
      <c r="FA96" s="67">
        <f t="shared" si="97"/>
        <v>0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2"/>
      <c r="FJ96" s="172"/>
      <c r="FK96" s="172"/>
      <c r="FL96" s="172"/>
      <c r="FM96" s="70">
        <f t="shared" si="99"/>
        <v>0</v>
      </c>
      <c r="FN96" s="70">
        <f t="shared" si="100"/>
        <v>0</v>
      </c>
      <c r="FO96" s="172"/>
      <c r="FP96" s="172"/>
      <c r="FQ96" s="172"/>
      <c r="FR96" s="172"/>
      <c r="FS96" s="70">
        <f t="shared" si="101"/>
        <v>0</v>
      </c>
      <c r="FT96" s="70">
        <f t="shared" si="102"/>
        <v>0</v>
      </c>
      <c r="FU96" s="172"/>
      <c r="FV96" s="172"/>
      <c r="FW96" s="172"/>
      <c r="FX96" s="172"/>
      <c r="FY96" s="70">
        <f t="shared" si="103"/>
        <v>0</v>
      </c>
      <c r="FZ96" s="70">
        <f t="shared" si="104"/>
        <v>0</v>
      </c>
      <c r="GA96" s="172">
        <v>0</v>
      </c>
      <c r="GB96" s="172"/>
      <c r="GC96" s="172"/>
      <c r="GD96" s="172"/>
      <c r="GE96" s="70">
        <f t="shared" si="105"/>
        <v>0</v>
      </c>
      <c r="GF96" s="70">
        <f t="shared" si="106"/>
        <v>0</v>
      </c>
      <c r="GG96" s="172"/>
      <c r="GH96" s="172"/>
      <c r="GI96" s="70">
        <f t="shared" si="70"/>
        <v>0</v>
      </c>
      <c r="GJ96" s="70">
        <f t="shared" si="107"/>
        <v>0</v>
      </c>
      <c r="GK96" s="172"/>
      <c r="GL96" s="172"/>
      <c r="GM96" s="70">
        <f t="shared" si="108"/>
        <v>0</v>
      </c>
      <c r="GN96" s="70">
        <f t="shared" si="109"/>
        <v>0</v>
      </c>
      <c r="GO96" s="172">
        <v>0</v>
      </c>
      <c r="GP96" s="172"/>
      <c r="GQ96" s="70">
        <f t="shared" si="110"/>
        <v>0</v>
      </c>
      <c r="GR96" s="70">
        <f t="shared" si="111"/>
        <v>0</v>
      </c>
      <c r="GS96" s="172"/>
      <c r="GT96" s="172"/>
      <c r="GU96" s="70">
        <f t="shared" si="112"/>
        <v>0</v>
      </c>
      <c r="GV96" s="70">
        <f t="shared" si="113"/>
        <v>0</v>
      </c>
      <c r="GW96" s="172"/>
      <c r="GX96" s="172"/>
      <c r="GY96" s="70">
        <f t="shared" si="114"/>
        <v>0</v>
      </c>
      <c r="GZ96" s="70">
        <f t="shared" si="115"/>
        <v>0</v>
      </c>
      <c r="HA96" s="172">
        <v>2.06</v>
      </c>
      <c r="HB96" s="172"/>
      <c r="HC96" s="70">
        <f t="shared" si="116"/>
        <v>2.06</v>
      </c>
      <c r="HD96" s="70">
        <f t="shared" si="117"/>
        <v>0</v>
      </c>
      <c r="HE96" s="172"/>
      <c r="HF96" s="172"/>
      <c r="HG96" s="70">
        <f t="shared" si="118"/>
        <v>0</v>
      </c>
      <c r="HH96" s="70">
        <f t="shared" si="118"/>
        <v>0</v>
      </c>
      <c r="HI96" s="70">
        <v>0</v>
      </c>
      <c r="HJ96" s="70"/>
      <c r="HK96" s="70">
        <f t="shared" si="119"/>
        <v>0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>
        <v>11.34</v>
      </c>
      <c r="HV96" s="70"/>
      <c r="HW96" s="70">
        <f t="shared" si="122"/>
        <v>11.34</v>
      </c>
      <c r="HX96" s="70">
        <f t="shared" si="122"/>
        <v>0</v>
      </c>
      <c r="HY96" s="70"/>
      <c r="HZ96" s="70"/>
      <c r="IA96" s="70">
        <f t="shared" si="123"/>
        <v>0</v>
      </c>
      <c r="IB96" s="70">
        <f t="shared" si="123"/>
        <v>0</v>
      </c>
      <c r="IC96" s="70">
        <v>0</v>
      </c>
      <c r="ID96" s="70"/>
      <c r="IE96" s="70">
        <f t="shared" si="124"/>
        <v>0</v>
      </c>
      <c r="IF96" s="186">
        <f t="shared" si="125"/>
        <v>0</v>
      </c>
      <c r="IG96" s="211">
        <v>0</v>
      </c>
      <c r="IH96" s="211"/>
      <c r="II96" s="187">
        <f t="shared" si="126"/>
        <v>0</v>
      </c>
      <c r="IJ96" s="187">
        <f t="shared" si="126"/>
        <v>0</v>
      </c>
      <c r="IM96" s="187">
        <f t="shared" si="127"/>
        <v>0</v>
      </c>
      <c r="IN96" s="187">
        <f t="shared" si="127"/>
        <v>0</v>
      </c>
      <c r="IO96" s="172"/>
      <c r="IP96" s="187"/>
      <c r="IQ96" s="187">
        <f t="shared" si="128"/>
        <v>0</v>
      </c>
      <c r="IR96" s="187">
        <f t="shared" si="128"/>
        <v>0</v>
      </c>
      <c r="IS96" s="187"/>
      <c r="IT96" s="187"/>
      <c r="IU96" s="187">
        <f t="shared" si="129"/>
        <v>0</v>
      </c>
      <c r="IV96" s="187">
        <f t="shared" si="129"/>
        <v>0</v>
      </c>
      <c r="IW96" s="187"/>
      <c r="IX96" s="187"/>
      <c r="IY96" s="187">
        <f t="shared" si="130"/>
        <v>0</v>
      </c>
      <c r="IZ96" s="187">
        <f t="shared" si="131"/>
        <v>0</v>
      </c>
      <c r="JA96" s="187"/>
      <c r="JB96" s="187"/>
      <c r="JC96" s="187">
        <f t="shared" si="132"/>
        <v>0</v>
      </c>
      <c r="JD96" s="187">
        <f t="shared" si="132"/>
        <v>0</v>
      </c>
      <c r="JE96" s="187"/>
      <c r="JF96" s="187"/>
      <c r="JG96" s="187">
        <f t="shared" si="133"/>
        <v>0</v>
      </c>
      <c r="JH96" s="187">
        <f t="shared" si="133"/>
        <v>0</v>
      </c>
      <c r="JI96" s="187">
        <v>0</v>
      </c>
      <c r="JJ96" s="187"/>
      <c r="JK96" s="187">
        <f t="shared" si="134"/>
        <v>0</v>
      </c>
      <c r="JL96" s="187">
        <f t="shared" si="134"/>
        <v>0</v>
      </c>
      <c r="JM96" s="187"/>
      <c r="JN96" s="187"/>
      <c r="JO96" s="187">
        <f t="shared" si="135"/>
        <v>0</v>
      </c>
      <c r="JP96" s="187">
        <f t="shared" si="135"/>
        <v>0</v>
      </c>
      <c r="JQ96" s="187"/>
      <c r="JR96" s="187"/>
      <c r="JS96" s="187">
        <f t="shared" si="136"/>
        <v>0</v>
      </c>
      <c r="JT96" s="187">
        <f t="shared" si="136"/>
        <v>0</v>
      </c>
      <c r="JU96" s="187"/>
      <c r="JV96" s="187"/>
      <c r="JW96" s="187">
        <f t="shared" si="137"/>
        <v>0</v>
      </c>
      <c r="JX96" s="187">
        <f t="shared" si="137"/>
        <v>0</v>
      </c>
    </row>
    <row r="97" spans="1:284" ht="12.75" customHeight="1">
      <c r="A97" s="158"/>
      <c r="B97" s="84">
        <v>87</v>
      </c>
      <c r="C97" s="212"/>
      <c r="D97" s="212"/>
      <c r="E97" s="70"/>
      <c r="F97" s="70"/>
      <c r="G97" s="67">
        <f t="shared" si="71"/>
        <v>0</v>
      </c>
      <c r="H97" s="67">
        <f t="shared" si="71"/>
        <v>0</v>
      </c>
      <c r="I97" s="213">
        <v>0</v>
      </c>
      <c r="J97" s="67"/>
      <c r="K97" s="67"/>
      <c r="L97" s="67"/>
      <c r="M97" s="67">
        <f t="shared" si="72"/>
        <v>0</v>
      </c>
      <c r="N97" s="67">
        <f t="shared" si="72"/>
        <v>0</v>
      </c>
      <c r="O97" s="212"/>
      <c r="P97" s="213"/>
      <c r="Q97" s="70"/>
      <c r="R97" s="67"/>
      <c r="S97" s="67">
        <f t="shared" si="73"/>
        <v>0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1"/>
      <c r="AC97" s="222"/>
      <c r="AD97" s="215"/>
      <c r="AE97" s="67">
        <f t="shared" si="75"/>
        <v>0</v>
      </c>
      <c r="AF97" s="67">
        <f t="shared" si="75"/>
        <v>0</v>
      </c>
      <c r="AG97" s="67">
        <v>0</v>
      </c>
      <c r="AH97" s="67"/>
      <c r="AI97" s="67"/>
      <c r="AJ97" s="67"/>
      <c r="AK97" s="67">
        <f t="shared" si="76"/>
        <v>0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/>
      <c r="AT97" s="70"/>
      <c r="AU97" s="70"/>
      <c r="AV97" s="67"/>
      <c r="AW97" s="67">
        <f t="shared" si="78"/>
        <v>0</v>
      </c>
      <c r="AX97" s="67">
        <f t="shared" si="78"/>
        <v>0</v>
      </c>
      <c r="AY97" s="183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2"/>
      <c r="BF97" s="212"/>
      <c r="BG97" s="71"/>
      <c r="BH97" s="216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7"/>
      <c r="BR97" s="212"/>
      <c r="BS97" s="87"/>
      <c r="BT97" s="87"/>
      <c r="BU97" s="67">
        <f t="shared" si="82"/>
        <v>0</v>
      </c>
      <c r="BV97" s="67">
        <f t="shared" si="82"/>
        <v>0</v>
      </c>
      <c r="BW97" s="70">
        <v>41.24</v>
      </c>
      <c r="BX97" s="70"/>
      <c r="BY97" s="75"/>
      <c r="BZ97" s="218"/>
      <c r="CA97" s="67">
        <f t="shared" si="83"/>
        <v>41.24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2"/>
      <c r="CJ97" s="212"/>
      <c r="CK97" s="189"/>
      <c r="CL97" s="67"/>
      <c r="CM97" s="67">
        <f t="shared" si="85"/>
        <v>0</v>
      </c>
      <c r="CN97" s="67">
        <f t="shared" si="85"/>
        <v>0</v>
      </c>
      <c r="CO97" s="212"/>
      <c r="CP97" s="212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2"/>
      <c r="CX97" s="212"/>
      <c r="CY97" s="67">
        <f t="shared" si="87"/>
        <v>0</v>
      </c>
      <c r="CZ97" s="67">
        <f t="shared" si="87"/>
        <v>0</v>
      </c>
      <c r="DA97" s="212"/>
      <c r="DB97" s="213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2"/>
      <c r="DN97" s="212"/>
      <c r="DO97" s="219"/>
      <c r="DP97" s="220"/>
      <c r="DQ97" s="67">
        <f t="shared" si="90"/>
        <v>0</v>
      </c>
      <c r="DR97" s="67">
        <f t="shared" si="90"/>
        <v>0</v>
      </c>
      <c r="DS97" s="107"/>
      <c r="DT97" s="67"/>
      <c r="DU97" s="212"/>
      <c r="DV97" s="212"/>
      <c r="DW97" s="67">
        <f t="shared" si="91"/>
        <v>0</v>
      </c>
      <c r="DX97" s="67">
        <f t="shared" si="91"/>
        <v>0</v>
      </c>
      <c r="DY97" s="212"/>
      <c r="DZ97" s="213"/>
      <c r="EA97" s="184"/>
      <c r="EB97" s="67"/>
      <c r="EC97" s="67">
        <f t="shared" si="92"/>
        <v>0</v>
      </c>
      <c r="ED97" s="67">
        <f t="shared" si="92"/>
        <v>0</v>
      </c>
      <c r="EE97" s="212"/>
      <c r="EF97" s="212"/>
      <c r="EG97" s="219"/>
      <c r="EH97" s="219"/>
      <c r="EI97" s="67">
        <f t="shared" si="93"/>
        <v>0</v>
      </c>
      <c r="EJ97" s="67">
        <f t="shared" si="93"/>
        <v>0</v>
      </c>
      <c r="EK97" s="212">
        <v>2.06</v>
      </c>
      <c r="EL97" s="212"/>
      <c r="EM97" s="219"/>
      <c r="EN97" s="219"/>
      <c r="EO97" s="67">
        <f t="shared" si="94"/>
        <v>2.06</v>
      </c>
      <c r="EP97" s="67">
        <f t="shared" si="94"/>
        <v>0</v>
      </c>
      <c r="EQ97" s="185"/>
      <c r="ER97" s="172"/>
      <c r="ES97" s="172"/>
      <c r="ET97" s="172"/>
      <c r="EU97" s="70">
        <f t="shared" si="95"/>
        <v>0</v>
      </c>
      <c r="EV97" s="70">
        <f t="shared" si="96"/>
        <v>0</v>
      </c>
      <c r="EW97" s="67"/>
      <c r="EX97" s="67"/>
      <c r="EY97" s="67"/>
      <c r="EZ97" s="67"/>
      <c r="FA97" s="67">
        <f t="shared" si="97"/>
        <v>0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2"/>
      <c r="FJ97" s="172"/>
      <c r="FK97" s="172"/>
      <c r="FL97" s="172"/>
      <c r="FM97" s="70">
        <f t="shared" si="99"/>
        <v>0</v>
      </c>
      <c r="FN97" s="70">
        <f t="shared" si="100"/>
        <v>0</v>
      </c>
      <c r="FO97" s="172"/>
      <c r="FP97" s="172"/>
      <c r="FQ97" s="172"/>
      <c r="FR97" s="172"/>
      <c r="FS97" s="70">
        <f t="shared" si="101"/>
        <v>0</v>
      </c>
      <c r="FT97" s="70">
        <f t="shared" si="102"/>
        <v>0</v>
      </c>
      <c r="FU97" s="172"/>
      <c r="FV97" s="172"/>
      <c r="FW97" s="172"/>
      <c r="FX97" s="172"/>
      <c r="FY97" s="70">
        <f t="shared" si="103"/>
        <v>0</v>
      </c>
      <c r="FZ97" s="70">
        <f t="shared" si="104"/>
        <v>0</v>
      </c>
      <c r="GA97" s="172">
        <v>0</v>
      </c>
      <c r="GB97" s="172"/>
      <c r="GC97" s="172"/>
      <c r="GD97" s="172"/>
      <c r="GE97" s="70">
        <f t="shared" si="105"/>
        <v>0</v>
      </c>
      <c r="GF97" s="70">
        <f t="shared" si="106"/>
        <v>0</v>
      </c>
      <c r="GG97" s="172"/>
      <c r="GH97" s="172"/>
      <c r="GI97" s="70">
        <f t="shared" si="70"/>
        <v>0</v>
      </c>
      <c r="GJ97" s="70">
        <f t="shared" si="107"/>
        <v>0</v>
      </c>
      <c r="GK97" s="172"/>
      <c r="GL97" s="172"/>
      <c r="GM97" s="70">
        <f t="shared" si="108"/>
        <v>0</v>
      </c>
      <c r="GN97" s="70">
        <f t="shared" si="109"/>
        <v>0</v>
      </c>
      <c r="GO97" s="172">
        <v>0</v>
      </c>
      <c r="GP97" s="172"/>
      <c r="GQ97" s="70">
        <f t="shared" si="110"/>
        <v>0</v>
      </c>
      <c r="GR97" s="70">
        <f t="shared" si="111"/>
        <v>0</v>
      </c>
      <c r="GS97" s="172"/>
      <c r="GT97" s="172"/>
      <c r="GU97" s="70">
        <f t="shared" si="112"/>
        <v>0</v>
      </c>
      <c r="GV97" s="70">
        <f t="shared" si="113"/>
        <v>0</v>
      </c>
      <c r="GW97" s="172"/>
      <c r="GX97" s="172"/>
      <c r="GY97" s="70">
        <f t="shared" si="114"/>
        <v>0</v>
      </c>
      <c r="GZ97" s="70">
        <f t="shared" si="115"/>
        <v>0</v>
      </c>
      <c r="HA97" s="172">
        <v>2.06</v>
      </c>
      <c r="HB97" s="172"/>
      <c r="HC97" s="70">
        <f t="shared" si="116"/>
        <v>2.06</v>
      </c>
      <c r="HD97" s="70">
        <f t="shared" si="117"/>
        <v>0</v>
      </c>
      <c r="HE97" s="172"/>
      <c r="HF97" s="172"/>
      <c r="HG97" s="70">
        <f t="shared" si="118"/>
        <v>0</v>
      </c>
      <c r="HH97" s="70">
        <f t="shared" si="118"/>
        <v>0</v>
      </c>
      <c r="HI97" s="70">
        <v>0</v>
      </c>
      <c r="HJ97" s="70"/>
      <c r="HK97" s="70">
        <f t="shared" si="119"/>
        <v>0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>
        <v>11.34</v>
      </c>
      <c r="HV97" s="70"/>
      <c r="HW97" s="70">
        <f t="shared" si="122"/>
        <v>11.34</v>
      </c>
      <c r="HX97" s="70">
        <f t="shared" si="122"/>
        <v>0</v>
      </c>
      <c r="HY97" s="70"/>
      <c r="HZ97" s="70"/>
      <c r="IA97" s="70">
        <f t="shared" si="123"/>
        <v>0</v>
      </c>
      <c r="IB97" s="70">
        <f t="shared" si="123"/>
        <v>0</v>
      </c>
      <c r="IC97" s="70">
        <v>0</v>
      </c>
      <c r="ID97" s="70"/>
      <c r="IE97" s="70">
        <f t="shared" si="124"/>
        <v>0</v>
      </c>
      <c r="IF97" s="186">
        <f t="shared" si="125"/>
        <v>0</v>
      </c>
      <c r="IG97" s="211">
        <v>0</v>
      </c>
      <c r="IH97" s="211"/>
      <c r="II97" s="187">
        <f t="shared" si="126"/>
        <v>0</v>
      </c>
      <c r="IJ97" s="187">
        <f t="shared" si="126"/>
        <v>0</v>
      </c>
      <c r="IM97" s="187">
        <f t="shared" si="127"/>
        <v>0</v>
      </c>
      <c r="IN97" s="187">
        <f t="shared" si="127"/>
        <v>0</v>
      </c>
      <c r="IO97" s="172"/>
      <c r="IP97" s="187"/>
      <c r="IQ97" s="187">
        <f t="shared" si="128"/>
        <v>0</v>
      </c>
      <c r="IR97" s="187">
        <f t="shared" si="128"/>
        <v>0</v>
      </c>
      <c r="IS97" s="187"/>
      <c r="IT97" s="187"/>
      <c r="IU97" s="187">
        <f t="shared" si="129"/>
        <v>0</v>
      </c>
      <c r="IV97" s="187">
        <f t="shared" si="129"/>
        <v>0</v>
      </c>
      <c r="IW97" s="187"/>
      <c r="IX97" s="187"/>
      <c r="IY97" s="187">
        <f t="shared" si="130"/>
        <v>0</v>
      </c>
      <c r="IZ97" s="187">
        <f t="shared" si="131"/>
        <v>0</v>
      </c>
      <c r="JA97" s="187"/>
      <c r="JB97" s="187"/>
      <c r="JC97" s="187">
        <f t="shared" si="132"/>
        <v>0</v>
      </c>
      <c r="JD97" s="187">
        <f t="shared" si="132"/>
        <v>0</v>
      </c>
      <c r="JE97" s="187"/>
      <c r="JF97" s="187"/>
      <c r="JG97" s="187">
        <f t="shared" si="133"/>
        <v>0</v>
      </c>
      <c r="JH97" s="187">
        <f t="shared" si="133"/>
        <v>0</v>
      </c>
      <c r="JI97" s="187">
        <v>0</v>
      </c>
      <c r="JJ97" s="187"/>
      <c r="JK97" s="187">
        <f t="shared" si="134"/>
        <v>0</v>
      </c>
      <c r="JL97" s="187">
        <f t="shared" si="134"/>
        <v>0</v>
      </c>
      <c r="JM97" s="187"/>
      <c r="JN97" s="187"/>
      <c r="JO97" s="187">
        <f t="shared" si="135"/>
        <v>0</v>
      </c>
      <c r="JP97" s="187">
        <f t="shared" si="135"/>
        <v>0</v>
      </c>
      <c r="JQ97" s="187"/>
      <c r="JR97" s="187"/>
      <c r="JS97" s="187">
        <f t="shared" si="136"/>
        <v>0</v>
      </c>
      <c r="JT97" s="187">
        <f t="shared" si="136"/>
        <v>0</v>
      </c>
      <c r="JU97" s="187"/>
      <c r="JV97" s="187"/>
      <c r="JW97" s="187">
        <f t="shared" si="137"/>
        <v>0</v>
      </c>
      <c r="JX97" s="187">
        <f t="shared" si="137"/>
        <v>0</v>
      </c>
    </row>
    <row r="98" spans="1:284" ht="12.75" customHeight="1">
      <c r="A98" s="158"/>
      <c r="B98" s="84">
        <v>88</v>
      </c>
      <c r="C98" s="212"/>
      <c r="D98" s="212"/>
      <c r="E98" s="70"/>
      <c r="F98" s="70"/>
      <c r="G98" s="67">
        <f t="shared" si="71"/>
        <v>0</v>
      </c>
      <c r="H98" s="67">
        <f t="shared" si="71"/>
        <v>0</v>
      </c>
      <c r="I98" s="213">
        <v>0</v>
      </c>
      <c r="J98" s="67"/>
      <c r="K98" s="67"/>
      <c r="L98" s="67"/>
      <c r="M98" s="67">
        <f t="shared" si="72"/>
        <v>0</v>
      </c>
      <c r="N98" s="67">
        <f t="shared" si="72"/>
        <v>0</v>
      </c>
      <c r="O98" s="212"/>
      <c r="P98" s="213"/>
      <c r="Q98" s="70"/>
      <c r="R98" s="67"/>
      <c r="S98" s="67">
        <f t="shared" si="73"/>
        <v>0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1"/>
      <c r="AC98" s="222"/>
      <c r="AD98" s="215"/>
      <c r="AE98" s="67">
        <f t="shared" si="75"/>
        <v>0</v>
      </c>
      <c r="AF98" s="67">
        <f t="shared" si="75"/>
        <v>0</v>
      </c>
      <c r="AG98" s="67">
        <v>18.559999999999999</v>
      </c>
      <c r="AH98" s="67"/>
      <c r="AI98" s="67"/>
      <c r="AJ98" s="67"/>
      <c r="AK98" s="67">
        <f t="shared" si="76"/>
        <v>18.559999999999999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/>
      <c r="AT98" s="70"/>
      <c r="AU98" s="70"/>
      <c r="AV98" s="67"/>
      <c r="AW98" s="67">
        <f t="shared" si="78"/>
        <v>0</v>
      </c>
      <c r="AX98" s="67">
        <f t="shared" si="78"/>
        <v>0</v>
      </c>
      <c r="AY98" s="183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2"/>
      <c r="BF98" s="212"/>
      <c r="BG98" s="71"/>
      <c r="BH98" s="216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7"/>
      <c r="BR98" s="212"/>
      <c r="BS98" s="87"/>
      <c r="BT98" s="87"/>
      <c r="BU98" s="67">
        <f t="shared" si="82"/>
        <v>0</v>
      </c>
      <c r="BV98" s="67">
        <f t="shared" si="82"/>
        <v>0</v>
      </c>
      <c r="BW98" s="70">
        <v>41.24</v>
      </c>
      <c r="BX98" s="70"/>
      <c r="BY98" s="75"/>
      <c r="BZ98" s="218"/>
      <c r="CA98" s="67">
        <f t="shared" si="83"/>
        <v>41.24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2"/>
      <c r="CJ98" s="212"/>
      <c r="CK98" s="189"/>
      <c r="CL98" s="67"/>
      <c r="CM98" s="67">
        <f t="shared" si="85"/>
        <v>0</v>
      </c>
      <c r="CN98" s="67">
        <f t="shared" si="85"/>
        <v>0</v>
      </c>
      <c r="CO98" s="212"/>
      <c r="CP98" s="212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2"/>
      <c r="CX98" s="212"/>
      <c r="CY98" s="67">
        <f t="shared" si="87"/>
        <v>0</v>
      </c>
      <c r="CZ98" s="67">
        <f t="shared" si="87"/>
        <v>0</v>
      </c>
      <c r="DA98" s="212"/>
      <c r="DB98" s="213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2"/>
      <c r="DN98" s="212"/>
      <c r="DO98" s="219"/>
      <c r="DP98" s="220"/>
      <c r="DQ98" s="67">
        <f t="shared" si="90"/>
        <v>0</v>
      </c>
      <c r="DR98" s="67">
        <f t="shared" si="90"/>
        <v>0</v>
      </c>
      <c r="DS98" s="107"/>
      <c r="DT98" s="67"/>
      <c r="DU98" s="212"/>
      <c r="DV98" s="212"/>
      <c r="DW98" s="67">
        <f t="shared" si="91"/>
        <v>0</v>
      </c>
      <c r="DX98" s="67">
        <f t="shared" si="91"/>
        <v>0</v>
      </c>
      <c r="DY98" s="212"/>
      <c r="DZ98" s="213"/>
      <c r="EA98" s="184"/>
      <c r="EB98" s="67"/>
      <c r="EC98" s="67">
        <f t="shared" si="92"/>
        <v>0</v>
      </c>
      <c r="ED98" s="67">
        <f t="shared" si="92"/>
        <v>0</v>
      </c>
      <c r="EE98" s="212"/>
      <c r="EF98" s="212"/>
      <c r="EG98" s="219"/>
      <c r="EH98" s="219"/>
      <c r="EI98" s="67">
        <f t="shared" si="93"/>
        <v>0</v>
      </c>
      <c r="EJ98" s="67">
        <f t="shared" si="93"/>
        <v>0</v>
      </c>
      <c r="EK98" s="212">
        <v>2.06</v>
      </c>
      <c r="EL98" s="212"/>
      <c r="EM98" s="219"/>
      <c r="EN98" s="219"/>
      <c r="EO98" s="67">
        <f t="shared" si="94"/>
        <v>2.06</v>
      </c>
      <c r="EP98" s="67">
        <f t="shared" si="94"/>
        <v>0</v>
      </c>
      <c r="EQ98" s="185"/>
      <c r="ER98" s="172"/>
      <c r="ES98" s="172"/>
      <c r="ET98" s="172"/>
      <c r="EU98" s="70">
        <f t="shared" si="95"/>
        <v>0</v>
      </c>
      <c r="EV98" s="70">
        <f t="shared" si="96"/>
        <v>0</v>
      </c>
      <c r="EW98" s="67"/>
      <c r="EX98" s="67"/>
      <c r="EY98" s="67"/>
      <c r="EZ98" s="67"/>
      <c r="FA98" s="67">
        <f t="shared" si="97"/>
        <v>0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2"/>
      <c r="FJ98" s="172"/>
      <c r="FK98" s="172"/>
      <c r="FL98" s="172"/>
      <c r="FM98" s="70">
        <f t="shared" si="99"/>
        <v>0</v>
      </c>
      <c r="FN98" s="70">
        <f t="shared" si="100"/>
        <v>0</v>
      </c>
      <c r="FO98" s="172"/>
      <c r="FP98" s="172"/>
      <c r="FQ98" s="172"/>
      <c r="FR98" s="172"/>
      <c r="FS98" s="70">
        <f t="shared" si="101"/>
        <v>0</v>
      </c>
      <c r="FT98" s="70">
        <f t="shared" si="102"/>
        <v>0</v>
      </c>
      <c r="FU98" s="172"/>
      <c r="FV98" s="172"/>
      <c r="FW98" s="172"/>
      <c r="FX98" s="172"/>
      <c r="FY98" s="70">
        <f t="shared" si="103"/>
        <v>0</v>
      </c>
      <c r="FZ98" s="70">
        <f t="shared" si="104"/>
        <v>0</v>
      </c>
      <c r="GA98" s="172">
        <v>0</v>
      </c>
      <c r="GB98" s="172"/>
      <c r="GC98" s="172"/>
      <c r="GD98" s="172"/>
      <c r="GE98" s="70">
        <f t="shared" si="105"/>
        <v>0</v>
      </c>
      <c r="GF98" s="70">
        <f t="shared" si="106"/>
        <v>0</v>
      </c>
      <c r="GG98" s="172"/>
      <c r="GH98" s="172"/>
      <c r="GI98" s="70">
        <f t="shared" si="70"/>
        <v>0</v>
      </c>
      <c r="GJ98" s="70">
        <f t="shared" si="107"/>
        <v>0</v>
      </c>
      <c r="GK98" s="172"/>
      <c r="GL98" s="172"/>
      <c r="GM98" s="70">
        <f t="shared" si="108"/>
        <v>0</v>
      </c>
      <c r="GN98" s="70">
        <f t="shared" si="109"/>
        <v>0</v>
      </c>
      <c r="GO98" s="172">
        <v>0</v>
      </c>
      <c r="GP98" s="172"/>
      <c r="GQ98" s="70">
        <f t="shared" si="110"/>
        <v>0</v>
      </c>
      <c r="GR98" s="70">
        <f t="shared" si="111"/>
        <v>0</v>
      </c>
      <c r="GS98" s="172"/>
      <c r="GT98" s="172"/>
      <c r="GU98" s="70">
        <f t="shared" si="112"/>
        <v>0</v>
      </c>
      <c r="GV98" s="70">
        <f t="shared" si="113"/>
        <v>0</v>
      </c>
      <c r="GW98" s="172"/>
      <c r="GX98" s="172"/>
      <c r="GY98" s="70">
        <f t="shared" si="114"/>
        <v>0</v>
      </c>
      <c r="GZ98" s="70">
        <f t="shared" si="115"/>
        <v>0</v>
      </c>
      <c r="HA98" s="172">
        <v>2.06</v>
      </c>
      <c r="HB98" s="172"/>
      <c r="HC98" s="70">
        <f t="shared" si="116"/>
        <v>2.06</v>
      </c>
      <c r="HD98" s="70">
        <f t="shared" si="117"/>
        <v>0</v>
      </c>
      <c r="HE98" s="172"/>
      <c r="HF98" s="172"/>
      <c r="HG98" s="70">
        <f t="shared" si="118"/>
        <v>0</v>
      </c>
      <c r="HH98" s="70">
        <f t="shared" si="118"/>
        <v>0</v>
      </c>
      <c r="HI98" s="70">
        <v>0</v>
      </c>
      <c r="HJ98" s="70"/>
      <c r="HK98" s="70">
        <f t="shared" si="119"/>
        <v>0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>
        <v>11.34</v>
      </c>
      <c r="HV98" s="70"/>
      <c r="HW98" s="70">
        <f t="shared" si="122"/>
        <v>11.34</v>
      </c>
      <c r="HX98" s="70">
        <f t="shared" si="122"/>
        <v>0</v>
      </c>
      <c r="HY98" s="70"/>
      <c r="HZ98" s="70"/>
      <c r="IA98" s="70">
        <f t="shared" si="123"/>
        <v>0</v>
      </c>
      <c r="IB98" s="70">
        <f t="shared" si="123"/>
        <v>0</v>
      </c>
      <c r="IC98" s="70">
        <v>0</v>
      </c>
      <c r="ID98" s="70"/>
      <c r="IE98" s="70">
        <f t="shared" si="124"/>
        <v>0</v>
      </c>
      <c r="IF98" s="186">
        <f t="shared" si="125"/>
        <v>0</v>
      </c>
      <c r="IG98" s="211">
        <v>0</v>
      </c>
      <c r="IH98" s="211"/>
      <c r="II98" s="187">
        <f t="shared" si="126"/>
        <v>0</v>
      </c>
      <c r="IJ98" s="187">
        <f t="shared" si="126"/>
        <v>0</v>
      </c>
      <c r="IM98" s="187">
        <f t="shared" si="127"/>
        <v>0</v>
      </c>
      <c r="IN98" s="187">
        <f t="shared" si="127"/>
        <v>0</v>
      </c>
      <c r="IO98" s="172"/>
      <c r="IP98" s="187"/>
      <c r="IQ98" s="187">
        <f t="shared" si="128"/>
        <v>0</v>
      </c>
      <c r="IR98" s="187">
        <f t="shared" si="128"/>
        <v>0</v>
      </c>
      <c r="IS98" s="187"/>
      <c r="IT98" s="187"/>
      <c r="IU98" s="187">
        <f t="shared" si="129"/>
        <v>0</v>
      </c>
      <c r="IV98" s="187">
        <f t="shared" si="129"/>
        <v>0</v>
      </c>
      <c r="IW98" s="187"/>
      <c r="IX98" s="187"/>
      <c r="IY98" s="187">
        <f t="shared" si="130"/>
        <v>0</v>
      </c>
      <c r="IZ98" s="187">
        <f t="shared" si="131"/>
        <v>0</v>
      </c>
      <c r="JA98" s="187"/>
      <c r="JB98" s="187"/>
      <c r="JC98" s="187">
        <f t="shared" si="132"/>
        <v>0</v>
      </c>
      <c r="JD98" s="187">
        <f t="shared" si="132"/>
        <v>0</v>
      </c>
      <c r="JE98" s="187"/>
      <c r="JF98" s="187"/>
      <c r="JG98" s="187">
        <f t="shared" si="133"/>
        <v>0</v>
      </c>
      <c r="JH98" s="187">
        <f t="shared" si="133"/>
        <v>0</v>
      </c>
      <c r="JI98" s="187">
        <v>0</v>
      </c>
      <c r="JJ98" s="187"/>
      <c r="JK98" s="187">
        <f t="shared" si="134"/>
        <v>0</v>
      </c>
      <c r="JL98" s="187">
        <f t="shared" si="134"/>
        <v>0</v>
      </c>
      <c r="JM98" s="187"/>
      <c r="JN98" s="187"/>
      <c r="JO98" s="187">
        <f t="shared" si="135"/>
        <v>0</v>
      </c>
      <c r="JP98" s="187">
        <f t="shared" si="135"/>
        <v>0</v>
      </c>
      <c r="JQ98" s="187"/>
      <c r="JR98" s="187"/>
      <c r="JS98" s="187">
        <f t="shared" si="136"/>
        <v>0</v>
      </c>
      <c r="JT98" s="187">
        <f t="shared" si="136"/>
        <v>0</v>
      </c>
      <c r="JU98" s="187"/>
      <c r="JV98" s="187"/>
      <c r="JW98" s="187">
        <f t="shared" si="137"/>
        <v>0</v>
      </c>
      <c r="JX98" s="187">
        <f t="shared" si="137"/>
        <v>0</v>
      </c>
    </row>
    <row r="99" spans="1:284" ht="12.75" customHeight="1">
      <c r="A99" s="161" t="s">
        <v>158</v>
      </c>
      <c r="B99" s="84">
        <v>89</v>
      </c>
      <c r="C99" s="212"/>
      <c r="D99" s="212"/>
      <c r="E99" s="70"/>
      <c r="F99" s="70"/>
      <c r="G99" s="67">
        <f t="shared" si="71"/>
        <v>0</v>
      </c>
      <c r="H99" s="67">
        <f t="shared" si="71"/>
        <v>0</v>
      </c>
      <c r="I99" s="213">
        <v>0</v>
      </c>
      <c r="J99" s="67"/>
      <c r="K99" s="67"/>
      <c r="L99" s="67"/>
      <c r="M99" s="67">
        <f t="shared" si="72"/>
        <v>0</v>
      </c>
      <c r="N99" s="67">
        <f t="shared" si="72"/>
        <v>0</v>
      </c>
      <c r="O99" s="212"/>
      <c r="P99" s="213"/>
      <c r="Q99" s="70"/>
      <c r="R99" s="67"/>
      <c r="S99" s="67">
        <f t="shared" si="73"/>
        <v>0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1"/>
      <c r="AC99" s="222"/>
      <c r="AD99" s="215"/>
      <c r="AE99" s="67">
        <f t="shared" si="75"/>
        <v>0</v>
      </c>
      <c r="AF99" s="67">
        <f t="shared" si="75"/>
        <v>0</v>
      </c>
      <c r="AG99" s="67">
        <v>51.55</v>
      </c>
      <c r="AH99" s="67"/>
      <c r="AI99" s="67"/>
      <c r="AJ99" s="67"/>
      <c r="AK99" s="67">
        <f t="shared" si="76"/>
        <v>51.55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/>
      <c r="AT99" s="70"/>
      <c r="AU99" s="70"/>
      <c r="AV99" s="67"/>
      <c r="AW99" s="67">
        <f t="shared" si="78"/>
        <v>0</v>
      </c>
      <c r="AX99" s="67">
        <f t="shared" si="78"/>
        <v>0</v>
      </c>
      <c r="AY99" s="183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2"/>
      <c r="BF99" s="212"/>
      <c r="BG99" s="71"/>
      <c r="BH99" s="216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7"/>
      <c r="BR99" s="212"/>
      <c r="BS99" s="87"/>
      <c r="BT99" s="87"/>
      <c r="BU99" s="67">
        <f t="shared" si="82"/>
        <v>0</v>
      </c>
      <c r="BV99" s="67">
        <f t="shared" si="82"/>
        <v>0</v>
      </c>
      <c r="BW99" s="70">
        <v>41.24</v>
      </c>
      <c r="BX99" s="70"/>
      <c r="BY99" s="75"/>
      <c r="BZ99" s="218"/>
      <c r="CA99" s="67">
        <f t="shared" si="83"/>
        <v>41.24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2"/>
      <c r="CJ99" s="212"/>
      <c r="CK99" s="189"/>
      <c r="CL99" s="67"/>
      <c r="CM99" s="67">
        <f t="shared" si="85"/>
        <v>0</v>
      </c>
      <c r="CN99" s="67">
        <f t="shared" si="85"/>
        <v>0</v>
      </c>
      <c r="CO99" s="212"/>
      <c r="CP99" s="212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2"/>
      <c r="CX99" s="212"/>
      <c r="CY99" s="67">
        <f t="shared" si="87"/>
        <v>0</v>
      </c>
      <c r="CZ99" s="67">
        <f t="shared" si="87"/>
        <v>0</v>
      </c>
      <c r="DA99" s="212"/>
      <c r="DB99" s="213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2"/>
      <c r="DN99" s="212"/>
      <c r="DO99" s="219"/>
      <c r="DP99" s="220"/>
      <c r="DQ99" s="67">
        <f t="shared" si="90"/>
        <v>0</v>
      </c>
      <c r="DR99" s="67">
        <f t="shared" si="90"/>
        <v>0</v>
      </c>
      <c r="DS99" s="107"/>
      <c r="DT99" s="67"/>
      <c r="DU99" s="212"/>
      <c r="DV99" s="212"/>
      <c r="DW99" s="67">
        <f t="shared" si="91"/>
        <v>0</v>
      </c>
      <c r="DX99" s="67">
        <f t="shared" si="91"/>
        <v>0</v>
      </c>
      <c r="DY99" s="212"/>
      <c r="DZ99" s="213"/>
      <c r="EA99" s="184"/>
      <c r="EB99" s="67"/>
      <c r="EC99" s="67">
        <f t="shared" si="92"/>
        <v>0</v>
      </c>
      <c r="ED99" s="67">
        <f t="shared" si="92"/>
        <v>0</v>
      </c>
      <c r="EE99" s="212"/>
      <c r="EF99" s="212"/>
      <c r="EG99" s="219"/>
      <c r="EH99" s="219"/>
      <c r="EI99" s="67">
        <f t="shared" si="93"/>
        <v>0</v>
      </c>
      <c r="EJ99" s="67">
        <f t="shared" si="93"/>
        <v>0</v>
      </c>
      <c r="EK99" s="212">
        <v>2.06</v>
      </c>
      <c r="EL99" s="212"/>
      <c r="EM99" s="219"/>
      <c r="EN99" s="219"/>
      <c r="EO99" s="67">
        <f t="shared" si="94"/>
        <v>2.06</v>
      </c>
      <c r="EP99" s="67">
        <f t="shared" si="94"/>
        <v>0</v>
      </c>
      <c r="EQ99" s="185"/>
      <c r="ER99" s="172"/>
      <c r="ES99" s="172"/>
      <c r="ET99" s="172"/>
      <c r="EU99" s="70">
        <f t="shared" si="95"/>
        <v>0</v>
      </c>
      <c r="EV99" s="70">
        <f t="shared" si="96"/>
        <v>0</v>
      </c>
      <c r="EW99" s="67"/>
      <c r="EX99" s="67"/>
      <c r="EY99" s="67"/>
      <c r="EZ99" s="67"/>
      <c r="FA99" s="67">
        <f t="shared" si="97"/>
        <v>0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2"/>
      <c r="FJ99" s="172"/>
      <c r="FK99" s="172"/>
      <c r="FL99" s="172"/>
      <c r="FM99" s="70">
        <f t="shared" si="99"/>
        <v>0</v>
      </c>
      <c r="FN99" s="70">
        <f t="shared" si="100"/>
        <v>0</v>
      </c>
      <c r="FO99" s="172"/>
      <c r="FP99" s="172"/>
      <c r="FQ99" s="172"/>
      <c r="FR99" s="172"/>
      <c r="FS99" s="70">
        <f t="shared" si="101"/>
        <v>0</v>
      </c>
      <c r="FT99" s="70">
        <f t="shared" si="102"/>
        <v>0</v>
      </c>
      <c r="FU99" s="172"/>
      <c r="FV99" s="172"/>
      <c r="FW99" s="172"/>
      <c r="FX99" s="172"/>
      <c r="FY99" s="70">
        <f t="shared" si="103"/>
        <v>0</v>
      </c>
      <c r="FZ99" s="70">
        <f t="shared" si="104"/>
        <v>0</v>
      </c>
      <c r="GA99" s="172">
        <v>0</v>
      </c>
      <c r="GB99" s="172"/>
      <c r="GC99" s="172"/>
      <c r="GD99" s="172"/>
      <c r="GE99" s="70">
        <f t="shared" si="105"/>
        <v>0</v>
      </c>
      <c r="GF99" s="70">
        <f t="shared" si="106"/>
        <v>0</v>
      </c>
      <c r="GG99" s="172"/>
      <c r="GH99" s="172"/>
      <c r="GI99" s="70">
        <f t="shared" si="70"/>
        <v>0</v>
      </c>
      <c r="GJ99" s="70">
        <f t="shared" si="107"/>
        <v>0</v>
      </c>
      <c r="GK99" s="172"/>
      <c r="GL99" s="172"/>
      <c r="GM99" s="70">
        <f t="shared" si="108"/>
        <v>0</v>
      </c>
      <c r="GN99" s="70">
        <f t="shared" si="109"/>
        <v>0</v>
      </c>
      <c r="GO99" s="172">
        <v>0</v>
      </c>
      <c r="GP99" s="172"/>
      <c r="GQ99" s="70">
        <f t="shared" si="110"/>
        <v>0</v>
      </c>
      <c r="GR99" s="70">
        <f t="shared" si="111"/>
        <v>0</v>
      </c>
      <c r="GS99" s="172"/>
      <c r="GT99" s="172"/>
      <c r="GU99" s="70">
        <f t="shared" si="112"/>
        <v>0</v>
      </c>
      <c r="GV99" s="70">
        <f t="shared" si="113"/>
        <v>0</v>
      </c>
      <c r="GW99" s="172"/>
      <c r="GX99" s="172"/>
      <c r="GY99" s="70">
        <f t="shared" si="114"/>
        <v>0</v>
      </c>
      <c r="GZ99" s="70">
        <f t="shared" si="115"/>
        <v>0</v>
      </c>
      <c r="HA99" s="172">
        <v>2.06</v>
      </c>
      <c r="HB99" s="172"/>
      <c r="HC99" s="70">
        <f t="shared" si="116"/>
        <v>2.06</v>
      </c>
      <c r="HD99" s="70">
        <f t="shared" si="117"/>
        <v>0</v>
      </c>
      <c r="HE99" s="172"/>
      <c r="HF99" s="172"/>
      <c r="HG99" s="70">
        <f t="shared" si="118"/>
        <v>0</v>
      </c>
      <c r="HH99" s="70">
        <f t="shared" si="118"/>
        <v>0</v>
      </c>
      <c r="HI99" s="70">
        <v>0</v>
      </c>
      <c r="HJ99" s="70"/>
      <c r="HK99" s="70">
        <f t="shared" si="119"/>
        <v>0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>
        <v>11.34</v>
      </c>
      <c r="HV99" s="70"/>
      <c r="HW99" s="70">
        <f t="shared" si="122"/>
        <v>11.34</v>
      </c>
      <c r="HX99" s="70">
        <f t="shared" si="122"/>
        <v>0</v>
      </c>
      <c r="HY99" s="70"/>
      <c r="HZ99" s="70"/>
      <c r="IA99" s="70">
        <f t="shared" si="123"/>
        <v>0</v>
      </c>
      <c r="IB99" s="70">
        <f t="shared" si="123"/>
        <v>0</v>
      </c>
      <c r="IC99" s="70">
        <v>0</v>
      </c>
      <c r="ID99" s="70"/>
      <c r="IE99" s="70">
        <f t="shared" si="124"/>
        <v>0</v>
      </c>
      <c r="IF99" s="186">
        <f t="shared" si="125"/>
        <v>0</v>
      </c>
      <c r="IG99" s="211">
        <v>0</v>
      </c>
      <c r="IH99" s="211"/>
      <c r="II99" s="187">
        <f t="shared" si="126"/>
        <v>0</v>
      </c>
      <c r="IJ99" s="187">
        <f t="shared" si="126"/>
        <v>0</v>
      </c>
      <c r="IM99" s="187">
        <f t="shared" si="127"/>
        <v>0</v>
      </c>
      <c r="IN99" s="187">
        <f t="shared" si="127"/>
        <v>0</v>
      </c>
      <c r="IO99" s="172"/>
      <c r="IP99" s="187"/>
      <c r="IQ99" s="187">
        <f t="shared" si="128"/>
        <v>0</v>
      </c>
      <c r="IR99" s="187">
        <f t="shared" si="128"/>
        <v>0</v>
      </c>
      <c r="IS99" s="187"/>
      <c r="IT99" s="187"/>
      <c r="IU99" s="187">
        <f t="shared" si="129"/>
        <v>0</v>
      </c>
      <c r="IV99" s="187">
        <f t="shared" si="129"/>
        <v>0</v>
      </c>
      <c r="IW99" s="187"/>
      <c r="IX99" s="187"/>
      <c r="IY99" s="187">
        <f t="shared" si="130"/>
        <v>0</v>
      </c>
      <c r="IZ99" s="187">
        <f t="shared" si="131"/>
        <v>0</v>
      </c>
      <c r="JA99" s="187"/>
      <c r="JB99" s="187"/>
      <c r="JC99" s="187">
        <f t="shared" si="132"/>
        <v>0</v>
      </c>
      <c r="JD99" s="187">
        <f t="shared" si="132"/>
        <v>0</v>
      </c>
      <c r="JE99" s="187"/>
      <c r="JF99" s="187"/>
      <c r="JG99" s="187">
        <f t="shared" si="133"/>
        <v>0</v>
      </c>
      <c r="JH99" s="187">
        <f t="shared" si="133"/>
        <v>0</v>
      </c>
      <c r="JI99" s="187">
        <v>0</v>
      </c>
      <c r="JJ99" s="187"/>
      <c r="JK99" s="187">
        <f t="shared" si="134"/>
        <v>0</v>
      </c>
      <c r="JL99" s="187">
        <f t="shared" si="134"/>
        <v>0</v>
      </c>
      <c r="JM99" s="187"/>
      <c r="JN99" s="187"/>
      <c r="JO99" s="187">
        <f t="shared" si="135"/>
        <v>0</v>
      </c>
      <c r="JP99" s="187">
        <f t="shared" si="135"/>
        <v>0</v>
      </c>
      <c r="JQ99" s="187"/>
      <c r="JR99" s="187"/>
      <c r="JS99" s="187">
        <f t="shared" si="136"/>
        <v>0</v>
      </c>
      <c r="JT99" s="187">
        <f t="shared" si="136"/>
        <v>0</v>
      </c>
      <c r="JU99" s="187"/>
      <c r="JV99" s="187"/>
      <c r="JW99" s="187">
        <f t="shared" si="137"/>
        <v>0</v>
      </c>
      <c r="JX99" s="187">
        <f t="shared" si="137"/>
        <v>0</v>
      </c>
    </row>
    <row r="100" spans="1:284" ht="12.75" customHeight="1">
      <c r="A100" s="158"/>
      <c r="B100" s="84">
        <v>90</v>
      </c>
      <c r="C100" s="212"/>
      <c r="D100" s="212"/>
      <c r="E100" s="70"/>
      <c r="F100" s="70"/>
      <c r="G100" s="67">
        <f t="shared" si="71"/>
        <v>0</v>
      </c>
      <c r="H100" s="67">
        <f t="shared" si="71"/>
        <v>0</v>
      </c>
      <c r="I100" s="213">
        <v>0</v>
      </c>
      <c r="J100" s="67"/>
      <c r="K100" s="67"/>
      <c r="L100" s="67"/>
      <c r="M100" s="67">
        <f t="shared" si="72"/>
        <v>0</v>
      </c>
      <c r="N100" s="67">
        <f t="shared" si="72"/>
        <v>0</v>
      </c>
      <c r="O100" s="212"/>
      <c r="P100" s="213"/>
      <c r="Q100" s="70"/>
      <c r="R100" s="67"/>
      <c r="S100" s="67">
        <f t="shared" si="73"/>
        <v>0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1"/>
      <c r="AC100" s="222"/>
      <c r="AD100" s="215"/>
      <c r="AE100" s="67">
        <f t="shared" si="75"/>
        <v>0</v>
      </c>
      <c r="AF100" s="67">
        <f t="shared" si="75"/>
        <v>0</v>
      </c>
      <c r="AG100" s="67">
        <v>0</v>
      </c>
      <c r="AH100" s="67"/>
      <c r="AI100" s="67"/>
      <c r="AJ100" s="67"/>
      <c r="AK100" s="67">
        <f t="shared" si="76"/>
        <v>0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/>
      <c r="AT100" s="70"/>
      <c r="AU100" s="70"/>
      <c r="AV100" s="67"/>
      <c r="AW100" s="67">
        <f t="shared" si="78"/>
        <v>0</v>
      </c>
      <c r="AX100" s="67">
        <f t="shared" si="78"/>
        <v>0</v>
      </c>
      <c r="AY100" s="183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2"/>
      <c r="BF100" s="212"/>
      <c r="BG100" s="71"/>
      <c r="BH100" s="216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7"/>
      <c r="BR100" s="212"/>
      <c r="BS100" s="87"/>
      <c r="BT100" s="87"/>
      <c r="BU100" s="67">
        <f t="shared" si="82"/>
        <v>0</v>
      </c>
      <c r="BV100" s="67">
        <f t="shared" si="82"/>
        <v>0</v>
      </c>
      <c r="BW100" s="70">
        <v>41.24</v>
      </c>
      <c r="BX100" s="70"/>
      <c r="BY100" s="75"/>
      <c r="BZ100" s="218"/>
      <c r="CA100" s="67">
        <f t="shared" si="83"/>
        <v>41.24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2"/>
      <c r="CJ100" s="212"/>
      <c r="CK100" s="189"/>
      <c r="CL100" s="67"/>
      <c r="CM100" s="67">
        <f t="shared" si="85"/>
        <v>0</v>
      </c>
      <c r="CN100" s="67">
        <f t="shared" si="85"/>
        <v>0</v>
      </c>
      <c r="CO100" s="212"/>
      <c r="CP100" s="212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2"/>
      <c r="CX100" s="212"/>
      <c r="CY100" s="67">
        <f t="shared" si="87"/>
        <v>0</v>
      </c>
      <c r="CZ100" s="67">
        <f t="shared" si="87"/>
        <v>0</v>
      </c>
      <c r="DA100" s="212"/>
      <c r="DB100" s="213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2"/>
      <c r="DN100" s="212"/>
      <c r="DO100" s="219"/>
      <c r="DP100" s="220"/>
      <c r="DQ100" s="67">
        <f t="shared" si="90"/>
        <v>0</v>
      </c>
      <c r="DR100" s="67">
        <f t="shared" si="90"/>
        <v>0</v>
      </c>
      <c r="DS100" s="107"/>
      <c r="DT100" s="67"/>
      <c r="DU100" s="212"/>
      <c r="DV100" s="212"/>
      <c r="DW100" s="67">
        <f t="shared" si="91"/>
        <v>0</v>
      </c>
      <c r="DX100" s="67">
        <f t="shared" si="91"/>
        <v>0</v>
      </c>
      <c r="DY100" s="212"/>
      <c r="DZ100" s="213"/>
      <c r="EA100" s="184"/>
      <c r="EB100" s="67"/>
      <c r="EC100" s="67">
        <f t="shared" si="92"/>
        <v>0</v>
      </c>
      <c r="ED100" s="67">
        <f t="shared" si="92"/>
        <v>0</v>
      </c>
      <c r="EE100" s="212"/>
      <c r="EF100" s="212"/>
      <c r="EG100" s="219"/>
      <c r="EH100" s="219"/>
      <c r="EI100" s="67">
        <f t="shared" si="93"/>
        <v>0</v>
      </c>
      <c r="EJ100" s="67">
        <f t="shared" si="93"/>
        <v>0</v>
      </c>
      <c r="EK100" s="212">
        <v>2.06</v>
      </c>
      <c r="EL100" s="212"/>
      <c r="EM100" s="219"/>
      <c r="EN100" s="219"/>
      <c r="EO100" s="67">
        <f t="shared" si="94"/>
        <v>2.06</v>
      </c>
      <c r="EP100" s="67">
        <f t="shared" si="94"/>
        <v>0</v>
      </c>
      <c r="EQ100" s="185"/>
      <c r="ER100" s="172"/>
      <c r="ES100" s="172"/>
      <c r="ET100" s="172"/>
      <c r="EU100" s="70">
        <f t="shared" si="95"/>
        <v>0</v>
      </c>
      <c r="EV100" s="70">
        <f t="shared" si="96"/>
        <v>0</v>
      </c>
      <c r="EW100" s="67"/>
      <c r="EX100" s="67"/>
      <c r="EY100" s="67"/>
      <c r="EZ100" s="67"/>
      <c r="FA100" s="67">
        <f t="shared" si="97"/>
        <v>0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2"/>
      <c r="FJ100" s="172"/>
      <c r="FK100" s="172"/>
      <c r="FL100" s="172"/>
      <c r="FM100" s="70">
        <f t="shared" si="99"/>
        <v>0</v>
      </c>
      <c r="FN100" s="70">
        <f t="shared" si="100"/>
        <v>0</v>
      </c>
      <c r="FO100" s="172"/>
      <c r="FP100" s="172"/>
      <c r="FQ100" s="172"/>
      <c r="FR100" s="172"/>
      <c r="FS100" s="70">
        <f t="shared" si="101"/>
        <v>0</v>
      </c>
      <c r="FT100" s="70">
        <f t="shared" si="102"/>
        <v>0</v>
      </c>
      <c r="FU100" s="172"/>
      <c r="FV100" s="172"/>
      <c r="FW100" s="172"/>
      <c r="FX100" s="172"/>
      <c r="FY100" s="70">
        <f t="shared" si="103"/>
        <v>0</v>
      </c>
      <c r="FZ100" s="70">
        <f t="shared" si="104"/>
        <v>0</v>
      </c>
      <c r="GA100" s="172">
        <v>0</v>
      </c>
      <c r="GB100" s="172"/>
      <c r="GC100" s="172"/>
      <c r="GD100" s="172"/>
      <c r="GE100" s="70">
        <f t="shared" si="105"/>
        <v>0</v>
      </c>
      <c r="GF100" s="70">
        <f t="shared" si="106"/>
        <v>0</v>
      </c>
      <c r="GG100" s="172"/>
      <c r="GH100" s="172"/>
      <c r="GI100" s="70">
        <f t="shared" si="70"/>
        <v>0</v>
      </c>
      <c r="GJ100" s="70">
        <f t="shared" si="107"/>
        <v>0</v>
      </c>
      <c r="GK100" s="172"/>
      <c r="GL100" s="172"/>
      <c r="GM100" s="70">
        <f t="shared" si="108"/>
        <v>0</v>
      </c>
      <c r="GN100" s="70">
        <f t="shared" si="109"/>
        <v>0</v>
      </c>
      <c r="GO100" s="172">
        <v>0</v>
      </c>
      <c r="GP100" s="172"/>
      <c r="GQ100" s="70">
        <f t="shared" si="110"/>
        <v>0</v>
      </c>
      <c r="GR100" s="70">
        <f t="shared" si="111"/>
        <v>0</v>
      </c>
      <c r="GS100" s="172"/>
      <c r="GT100" s="172"/>
      <c r="GU100" s="70">
        <f t="shared" si="112"/>
        <v>0</v>
      </c>
      <c r="GV100" s="70">
        <f t="shared" si="113"/>
        <v>0</v>
      </c>
      <c r="GW100" s="172"/>
      <c r="GX100" s="172"/>
      <c r="GY100" s="70">
        <f t="shared" si="114"/>
        <v>0</v>
      </c>
      <c r="GZ100" s="70">
        <f t="shared" si="115"/>
        <v>0</v>
      </c>
      <c r="HA100" s="172">
        <v>2.06</v>
      </c>
      <c r="HB100" s="172"/>
      <c r="HC100" s="70">
        <f t="shared" si="116"/>
        <v>2.06</v>
      </c>
      <c r="HD100" s="70">
        <f t="shared" si="117"/>
        <v>0</v>
      </c>
      <c r="HE100" s="172"/>
      <c r="HF100" s="172"/>
      <c r="HG100" s="70">
        <f t="shared" si="118"/>
        <v>0</v>
      </c>
      <c r="HH100" s="70">
        <f t="shared" si="118"/>
        <v>0</v>
      </c>
      <c r="HI100" s="70">
        <v>0</v>
      </c>
      <c r="HJ100" s="70"/>
      <c r="HK100" s="70">
        <f t="shared" si="119"/>
        <v>0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>
        <v>11.34</v>
      </c>
      <c r="HV100" s="70"/>
      <c r="HW100" s="70">
        <f t="shared" si="122"/>
        <v>11.34</v>
      </c>
      <c r="HX100" s="70">
        <f t="shared" si="122"/>
        <v>0</v>
      </c>
      <c r="HY100" s="70"/>
      <c r="HZ100" s="70"/>
      <c r="IA100" s="70">
        <f t="shared" si="123"/>
        <v>0</v>
      </c>
      <c r="IB100" s="70">
        <f t="shared" si="123"/>
        <v>0</v>
      </c>
      <c r="IC100" s="70">
        <v>0</v>
      </c>
      <c r="ID100" s="70"/>
      <c r="IE100" s="70">
        <f t="shared" si="124"/>
        <v>0</v>
      </c>
      <c r="IF100" s="186">
        <f t="shared" si="125"/>
        <v>0</v>
      </c>
      <c r="IG100" s="211">
        <v>0</v>
      </c>
      <c r="IH100" s="211"/>
      <c r="II100" s="187">
        <f t="shared" si="126"/>
        <v>0</v>
      </c>
      <c r="IJ100" s="187">
        <f t="shared" si="126"/>
        <v>0</v>
      </c>
      <c r="IM100" s="187">
        <f t="shared" si="127"/>
        <v>0</v>
      </c>
      <c r="IN100" s="187">
        <f t="shared" si="127"/>
        <v>0</v>
      </c>
      <c r="IO100" s="172"/>
      <c r="IP100" s="187"/>
      <c r="IQ100" s="187">
        <f t="shared" si="128"/>
        <v>0</v>
      </c>
      <c r="IR100" s="187">
        <f t="shared" si="128"/>
        <v>0</v>
      </c>
      <c r="IS100" s="187"/>
      <c r="IT100" s="187"/>
      <c r="IU100" s="187">
        <f t="shared" si="129"/>
        <v>0</v>
      </c>
      <c r="IV100" s="187">
        <f t="shared" si="129"/>
        <v>0</v>
      </c>
      <c r="IW100" s="187"/>
      <c r="IX100" s="187"/>
      <c r="IY100" s="187">
        <f t="shared" si="130"/>
        <v>0</v>
      </c>
      <c r="IZ100" s="187">
        <f t="shared" si="131"/>
        <v>0</v>
      </c>
      <c r="JA100" s="187"/>
      <c r="JB100" s="187"/>
      <c r="JC100" s="187">
        <f t="shared" si="132"/>
        <v>0</v>
      </c>
      <c r="JD100" s="187">
        <f t="shared" si="132"/>
        <v>0</v>
      </c>
      <c r="JE100" s="187"/>
      <c r="JF100" s="187"/>
      <c r="JG100" s="187">
        <f t="shared" si="133"/>
        <v>0</v>
      </c>
      <c r="JH100" s="187">
        <f t="shared" si="133"/>
        <v>0</v>
      </c>
      <c r="JI100" s="187">
        <v>0</v>
      </c>
      <c r="JJ100" s="187"/>
      <c r="JK100" s="187">
        <f t="shared" si="134"/>
        <v>0</v>
      </c>
      <c r="JL100" s="187">
        <f t="shared" si="134"/>
        <v>0</v>
      </c>
      <c r="JM100" s="187"/>
      <c r="JN100" s="187"/>
      <c r="JO100" s="187">
        <f t="shared" si="135"/>
        <v>0</v>
      </c>
      <c r="JP100" s="187">
        <f t="shared" si="135"/>
        <v>0</v>
      </c>
      <c r="JQ100" s="187"/>
      <c r="JR100" s="187"/>
      <c r="JS100" s="187">
        <f t="shared" si="136"/>
        <v>0</v>
      </c>
      <c r="JT100" s="187">
        <f t="shared" si="136"/>
        <v>0</v>
      </c>
      <c r="JU100" s="187"/>
      <c r="JV100" s="187"/>
      <c r="JW100" s="187">
        <f t="shared" si="137"/>
        <v>0</v>
      </c>
      <c r="JX100" s="187">
        <f t="shared" si="137"/>
        <v>0</v>
      </c>
    </row>
    <row r="101" spans="1:284" ht="12.75" customHeight="1">
      <c r="A101" s="158"/>
      <c r="B101" s="84">
        <v>91</v>
      </c>
      <c r="C101" s="212"/>
      <c r="D101" s="212"/>
      <c r="E101" s="70"/>
      <c r="F101" s="70"/>
      <c r="G101" s="67">
        <f t="shared" si="71"/>
        <v>0</v>
      </c>
      <c r="H101" s="67">
        <f t="shared" si="71"/>
        <v>0</v>
      </c>
      <c r="I101" s="213">
        <v>0</v>
      </c>
      <c r="J101" s="67"/>
      <c r="K101" s="67"/>
      <c r="L101" s="67"/>
      <c r="M101" s="67">
        <f t="shared" si="72"/>
        <v>0</v>
      </c>
      <c r="N101" s="67">
        <f t="shared" si="72"/>
        <v>0</v>
      </c>
      <c r="O101" s="212"/>
      <c r="P101" s="213"/>
      <c r="Q101" s="70"/>
      <c r="R101" s="67"/>
      <c r="S101" s="67">
        <f t="shared" si="73"/>
        <v>0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1"/>
      <c r="AC101" s="222"/>
      <c r="AD101" s="215"/>
      <c r="AE101" s="67">
        <f t="shared" si="75"/>
        <v>0</v>
      </c>
      <c r="AF101" s="67">
        <f t="shared" si="75"/>
        <v>0</v>
      </c>
      <c r="AG101" s="67">
        <v>0</v>
      </c>
      <c r="AH101" s="67"/>
      <c r="AI101" s="67"/>
      <c r="AJ101" s="67"/>
      <c r="AK101" s="67">
        <f t="shared" si="76"/>
        <v>0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/>
      <c r="AT101" s="70"/>
      <c r="AU101" s="70"/>
      <c r="AV101" s="67"/>
      <c r="AW101" s="67">
        <f t="shared" si="78"/>
        <v>0</v>
      </c>
      <c r="AX101" s="67">
        <f t="shared" si="78"/>
        <v>0</v>
      </c>
      <c r="AY101" s="183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2"/>
      <c r="BF101" s="212"/>
      <c r="BG101" s="71"/>
      <c r="BH101" s="216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7"/>
      <c r="BR101" s="212"/>
      <c r="BS101" s="87"/>
      <c r="BT101" s="87"/>
      <c r="BU101" s="67">
        <f t="shared" si="82"/>
        <v>0</v>
      </c>
      <c r="BV101" s="67">
        <f t="shared" si="82"/>
        <v>0</v>
      </c>
      <c r="BW101" s="70">
        <v>41.24</v>
      </c>
      <c r="BX101" s="70"/>
      <c r="BY101" s="75"/>
      <c r="BZ101" s="218"/>
      <c r="CA101" s="67">
        <f t="shared" si="83"/>
        <v>41.24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2"/>
      <c r="CJ101" s="212"/>
      <c r="CK101" s="189"/>
      <c r="CL101" s="67"/>
      <c r="CM101" s="67">
        <f t="shared" si="85"/>
        <v>0</v>
      </c>
      <c r="CN101" s="67">
        <f t="shared" si="85"/>
        <v>0</v>
      </c>
      <c r="CO101" s="212"/>
      <c r="CP101" s="212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2"/>
      <c r="CX101" s="212"/>
      <c r="CY101" s="67">
        <f t="shared" si="87"/>
        <v>0</v>
      </c>
      <c r="CZ101" s="67">
        <f t="shared" si="87"/>
        <v>0</v>
      </c>
      <c r="DA101" s="212"/>
      <c r="DB101" s="213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2"/>
      <c r="DN101" s="212"/>
      <c r="DO101" s="219"/>
      <c r="DP101" s="220"/>
      <c r="DQ101" s="67">
        <f t="shared" si="90"/>
        <v>0</v>
      </c>
      <c r="DR101" s="67">
        <f t="shared" si="90"/>
        <v>0</v>
      </c>
      <c r="DS101" s="107"/>
      <c r="DT101" s="67"/>
      <c r="DU101" s="212"/>
      <c r="DV101" s="212"/>
      <c r="DW101" s="67">
        <f t="shared" si="91"/>
        <v>0</v>
      </c>
      <c r="DX101" s="67">
        <f t="shared" si="91"/>
        <v>0</v>
      </c>
      <c r="DY101" s="212"/>
      <c r="DZ101" s="213"/>
      <c r="EA101" s="184"/>
      <c r="EB101" s="67"/>
      <c r="EC101" s="67">
        <f t="shared" si="92"/>
        <v>0</v>
      </c>
      <c r="ED101" s="67">
        <f t="shared" si="92"/>
        <v>0</v>
      </c>
      <c r="EE101" s="212"/>
      <c r="EF101" s="212"/>
      <c r="EG101" s="219"/>
      <c r="EH101" s="219"/>
      <c r="EI101" s="67">
        <f t="shared" si="93"/>
        <v>0</v>
      </c>
      <c r="EJ101" s="67">
        <f t="shared" si="93"/>
        <v>0</v>
      </c>
      <c r="EK101" s="212">
        <v>2.06</v>
      </c>
      <c r="EL101" s="212"/>
      <c r="EM101" s="219"/>
      <c r="EN101" s="219"/>
      <c r="EO101" s="67">
        <f t="shared" si="94"/>
        <v>2.06</v>
      </c>
      <c r="EP101" s="67">
        <f t="shared" si="94"/>
        <v>0</v>
      </c>
      <c r="EQ101" s="185"/>
      <c r="ER101" s="172"/>
      <c r="ES101" s="172"/>
      <c r="ET101" s="172"/>
      <c r="EU101" s="70">
        <f t="shared" si="95"/>
        <v>0</v>
      </c>
      <c r="EV101" s="70">
        <f t="shared" si="96"/>
        <v>0</v>
      </c>
      <c r="EW101" s="67"/>
      <c r="EX101" s="67"/>
      <c r="EY101" s="67"/>
      <c r="EZ101" s="67"/>
      <c r="FA101" s="67">
        <f t="shared" si="97"/>
        <v>0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2"/>
      <c r="FJ101" s="172"/>
      <c r="FK101" s="172"/>
      <c r="FL101" s="172"/>
      <c r="FM101" s="70">
        <f t="shared" si="99"/>
        <v>0</v>
      </c>
      <c r="FN101" s="70">
        <f t="shared" si="100"/>
        <v>0</v>
      </c>
      <c r="FO101" s="172"/>
      <c r="FP101" s="172"/>
      <c r="FQ101" s="172"/>
      <c r="FR101" s="172"/>
      <c r="FS101" s="70">
        <f t="shared" si="101"/>
        <v>0</v>
      </c>
      <c r="FT101" s="70">
        <f t="shared" si="102"/>
        <v>0</v>
      </c>
      <c r="FU101" s="172"/>
      <c r="FV101" s="172"/>
      <c r="FW101" s="172"/>
      <c r="FX101" s="172"/>
      <c r="FY101" s="70">
        <f t="shared" si="103"/>
        <v>0</v>
      </c>
      <c r="FZ101" s="70">
        <f t="shared" si="104"/>
        <v>0</v>
      </c>
      <c r="GA101" s="172">
        <v>0</v>
      </c>
      <c r="GB101" s="172"/>
      <c r="GC101" s="172"/>
      <c r="GD101" s="172"/>
      <c r="GE101" s="70">
        <f t="shared" si="105"/>
        <v>0</v>
      </c>
      <c r="GF101" s="70">
        <f t="shared" si="106"/>
        <v>0</v>
      </c>
      <c r="GG101" s="172"/>
      <c r="GH101" s="172"/>
      <c r="GI101" s="70">
        <f t="shared" si="70"/>
        <v>0</v>
      </c>
      <c r="GJ101" s="70">
        <f t="shared" si="107"/>
        <v>0</v>
      </c>
      <c r="GK101" s="172"/>
      <c r="GL101" s="172"/>
      <c r="GM101" s="70">
        <f t="shared" si="108"/>
        <v>0</v>
      </c>
      <c r="GN101" s="70">
        <f t="shared" si="109"/>
        <v>0</v>
      </c>
      <c r="GO101" s="172">
        <v>0</v>
      </c>
      <c r="GP101" s="172"/>
      <c r="GQ101" s="70">
        <f t="shared" si="110"/>
        <v>0</v>
      </c>
      <c r="GR101" s="70">
        <f t="shared" si="111"/>
        <v>0</v>
      </c>
      <c r="GS101" s="172"/>
      <c r="GT101" s="172"/>
      <c r="GU101" s="70">
        <f t="shared" si="112"/>
        <v>0</v>
      </c>
      <c r="GV101" s="70">
        <f t="shared" si="113"/>
        <v>0</v>
      </c>
      <c r="GW101" s="172"/>
      <c r="GX101" s="172"/>
      <c r="GY101" s="70">
        <f t="shared" si="114"/>
        <v>0</v>
      </c>
      <c r="GZ101" s="70">
        <f t="shared" si="115"/>
        <v>0</v>
      </c>
      <c r="HA101" s="172">
        <v>0</v>
      </c>
      <c r="HB101" s="172"/>
      <c r="HC101" s="70">
        <f t="shared" si="116"/>
        <v>0</v>
      </c>
      <c r="HD101" s="70">
        <f t="shared" si="117"/>
        <v>0</v>
      </c>
      <c r="HE101" s="172"/>
      <c r="HF101" s="172"/>
      <c r="HG101" s="70">
        <f t="shared" si="118"/>
        <v>0</v>
      </c>
      <c r="HH101" s="70">
        <f t="shared" si="118"/>
        <v>0</v>
      </c>
      <c r="HI101" s="70">
        <v>0</v>
      </c>
      <c r="HJ101" s="70"/>
      <c r="HK101" s="70">
        <f t="shared" si="119"/>
        <v>0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>
        <v>11.34</v>
      </c>
      <c r="HV101" s="70"/>
      <c r="HW101" s="70">
        <f t="shared" si="122"/>
        <v>11.34</v>
      </c>
      <c r="HX101" s="70">
        <f t="shared" si="122"/>
        <v>0</v>
      </c>
      <c r="HY101" s="70"/>
      <c r="HZ101" s="70"/>
      <c r="IA101" s="70">
        <f t="shared" si="123"/>
        <v>0</v>
      </c>
      <c r="IB101" s="70">
        <f t="shared" si="123"/>
        <v>0</v>
      </c>
      <c r="IC101" s="70">
        <v>0</v>
      </c>
      <c r="ID101" s="70"/>
      <c r="IE101" s="70">
        <f t="shared" si="124"/>
        <v>0</v>
      </c>
      <c r="IF101" s="186">
        <f t="shared" si="125"/>
        <v>0</v>
      </c>
      <c r="IG101" s="211">
        <v>0</v>
      </c>
      <c r="IH101" s="211"/>
      <c r="II101" s="187">
        <f t="shared" si="126"/>
        <v>0</v>
      </c>
      <c r="IJ101" s="187">
        <f t="shared" si="126"/>
        <v>0</v>
      </c>
      <c r="IM101" s="187">
        <f t="shared" si="127"/>
        <v>0</v>
      </c>
      <c r="IN101" s="187">
        <f t="shared" si="127"/>
        <v>0</v>
      </c>
      <c r="IO101" s="172"/>
      <c r="IP101" s="187"/>
      <c r="IQ101" s="187">
        <f t="shared" si="128"/>
        <v>0</v>
      </c>
      <c r="IR101" s="187">
        <f t="shared" si="128"/>
        <v>0</v>
      </c>
      <c r="IS101" s="187"/>
      <c r="IT101" s="187"/>
      <c r="IU101" s="187">
        <f t="shared" si="129"/>
        <v>0</v>
      </c>
      <c r="IV101" s="187">
        <f t="shared" si="129"/>
        <v>0</v>
      </c>
      <c r="IW101" s="187"/>
      <c r="IX101" s="187"/>
      <c r="IY101" s="187">
        <f t="shared" si="130"/>
        <v>0</v>
      </c>
      <c r="IZ101" s="187">
        <f t="shared" si="131"/>
        <v>0</v>
      </c>
      <c r="JA101" s="187"/>
      <c r="JB101" s="187"/>
      <c r="JC101" s="187">
        <f t="shared" si="132"/>
        <v>0</v>
      </c>
      <c r="JD101" s="187">
        <f t="shared" si="132"/>
        <v>0</v>
      </c>
      <c r="JE101" s="187"/>
      <c r="JF101" s="187"/>
      <c r="JG101" s="187">
        <f t="shared" si="133"/>
        <v>0</v>
      </c>
      <c r="JH101" s="187">
        <f t="shared" si="133"/>
        <v>0</v>
      </c>
      <c r="JI101" s="187">
        <v>0</v>
      </c>
      <c r="JJ101" s="187"/>
      <c r="JK101" s="187">
        <f t="shared" si="134"/>
        <v>0</v>
      </c>
      <c r="JL101" s="187">
        <f t="shared" si="134"/>
        <v>0</v>
      </c>
      <c r="JM101" s="187"/>
      <c r="JN101" s="187"/>
      <c r="JO101" s="187">
        <f t="shared" si="135"/>
        <v>0</v>
      </c>
      <c r="JP101" s="187">
        <f t="shared" si="135"/>
        <v>0</v>
      </c>
      <c r="JQ101" s="187"/>
      <c r="JR101" s="187"/>
      <c r="JS101" s="187">
        <f t="shared" si="136"/>
        <v>0</v>
      </c>
      <c r="JT101" s="187">
        <f t="shared" si="136"/>
        <v>0</v>
      </c>
      <c r="JU101" s="187"/>
      <c r="JV101" s="187"/>
      <c r="JW101" s="187">
        <f t="shared" si="137"/>
        <v>0</v>
      </c>
      <c r="JX101" s="187">
        <f t="shared" si="137"/>
        <v>0</v>
      </c>
    </row>
    <row r="102" spans="1:284" ht="12.75" customHeight="1">
      <c r="A102" s="158"/>
      <c r="B102" s="84">
        <v>92</v>
      </c>
      <c r="C102" s="212"/>
      <c r="D102" s="212"/>
      <c r="E102" s="70"/>
      <c r="F102" s="70"/>
      <c r="G102" s="67">
        <f t="shared" si="71"/>
        <v>0</v>
      </c>
      <c r="H102" s="67">
        <f t="shared" si="71"/>
        <v>0</v>
      </c>
      <c r="I102" s="213">
        <v>0</v>
      </c>
      <c r="J102" s="67"/>
      <c r="K102" s="67"/>
      <c r="L102" s="67"/>
      <c r="M102" s="67">
        <f t="shared" si="72"/>
        <v>0</v>
      </c>
      <c r="N102" s="67">
        <f t="shared" si="72"/>
        <v>0</v>
      </c>
      <c r="O102" s="212"/>
      <c r="P102" s="213"/>
      <c r="Q102" s="70"/>
      <c r="R102" s="67"/>
      <c r="S102" s="67">
        <f t="shared" si="73"/>
        <v>0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1"/>
      <c r="AC102" s="222"/>
      <c r="AD102" s="215"/>
      <c r="AE102" s="67">
        <f t="shared" si="75"/>
        <v>0</v>
      </c>
      <c r="AF102" s="67">
        <f t="shared" si="75"/>
        <v>0</v>
      </c>
      <c r="AG102" s="67">
        <v>10.31</v>
      </c>
      <c r="AH102" s="67"/>
      <c r="AI102" s="67"/>
      <c r="AJ102" s="67"/>
      <c r="AK102" s="67">
        <f t="shared" si="76"/>
        <v>10.31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/>
      <c r="AT102" s="70"/>
      <c r="AU102" s="70"/>
      <c r="AV102" s="67"/>
      <c r="AW102" s="67">
        <f t="shared" si="78"/>
        <v>0</v>
      </c>
      <c r="AX102" s="67">
        <f t="shared" si="78"/>
        <v>0</v>
      </c>
      <c r="AY102" s="183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2"/>
      <c r="BF102" s="212"/>
      <c r="BG102" s="71"/>
      <c r="BH102" s="216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7"/>
      <c r="BR102" s="212"/>
      <c r="BS102" s="87"/>
      <c r="BT102" s="87"/>
      <c r="BU102" s="67">
        <f t="shared" si="82"/>
        <v>0</v>
      </c>
      <c r="BV102" s="67">
        <f t="shared" si="82"/>
        <v>0</v>
      </c>
      <c r="BW102" s="70">
        <v>41.24</v>
      </c>
      <c r="BX102" s="70"/>
      <c r="BY102" s="75"/>
      <c r="BZ102" s="218"/>
      <c r="CA102" s="67">
        <f t="shared" si="83"/>
        <v>41.24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2"/>
      <c r="CJ102" s="212"/>
      <c r="CK102" s="189"/>
      <c r="CL102" s="67"/>
      <c r="CM102" s="67">
        <f t="shared" si="85"/>
        <v>0</v>
      </c>
      <c r="CN102" s="67">
        <f t="shared" si="85"/>
        <v>0</v>
      </c>
      <c r="CO102" s="212"/>
      <c r="CP102" s="212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2"/>
      <c r="CX102" s="212"/>
      <c r="CY102" s="67">
        <f t="shared" si="87"/>
        <v>0</v>
      </c>
      <c r="CZ102" s="67">
        <f t="shared" si="87"/>
        <v>0</v>
      </c>
      <c r="DA102" s="212"/>
      <c r="DB102" s="213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2"/>
      <c r="DN102" s="212"/>
      <c r="DO102" s="219"/>
      <c r="DP102" s="220"/>
      <c r="DQ102" s="67">
        <f t="shared" si="90"/>
        <v>0</v>
      </c>
      <c r="DR102" s="67">
        <f t="shared" si="90"/>
        <v>0</v>
      </c>
      <c r="DS102" s="107"/>
      <c r="DT102" s="67"/>
      <c r="DU102" s="212"/>
      <c r="DV102" s="212"/>
      <c r="DW102" s="67">
        <f t="shared" si="91"/>
        <v>0</v>
      </c>
      <c r="DX102" s="67">
        <f t="shared" si="91"/>
        <v>0</v>
      </c>
      <c r="DY102" s="212"/>
      <c r="DZ102" s="213"/>
      <c r="EA102" s="184"/>
      <c r="EB102" s="67"/>
      <c r="EC102" s="67">
        <f t="shared" si="92"/>
        <v>0</v>
      </c>
      <c r="ED102" s="67">
        <f t="shared" si="92"/>
        <v>0</v>
      </c>
      <c r="EE102" s="212"/>
      <c r="EF102" s="212"/>
      <c r="EG102" s="219"/>
      <c r="EH102" s="219"/>
      <c r="EI102" s="67">
        <f t="shared" si="93"/>
        <v>0</v>
      </c>
      <c r="EJ102" s="67">
        <f t="shared" si="93"/>
        <v>0</v>
      </c>
      <c r="EK102" s="212">
        <v>2.06</v>
      </c>
      <c r="EL102" s="212"/>
      <c r="EM102" s="219"/>
      <c r="EN102" s="219"/>
      <c r="EO102" s="67">
        <f t="shared" si="94"/>
        <v>2.06</v>
      </c>
      <c r="EP102" s="67">
        <f t="shared" si="94"/>
        <v>0</v>
      </c>
      <c r="EQ102" s="185"/>
      <c r="ER102" s="172"/>
      <c r="ES102" s="172"/>
      <c r="ET102" s="172"/>
      <c r="EU102" s="70">
        <f t="shared" si="95"/>
        <v>0</v>
      </c>
      <c r="EV102" s="70">
        <f t="shared" si="96"/>
        <v>0</v>
      </c>
      <c r="EW102" s="67"/>
      <c r="EX102" s="67"/>
      <c r="EY102" s="67"/>
      <c r="EZ102" s="67"/>
      <c r="FA102" s="67">
        <f t="shared" si="97"/>
        <v>0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2"/>
      <c r="FJ102" s="172"/>
      <c r="FK102" s="172"/>
      <c r="FL102" s="172"/>
      <c r="FM102" s="70">
        <f t="shared" si="99"/>
        <v>0</v>
      </c>
      <c r="FN102" s="70">
        <f t="shared" si="100"/>
        <v>0</v>
      </c>
      <c r="FO102" s="172"/>
      <c r="FP102" s="172"/>
      <c r="FQ102" s="172"/>
      <c r="FR102" s="172"/>
      <c r="FS102" s="70">
        <f t="shared" si="101"/>
        <v>0</v>
      </c>
      <c r="FT102" s="70">
        <f t="shared" si="102"/>
        <v>0</v>
      </c>
      <c r="FU102" s="172"/>
      <c r="FV102" s="172"/>
      <c r="FW102" s="172"/>
      <c r="FX102" s="172"/>
      <c r="FY102" s="70">
        <f t="shared" si="103"/>
        <v>0</v>
      </c>
      <c r="FZ102" s="70">
        <f t="shared" si="104"/>
        <v>0</v>
      </c>
      <c r="GA102" s="172">
        <v>0</v>
      </c>
      <c r="GB102" s="172"/>
      <c r="GC102" s="172"/>
      <c r="GD102" s="172"/>
      <c r="GE102" s="70">
        <f t="shared" si="105"/>
        <v>0</v>
      </c>
      <c r="GF102" s="70">
        <f t="shared" si="106"/>
        <v>0</v>
      </c>
      <c r="GG102" s="172"/>
      <c r="GH102" s="172"/>
      <c r="GI102" s="70">
        <f t="shared" si="70"/>
        <v>0</v>
      </c>
      <c r="GJ102" s="70">
        <f t="shared" si="107"/>
        <v>0</v>
      </c>
      <c r="GK102" s="172"/>
      <c r="GL102" s="172"/>
      <c r="GM102" s="70">
        <f t="shared" si="108"/>
        <v>0</v>
      </c>
      <c r="GN102" s="70">
        <f t="shared" si="109"/>
        <v>0</v>
      </c>
      <c r="GO102" s="172">
        <v>0</v>
      </c>
      <c r="GP102" s="172"/>
      <c r="GQ102" s="70">
        <f t="shared" si="110"/>
        <v>0</v>
      </c>
      <c r="GR102" s="70">
        <f t="shared" si="111"/>
        <v>0</v>
      </c>
      <c r="GS102" s="172"/>
      <c r="GT102" s="172"/>
      <c r="GU102" s="70">
        <f t="shared" si="112"/>
        <v>0</v>
      </c>
      <c r="GV102" s="70">
        <f t="shared" si="113"/>
        <v>0</v>
      </c>
      <c r="GW102" s="172"/>
      <c r="GX102" s="172"/>
      <c r="GY102" s="70">
        <f t="shared" si="114"/>
        <v>0</v>
      </c>
      <c r="GZ102" s="70">
        <f t="shared" si="115"/>
        <v>0</v>
      </c>
      <c r="HA102" s="172">
        <v>0</v>
      </c>
      <c r="HB102" s="172"/>
      <c r="HC102" s="70">
        <f t="shared" si="116"/>
        <v>0</v>
      </c>
      <c r="HD102" s="70">
        <f t="shared" si="117"/>
        <v>0</v>
      </c>
      <c r="HE102" s="172"/>
      <c r="HF102" s="172"/>
      <c r="HG102" s="70">
        <f t="shared" si="118"/>
        <v>0</v>
      </c>
      <c r="HH102" s="70">
        <f t="shared" si="118"/>
        <v>0</v>
      </c>
      <c r="HI102" s="70">
        <v>0</v>
      </c>
      <c r="HJ102" s="70"/>
      <c r="HK102" s="70">
        <f t="shared" si="119"/>
        <v>0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>
        <v>11.34</v>
      </c>
      <c r="HV102" s="70"/>
      <c r="HW102" s="70">
        <f t="shared" si="122"/>
        <v>11.34</v>
      </c>
      <c r="HX102" s="70">
        <f t="shared" si="122"/>
        <v>0</v>
      </c>
      <c r="HY102" s="70"/>
      <c r="HZ102" s="70"/>
      <c r="IA102" s="70">
        <f t="shared" si="123"/>
        <v>0</v>
      </c>
      <c r="IB102" s="70">
        <f t="shared" si="123"/>
        <v>0</v>
      </c>
      <c r="IC102" s="70">
        <v>0</v>
      </c>
      <c r="ID102" s="70"/>
      <c r="IE102" s="70">
        <f t="shared" si="124"/>
        <v>0</v>
      </c>
      <c r="IF102" s="186">
        <f t="shared" si="125"/>
        <v>0</v>
      </c>
      <c r="IG102" s="211">
        <v>0</v>
      </c>
      <c r="IH102" s="211"/>
      <c r="II102" s="187">
        <f t="shared" si="126"/>
        <v>0</v>
      </c>
      <c r="IJ102" s="187">
        <f t="shared" si="126"/>
        <v>0</v>
      </c>
      <c r="IM102" s="187">
        <f t="shared" si="127"/>
        <v>0</v>
      </c>
      <c r="IN102" s="187">
        <f t="shared" si="127"/>
        <v>0</v>
      </c>
      <c r="IO102" s="172"/>
      <c r="IP102" s="187"/>
      <c r="IQ102" s="187">
        <f t="shared" si="128"/>
        <v>0</v>
      </c>
      <c r="IR102" s="187">
        <f t="shared" si="128"/>
        <v>0</v>
      </c>
      <c r="IS102" s="187"/>
      <c r="IT102" s="187"/>
      <c r="IU102" s="187">
        <f t="shared" si="129"/>
        <v>0</v>
      </c>
      <c r="IV102" s="187">
        <f t="shared" si="129"/>
        <v>0</v>
      </c>
      <c r="IW102" s="187"/>
      <c r="IX102" s="187"/>
      <c r="IY102" s="187">
        <f t="shared" si="130"/>
        <v>0</v>
      </c>
      <c r="IZ102" s="187">
        <f t="shared" si="131"/>
        <v>0</v>
      </c>
      <c r="JA102" s="187"/>
      <c r="JB102" s="187"/>
      <c r="JC102" s="187">
        <f t="shared" si="132"/>
        <v>0</v>
      </c>
      <c r="JD102" s="187">
        <f t="shared" si="132"/>
        <v>0</v>
      </c>
      <c r="JE102" s="187"/>
      <c r="JF102" s="187"/>
      <c r="JG102" s="187">
        <f t="shared" si="133"/>
        <v>0</v>
      </c>
      <c r="JH102" s="187">
        <f t="shared" si="133"/>
        <v>0</v>
      </c>
      <c r="JI102" s="187">
        <v>0</v>
      </c>
      <c r="JJ102" s="187"/>
      <c r="JK102" s="187">
        <f t="shared" si="134"/>
        <v>0</v>
      </c>
      <c r="JL102" s="187">
        <f t="shared" si="134"/>
        <v>0</v>
      </c>
      <c r="JM102" s="187"/>
      <c r="JN102" s="187"/>
      <c r="JO102" s="187">
        <f t="shared" si="135"/>
        <v>0</v>
      </c>
      <c r="JP102" s="187">
        <f t="shared" si="135"/>
        <v>0</v>
      </c>
      <c r="JQ102" s="187"/>
      <c r="JR102" s="187"/>
      <c r="JS102" s="187">
        <f t="shared" si="136"/>
        <v>0</v>
      </c>
      <c r="JT102" s="187">
        <f t="shared" si="136"/>
        <v>0</v>
      </c>
      <c r="JU102" s="187"/>
      <c r="JV102" s="187"/>
      <c r="JW102" s="187">
        <f t="shared" si="137"/>
        <v>0</v>
      </c>
      <c r="JX102" s="187">
        <f t="shared" si="137"/>
        <v>0</v>
      </c>
    </row>
    <row r="103" spans="1:284" ht="12.75" customHeight="1">
      <c r="A103" s="161" t="s">
        <v>159</v>
      </c>
      <c r="B103" s="84">
        <v>93</v>
      </c>
      <c r="C103" s="212"/>
      <c r="D103" s="212"/>
      <c r="E103" s="70"/>
      <c r="F103" s="70"/>
      <c r="G103" s="67">
        <f t="shared" si="71"/>
        <v>0</v>
      </c>
      <c r="H103" s="67">
        <f t="shared" si="71"/>
        <v>0</v>
      </c>
      <c r="I103" s="213">
        <v>0</v>
      </c>
      <c r="J103" s="67"/>
      <c r="K103" s="67"/>
      <c r="L103" s="67"/>
      <c r="M103" s="67">
        <f t="shared" si="72"/>
        <v>0</v>
      </c>
      <c r="N103" s="67">
        <f t="shared" si="72"/>
        <v>0</v>
      </c>
      <c r="O103" s="212"/>
      <c r="P103" s="213"/>
      <c r="Q103" s="70"/>
      <c r="R103" s="67"/>
      <c r="S103" s="67">
        <f t="shared" si="73"/>
        <v>0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1"/>
      <c r="AC103" s="222"/>
      <c r="AD103" s="215"/>
      <c r="AE103" s="67">
        <f t="shared" si="75"/>
        <v>0</v>
      </c>
      <c r="AF103" s="67">
        <f t="shared" si="75"/>
        <v>0</v>
      </c>
      <c r="AG103" s="67">
        <v>0</v>
      </c>
      <c r="AH103" s="67"/>
      <c r="AI103" s="67"/>
      <c r="AJ103" s="67"/>
      <c r="AK103" s="67">
        <f t="shared" si="76"/>
        <v>0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/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3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2"/>
      <c r="BF103" s="212"/>
      <c r="BG103" s="71"/>
      <c r="BH103" s="216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7"/>
      <c r="BR103" s="212"/>
      <c r="BS103" s="87"/>
      <c r="BT103" s="87"/>
      <c r="BU103" s="67">
        <f t="shared" si="82"/>
        <v>0</v>
      </c>
      <c r="BV103" s="67">
        <f t="shared" si="82"/>
        <v>0</v>
      </c>
      <c r="BW103" s="70">
        <v>41.24</v>
      </c>
      <c r="BX103" s="70"/>
      <c r="BY103" s="75"/>
      <c r="BZ103" s="218"/>
      <c r="CA103" s="67">
        <f t="shared" si="83"/>
        <v>41.24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2"/>
      <c r="CJ103" s="212"/>
      <c r="CK103" s="189"/>
      <c r="CL103" s="67"/>
      <c r="CM103" s="67">
        <f t="shared" si="85"/>
        <v>0</v>
      </c>
      <c r="CN103" s="67">
        <f t="shared" si="85"/>
        <v>0</v>
      </c>
      <c r="CO103" s="212"/>
      <c r="CP103" s="212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2"/>
      <c r="CX103" s="212"/>
      <c r="CY103" s="67">
        <f t="shared" si="87"/>
        <v>0</v>
      </c>
      <c r="CZ103" s="67">
        <f t="shared" si="87"/>
        <v>0</v>
      </c>
      <c r="DA103" s="212"/>
      <c r="DB103" s="213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2"/>
      <c r="DN103" s="212"/>
      <c r="DO103" s="219"/>
      <c r="DP103" s="220"/>
      <c r="DQ103" s="67">
        <f t="shared" si="90"/>
        <v>0</v>
      </c>
      <c r="DR103" s="67">
        <f t="shared" si="90"/>
        <v>0</v>
      </c>
      <c r="DS103" s="107"/>
      <c r="DT103" s="67"/>
      <c r="DU103" s="212"/>
      <c r="DV103" s="212"/>
      <c r="DW103" s="67">
        <f t="shared" si="91"/>
        <v>0</v>
      </c>
      <c r="DX103" s="67">
        <f t="shared" si="91"/>
        <v>0</v>
      </c>
      <c r="DY103" s="212"/>
      <c r="DZ103" s="213"/>
      <c r="EA103" s="184"/>
      <c r="EB103" s="67"/>
      <c r="EC103" s="67">
        <f t="shared" si="92"/>
        <v>0</v>
      </c>
      <c r="ED103" s="67">
        <f t="shared" si="92"/>
        <v>0</v>
      </c>
      <c r="EE103" s="212"/>
      <c r="EF103" s="212"/>
      <c r="EG103" s="219"/>
      <c r="EH103" s="219"/>
      <c r="EI103" s="67">
        <f t="shared" si="93"/>
        <v>0</v>
      </c>
      <c r="EJ103" s="67">
        <f t="shared" si="93"/>
        <v>0</v>
      </c>
      <c r="EK103" s="212">
        <v>2.06</v>
      </c>
      <c r="EL103" s="212"/>
      <c r="EM103" s="219"/>
      <c r="EN103" s="219"/>
      <c r="EO103" s="67">
        <f t="shared" si="94"/>
        <v>2.06</v>
      </c>
      <c r="EP103" s="67">
        <f t="shared" si="94"/>
        <v>0</v>
      </c>
      <c r="EQ103" s="185"/>
      <c r="ER103" s="172"/>
      <c r="ES103" s="172"/>
      <c r="ET103" s="172"/>
      <c r="EU103" s="70">
        <f t="shared" si="95"/>
        <v>0</v>
      </c>
      <c r="EV103" s="70">
        <f t="shared" si="96"/>
        <v>0</v>
      </c>
      <c r="EW103" s="67"/>
      <c r="EX103" s="67"/>
      <c r="EY103" s="67"/>
      <c r="EZ103" s="67"/>
      <c r="FA103" s="67">
        <f t="shared" si="97"/>
        <v>0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2"/>
      <c r="FJ103" s="172"/>
      <c r="FK103" s="172"/>
      <c r="FL103" s="172"/>
      <c r="FM103" s="70">
        <f t="shared" si="99"/>
        <v>0</v>
      </c>
      <c r="FN103" s="70">
        <f t="shared" si="100"/>
        <v>0</v>
      </c>
      <c r="FO103" s="172"/>
      <c r="FP103" s="172"/>
      <c r="FQ103" s="172"/>
      <c r="FR103" s="172"/>
      <c r="FS103" s="70">
        <f t="shared" si="101"/>
        <v>0</v>
      </c>
      <c r="FT103" s="70">
        <f t="shared" si="102"/>
        <v>0</v>
      </c>
      <c r="FU103" s="172"/>
      <c r="FV103" s="172"/>
      <c r="FW103" s="172"/>
      <c r="FX103" s="172"/>
      <c r="FY103" s="70">
        <f t="shared" si="103"/>
        <v>0</v>
      </c>
      <c r="FZ103" s="70">
        <f t="shared" si="104"/>
        <v>0</v>
      </c>
      <c r="GA103" s="172">
        <v>0</v>
      </c>
      <c r="GB103" s="172"/>
      <c r="GC103" s="172"/>
      <c r="GD103" s="172"/>
      <c r="GE103" s="70">
        <f t="shared" si="105"/>
        <v>0</v>
      </c>
      <c r="GF103" s="70">
        <f t="shared" si="106"/>
        <v>0</v>
      </c>
      <c r="GG103" s="172"/>
      <c r="GH103" s="172"/>
      <c r="GI103" s="70">
        <f t="shared" si="70"/>
        <v>0</v>
      </c>
      <c r="GJ103" s="70">
        <f t="shared" si="107"/>
        <v>0</v>
      </c>
      <c r="GK103" s="172"/>
      <c r="GL103" s="172"/>
      <c r="GM103" s="70">
        <f t="shared" si="108"/>
        <v>0</v>
      </c>
      <c r="GN103" s="70">
        <f t="shared" si="109"/>
        <v>0</v>
      </c>
      <c r="GO103" s="172">
        <v>0</v>
      </c>
      <c r="GP103" s="172"/>
      <c r="GQ103" s="70">
        <f t="shared" si="110"/>
        <v>0</v>
      </c>
      <c r="GR103" s="70">
        <f t="shared" si="111"/>
        <v>0</v>
      </c>
      <c r="GS103" s="172"/>
      <c r="GT103" s="172"/>
      <c r="GU103" s="70">
        <f t="shared" si="112"/>
        <v>0</v>
      </c>
      <c r="GV103" s="70">
        <f t="shared" si="113"/>
        <v>0</v>
      </c>
      <c r="GW103" s="172"/>
      <c r="GX103" s="172"/>
      <c r="GY103" s="70">
        <f t="shared" si="114"/>
        <v>0</v>
      </c>
      <c r="GZ103" s="70">
        <f t="shared" si="115"/>
        <v>0</v>
      </c>
      <c r="HA103" s="172">
        <v>0</v>
      </c>
      <c r="HB103" s="172"/>
      <c r="HC103" s="70">
        <f t="shared" si="116"/>
        <v>0</v>
      </c>
      <c r="HD103" s="70">
        <f t="shared" si="117"/>
        <v>0</v>
      </c>
      <c r="HE103" s="172"/>
      <c r="HF103" s="172"/>
      <c r="HG103" s="70">
        <f t="shared" si="118"/>
        <v>0</v>
      </c>
      <c r="HH103" s="70">
        <f t="shared" si="118"/>
        <v>0</v>
      </c>
      <c r="HI103" s="70">
        <v>0</v>
      </c>
      <c r="HJ103" s="70"/>
      <c r="HK103" s="70">
        <f t="shared" si="119"/>
        <v>0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>
        <v>11.34</v>
      </c>
      <c r="HV103" s="70"/>
      <c r="HW103" s="70">
        <f t="shared" si="122"/>
        <v>11.34</v>
      </c>
      <c r="HX103" s="70">
        <f t="shared" si="122"/>
        <v>0</v>
      </c>
      <c r="HY103" s="70"/>
      <c r="HZ103" s="70"/>
      <c r="IA103" s="70">
        <f t="shared" si="123"/>
        <v>0</v>
      </c>
      <c r="IB103" s="70">
        <f t="shared" si="123"/>
        <v>0</v>
      </c>
      <c r="IC103" s="70">
        <v>0</v>
      </c>
      <c r="ID103" s="70"/>
      <c r="IE103" s="70">
        <f t="shared" si="124"/>
        <v>0</v>
      </c>
      <c r="IF103" s="186">
        <f t="shared" si="125"/>
        <v>0</v>
      </c>
      <c r="IG103" s="211">
        <v>0</v>
      </c>
      <c r="IH103" s="211"/>
      <c r="II103" s="187">
        <f t="shared" si="126"/>
        <v>0</v>
      </c>
      <c r="IJ103" s="187">
        <f t="shared" si="126"/>
        <v>0</v>
      </c>
      <c r="IM103" s="187">
        <f t="shared" si="127"/>
        <v>0</v>
      </c>
      <c r="IN103" s="187">
        <f t="shared" si="127"/>
        <v>0</v>
      </c>
      <c r="IO103" s="172"/>
      <c r="IP103" s="187"/>
      <c r="IQ103" s="187">
        <f t="shared" si="128"/>
        <v>0</v>
      </c>
      <c r="IR103" s="187">
        <f t="shared" si="128"/>
        <v>0</v>
      </c>
      <c r="IS103" s="187"/>
      <c r="IT103" s="187"/>
      <c r="IU103" s="187">
        <f t="shared" si="129"/>
        <v>0</v>
      </c>
      <c r="IV103" s="187">
        <f t="shared" si="129"/>
        <v>0</v>
      </c>
      <c r="IW103" s="187"/>
      <c r="IX103" s="187"/>
      <c r="IY103" s="187">
        <f t="shared" si="130"/>
        <v>0</v>
      </c>
      <c r="IZ103" s="187">
        <f t="shared" si="131"/>
        <v>0</v>
      </c>
      <c r="JA103" s="187"/>
      <c r="JB103" s="187"/>
      <c r="JC103" s="187">
        <f t="shared" si="132"/>
        <v>0</v>
      </c>
      <c r="JD103" s="187">
        <f t="shared" si="132"/>
        <v>0</v>
      </c>
      <c r="JE103" s="187"/>
      <c r="JF103" s="187"/>
      <c r="JG103" s="187">
        <f t="shared" si="133"/>
        <v>0</v>
      </c>
      <c r="JH103" s="187">
        <f t="shared" si="133"/>
        <v>0</v>
      </c>
      <c r="JI103" s="187">
        <v>0</v>
      </c>
      <c r="JJ103" s="187"/>
      <c r="JK103" s="187">
        <f t="shared" si="134"/>
        <v>0</v>
      </c>
      <c r="JL103" s="187">
        <f t="shared" si="134"/>
        <v>0</v>
      </c>
      <c r="JM103" s="187"/>
      <c r="JN103" s="187"/>
      <c r="JO103" s="187">
        <f t="shared" si="135"/>
        <v>0</v>
      </c>
      <c r="JP103" s="187">
        <f t="shared" si="135"/>
        <v>0</v>
      </c>
      <c r="JQ103" s="187"/>
      <c r="JR103" s="187"/>
      <c r="JS103" s="187">
        <f t="shared" si="136"/>
        <v>0</v>
      </c>
      <c r="JT103" s="187">
        <f t="shared" si="136"/>
        <v>0</v>
      </c>
      <c r="JU103" s="187"/>
      <c r="JV103" s="187"/>
      <c r="JW103" s="187">
        <f t="shared" si="137"/>
        <v>0</v>
      </c>
      <c r="JX103" s="187">
        <f t="shared" si="137"/>
        <v>0</v>
      </c>
    </row>
    <row r="104" spans="1:284" ht="12.75" customHeight="1">
      <c r="A104" s="158"/>
      <c r="B104" s="84">
        <v>94</v>
      </c>
      <c r="C104" s="212"/>
      <c r="D104" s="212"/>
      <c r="E104" s="70"/>
      <c r="F104" s="70"/>
      <c r="G104" s="67">
        <f t="shared" si="71"/>
        <v>0</v>
      </c>
      <c r="H104" s="67">
        <f t="shared" si="71"/>
        <v>0</v>
      </c>
      <c r="I104" s="213">
        <v>0</v>
      </c>
      <c r="J104" s="67"/>
      <c r="K104" s="67"/>
      <c r="L104" s="67"/>
      <c r="M104" s="67">
        <f t="shared" si="72"/>
        <v>0</v>
      </c>
      <c r="N104" s="67">
        <f t="shared" si="72"/>
        <v>0</v>
      </c>
      <c r="O104" s="212"/>
      <c r="P104" s="213"/>
      <c r="Q104" s="70"/>
      <c r="R104" s="67"/>
      <c r="S104" s="67">
        <f t="shared" si="73"/>
        <v>0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1"/>
      <c r="AC104" s="222"/>
      <c r="AD104" s="215"/>
      <c r="AE104" s="67">
        <f t="shared" si="75"/>
        <v>0</v>
      </c>
      <c r="AF104" s="67">
        <f t="shared" si="75"/>
        <v>0</v>
      </c>
      <c r="AG104" s="67">
        <v>41.24</v>
      </c>
      <c r="AH104" s="67"/>
      <c r="AI104" s="67"/>
      <c r="AJ104" s="67"/>
      <c r="AK104" s="67">
        <f t="shared" si="76"/>
        <v>41.24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/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3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2"/>
      <c r="BF104" s="212"/>
      <c r="BG104" s="71"/>
      <c r="BH104" s="216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7"/>
      <c r="BR104" s="212"/>
      <c r="BS104" s="87"/>
      <c r="BT104" s="87"/>
      <c r="BU104" s="67">
        <f t="shared" si="82"/>
        <v>0</v>
      </c>
      <c r="BV104" s="67">
        <f t="shared" si="82"/>
        <v>0</v>
      </c>
      <c r="BW104" s="70">
        <v>41.24</v>
      </c>
      <c r="BX104" s="70"/>
      <c r="BY104" s="75"/>
      <c r="BZ104" s="218"/>
      <c r="CA104" s="67">
        <f t="shared" si="83"/>
        <v>41.24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2"/>
      <c r="CJ104" s="212"/>
      <c r="CK104" s="189"/>
      <c r="CL104" s="67"/>
      <c r="CM104" s="67">
        <f t="shared" si="85"/>
        <v>0</v>
      </c>
      <c r="CN104" s="67">
        <f t="shared" si="85"/>
        <v>0</v>
      </c>
      <c r="CO104" s="212"/>
      <c r="CP104" s="212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2"/>
      <c r="CX104" s="212"/>
      <c r="CY104" s="67">
        <f t="shared" si="87"/>
        <v>0</v>
      </c>
      <c r="CZ104" s="67">
        <f t="shared" si="87"/>
        <v>0</v>
      </c>
      <c r="DA104" s="212"/>
      <c r="DB104" s="213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2"/>
      <c r="DN104" s="212"/>
      <c r="DO104" s="219"/>
      <c r="DP104" s="220"/>
      <c r="DQ104" s="67">
        <f t="shared" si="90"/>
        <v>0</v>
      </c>
      <c r="DR104" s="67">
        <f t="shared" si="90"/>
        <v>0</v>
      </c>
      <c r="DS104" s="107"/>
      <c r="DT104" s="67"/>
      <c r="DU104" s="212"/>
      <c r="DV104" s="212"/>
      <c r="DW104" s="67">
        <f t="shared" si="91"/>
        <v>0</v>
      </c>
      <c r="DX104" s="67">
        <f t="shared" si="91"/>
        <v>0</v>
      </c>
      <c r="DY104" s="212"/>
      <c r="DZ104" s="213"/>
      <c r="EA104" s="184"/>
      <c r="EB104" s="67"/>
      <c r="EC104" s="67">
        <f t="shared" si="92"/>
        <v>0</v>
      </c>
      <c r="ED104" s="67">
        <f t="shared" si="92"/>
        <v>0</v>
      </c>
      <c r="EE104" s="212"/>
      <c r="EF104" s="212"/>
      <c r="EG104" s="219"/>
      <c r="EH104" s="219"/>
      <c r="EI104" s="67">
        <f t="shared" si="93"/>
        <v>0</v>
      </c>
      <c r="EJ104" s="67">
        <f t="shared" si="93"/>
        <v>0</v>
      </c>
      <c r="EK104" s="212">
        <v>2.06</v>
      </c>
      <c r="EL104" s="212"/>
      <c r="EM104" s="219"/>
      <c r="EN104" s="219"/>
      <c r="EO104" s="67">
        <f t="shared" si="94"/>
        <v>2.06</v>
      </c>
      <c r="EP104" s="67">
        <f t="shared" si="94"/>
        <v>0</v>
      </c>
      <c r="EQ104" s="185"/>
      <c r="ER104" s="172"/>
      <c r="ES104" s="172"/>
      <c r="ET104" s="172"/>
      <c r="EU104" s="70">
        <f t="shared" si="95"/>
        <v>0</v>
      </c>
      <c r="EV104" s="70">
        <f t="shared" si="96"/>
        <v>0</v>
      </c>
      <c r="EW104" s="67"/>
      <c r="EX104" s="67"/>
      <c r="EY104" s="67"/>
      <c r="EZ104" s="67"/>
      <c r="FA104" s="67">
        <f t="shared" si="97"/>
        <v>0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2"/>
      <c r="FJ104" s="172"/>
      <c r="FK104" s="172"/>
      <c r="FL104" s="172"/>
      <c r="FM104" s="70">
        <f t="shared" si="99"/>
        <v>0</v>
      </c>
      <c r="FN104" s="70">
        <f t="shared" si="100"/>
        <v>0</v>
      </c>
      <c r="FO104" s="172"/>
      <c r="FP104" s="172"/>
      <c r="FQ104" s="172"/>
      <c r="FR104" s="172"/>
      <c r="FS104" s="70">
        <f t="shared" si="101"/>
        <v>0</v>
      </c>
      <c r="FT104" s="70">
        <f t="shared" si="102"/>
        <v>0</v>
      </c>
      <c r="FU104" s="172"/>
      <c r="FV104" s="172"/>
      <c r="FW104" s="172"/>
      <c r="FX104" s="172"/>
      <c r="FY104" s="70">
        <f t="shared" si="103"/>
        <v>0</v>
      </c>
      <c r="FZ104" s="70">
        <f t="shared" si="104"/>
        <v>0</v>
      </c>
      <c r="GA104" s="172">
        <v>0</v>
      </c>
      <c r="GB104" s="172"/>
      <c r="GC104" s="172"/>
      <c r="GD104" s="172"/>
      <c r="GE104" s="70">
        <f t="shared" si="105"/>
        <v>0</v>
      </c>
      <c r="GF104" s="70">
        <f t="shared" si="106"/>
        <v>0</v>
      </c>
      <c r="GG104" s="172"/>
      <c r="GH104" s="172"/>
      <c r="GI104" s="70">
        <f t="shared" si="70"/>
        <v>0</v>
      </c>
      <c r="GJ104" s="70">
        <f t="shared" si="107"/>
        <v>0</v>
      </c>
      <c r="GK104" s="172"/>
      <c r="GL104" s="172"/>
      <c r="GM104" s="70">
        <f t="shared" si="108"/>
        <v>0</v>
      </c>
      <c r="GN104" s="70">
        <f t="shared" si="109"/>
        <v>0</v>
      </c>
      <c r="GO104" s="172">
        <v>0</v>
      </c>
      <c r="GP104" s="172"/>
      <c r="GQ104" s="70">
        <f t="shared" si="110"/>
        <v>0</v>
      </c>
      <c r="GR104" s="70">
        <f t="shared" si="111"/>
        <v>0</v>
      </c>
      <c r="GS104" s="172"/>
      <c r="GT104" s="172"/>
      <c r="GU104" s="70">
        <f t="shared" si="112"/>
        <v>0</v>
      </c>
      <c r="GV104" s="70">
        <f t="shared" si="113"/>
        <v>0</v>
      </c>
      <c r="GW104" s="172"/>
      <c r="GX104" s="172"/>
      <c r="GY104" s="70">
        <f t="shared" si="114"/>
        <v>0</v>
      </c>
      <c r="GZ104" s="70">
        <f t="shared" si="115"/>
        <v>0</v>
      </c>
      <c r="HA104" s="172">
        <v>0</v>
      </c>
      <c r="HB104" s="172"/>
      <c r="HC104" s="70">
        <f t="shared" si="116"/>
        <v>0</v>
      </c>
      <c r="HD104" s="70">
        <f t="shared" si="117"/>
        <v>0</v>
      </c>
      <c r="HE104" s="172"/>
      <c r="HF104" s="172"/>
      <c r="HG104" s="70">
        <f t="shared" si="118"/>
        <v>0</v>
      </c>
      <c r="HH104" s="70">
        <f t="shared" si="118"/>
        <v>0</v>
      </c>
      <c r="HI104" s="70">
        <v>0</v>
      </c>
      <c r="HJ104" s="70"/>
      <c r="HK104" s="70">
        <f t="shared" si="119"/>
        <v>0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>
        <v>11.34</v>
      </c>
      <c r="HV104" s="70"/>
      <c r="HW104" s="70">
        <f t="shared" si="122"/>
        <v>11.34</v>
      </c>
      <c r="HX104" s="70">
        <f t="shared" si="122"/>
        <v>0</v>
      </c>
      <c r="HY104" s="70"/>
      <c r="HZ104" s="70"/>
      <c r="IA104" s="70">
        <f t="shared" si="123"/>
        <v>0</v>
      </c>
      <c r="IB104" s="70">
        <f t="shared" si="123"/>
        <v>0</v>
      </c>
      <c r="IC104" s="70">
        <v>0</v>
      </c>
      <c r="ID104" s="70"/>
      <c r="IE104" s="70">
        <f t="shared" si="124"/>
        <v>0</v>
      </c>
      <c r="IF104" s="186">
        <f t="shared" si="125"/>
        <v>0</v>
      </c>
      <c r="IG104" s="211">
        <v>0</v>
      </c>
      <c r="IH104" s="211"/>
      <c r="II104" s="187">
        <f t="shared" si="126"/>
        <v>0</v>
      </c>
      <c r="IJ104" s="187">
        <f t="shared" si="126"/>
        <v>0</v>
      </c>
      <c r="IM104" s="187">
        <f t="shared" si="127"/>
        <v>0</v>
      </c>
      <c r="IN104" s="187">
        <f t="shared" si="127"/>
        <v>0</v>
      </c>
      <c r="IO104" s="172"/>
      <c r="IP104" s="187"/>
      <c r="IQ104" s="187">
        <f t="shared" si="128"/>
        <v>0</v>
      </c>
      <c r="IR104" s="187">
        <f t="shared" si="128"/>
        <v>0</v>
      </c>
      <c r="IS104" s="187"/>
      <c r="IT104" s="187"/>
      <c r="IU104" s="187">
        <f t="shared" si="129"/>
        <v>0</v>
      </c>
      <c r="IV104" s="187">
        <f t="shared" si="129"/>
        <v>0</v>
      </c>
      <c r="IW104" s="187"/>
      <c r="IX104" s="187"/>
      <c r="IY104" s="187">
        <f t="shared" si="130"/>
        <v>0</v>
      </c>
      <c r="IZ104" s="187">
        <f t="shared" si="131"/>
        <v>0</v>
      </c>
      <c r="JA104" s="187"/>
      <c r="JB104" s="187"/>
      <c r="JC104" s="187">
        <f t="shared" si="132"/>
        <v>0</v>
      </c>
      <c r="JD104" s="187">
        <f t="shared" si="132"/>
        <v>0</v>
      </c>
      <c r="JE104" s="187"/>
      <c r="JF104" s="187"/>
      <c r="JG104" s="187">
        <f t="shared" si="133"/>
        <v>0</v>
      </c>
      <c r="JH104" s="187">
        <f t="shared" si="133"/>
        <v>0</v>
      </c>
      <c r="JI104" s="187">
        <v>0</v>
      </c>
      <c r="JJ104" s="187"/>
      <c r="JK104" s="187">
        <f t="shared" si="134"/>
        <v>0</v>
      </c>
      <c r="JL104" s="187">
        <f t="shared" si="134"/>
        <v>0</v>
      </c>
      <c r="JM104" s="187"/>
      <c r="JN104" s="187"/>
      <c r="JO104" s="187">
        <f t="shared" si="135"/>
        <v>0</v>
      </c>
      <c r="JP104" s="187">
        <f t="shared" si="135"/>
        <v>0</v>
      </c>
      <c r="JQ104" s="187"/>
      <c r="JR104" s="187"/>
      <c r="JS104" s="187">
        <f t="shared" si="136"/>
        <v>0</v>
      </c>
      <c r="JT104" s="187">
        <f t="shared" si="136"/>
        <v>0</v>
      </c>
      <c r="JU104" s="187"/>
      <c r="JV104" s="187"/>
      <c r="JW104" s="187">
        <f t="shared" si="137"/>
        <v>0</v>
      </c>
      <c r="JX104" s="187">
        <f t="shared" si="137"/>
        <v>0</v>
      </c>
    </row>
    <row r="105" spans="1:284" ht="12.75" customHeight="1">
      <c r="A105" s="158"/>
      <c r="B105" s="84">
        <v>95</v>
      </c>
      <c r="C105" s="212"/>
      <c r="D105" s="212"/>
      <c r="E105" s="70"/>
      <c r="F105" s="70"/>
      <c r="G105" s="67">
        <f t="shared" si="71"/>
        <v>0</v>
      </c>
      <c r="H105" s="67">
        <f t="shared" si="71"/>
        <v>0</v>
      </c>
      <c r="I105" s="213">
        <v>0</v>
      </c>
      <c r="J105" s="67"/>
      <c r="K105" s="67"/>
      <c r="L105" s="67"/>
      <c r="M105" s="67">
        <f t="shared" si="72"/>
        <v>0</v>
      </c>
      <c r="N105" s="67">
        <f t="shared" si="72"/>
        <v>0</v>
      </c>
      <c r="O105" s="212"/>
      <c r="P105" s="213"/>
      <c r="Q105" s="70"/>
      <c r="R105" s="67"/>
      <c r="S105" s="67">
        <f t="shared" si="73"/>
        <v>0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1"/>
      <c r="AC105" s="222"/>
      <c r="AD105" s="215"/>
      <c r="AE105" s="67">
        <f t="shared" si="75"/>
        <v>0</v>
      </c>
      <c r="AF105" s="67">
        <f t="shared" si="75"/>
        <v>0</v>
      </c>
      <c r="AG105" s="67">
        <v>63.92</v>
      </c>
      <c r="AH105" s="67"/>
      <c r="AI105" s="67"/>
      <c r="AJ105" s="67"/>
      <c r="AK105" s="67">
        <f t="shared" si="76"/>
        <v>63.92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/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3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2"/>
      <c r="BF105" s="212"/>
      <c r="BG105" s="71"/>
      <c r="BH105" s="216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7"/>
      <c r="BR105" s="212"/>
      <c r="BS105" s="87"/>
      <c r="BT105" s="87"/>
      <c r="BU105" s="67">
        <f t="shared" si="82"/>
        <v>0</v>
      </c>
      <c r="BV105" s="67">
        <f t="shared" si="82"/>
        <v>0</v>
      </c>
      <c r="BW105" s="70">
        <v>0</v>
      </c>
      <c r="BX105" s="70"/>
      <c r="BY105" s="75"/>
      <c r="BZ105" s="218"/>
      <c r="CA105" s="67">
        <f t="shared" si="83"/>
        <v>0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2"/>
      <c r="CJ105" s="212"/>
      <c r="CK105" s="189"/>
      <c r="CL105" s="67"/>
      <c r="CM105" s="67">
        <f t="shared" si="85"/>
        <v>0</v>
      </c>
      <c r="CN105" s="67">
        <f t="shared" si="85"/>
        <v>0</v>
      </c>
      <c r="CO105" s="212"/>
      <c r="CP105" s="212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2"/>
      <c r="CX105" s="212"/>
      <c r="CY105" s="67">
        <f t="shared" si="87"/>
        <v>0</v>
      </c>
      <c r="CZ105" s="67">
        <f t="shared" si="87"/>
        <v>0</v>
      </c>
      <c r="DA105" s="212"/>
      <c r="DB105" s="213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2"/>
      <c r="DN105" s="212"/>
      <c r="DO105" s="219"/>
      <c r="DP105" s="220"/>
      <c r="DQ105" s="67">
        <f t="shared" si="90"/>
        <v>0</v>
      </c>
      <c r="DR105" s="67">
        <f t="shared" si="90"/>
        <v>0</v>
      </c>
      <c r="DS105" s="107"/>
      <c r="DT105" s="67"/>
      <c r="DU105" s="212"/>
      <c r="DV105" s="212"/>
      <c r="DW105" s="67">
        <f t="shared" si="91"/>
        <v>0</v>
      </c>
      <c r="DX105" s="67">
        <f t="shared" si="91"/>
        <v>0</v>
      </c>
      <c r="DY105" s="212"/>
      <c r="DZ105" s="213"/>
      <c r="EA105" s="184"/>
      <c r="EB105" s="67"/>
      <c r="EC105" s="67">
        <f t="shared" si="92"/>
        <v>0</v>
      </c>
      <c r="ED105" s="67">
        <f t="shared" si="92"/>
        <v>0</v>
      </c>
      <c r="EE105" s="212"/>
      <c r="EF105" s="212"/>
      <c r="EG105" s="219"/>
      <c r="EH105" s="219"/>
      <c r="EI105" s="67">
        <f t="shared" si="93"/>
        <v>0</v>
      </c>
      <c r="EJ105" s="67">
        <f t="shared" si="93"/>
        <v>0</v>
      </c>
      <c r="EK105" s="212">
        <v>2.06</v>
      </c>
      <c r="EL105" s="212"/>
      <c r="EM105" s="219"/>
      <c r="EN105" s="219"/>
      <c r="EO105" s="67">
        <f t="shared" si="94"/>
        <v>2.06</v>
      </c>
      <c r="EP105" s="67">
        <f t="shared" si="94"/>
        <v>0</v>
      </c>
      <c r="EQ105" s="185"/>
      <c r="ER105" s="172"/>
      <c r="ES105" s="172"/>
      <c r="ET105" s="172"/>
      <c r="EU105" s="70">
        <f t="shared" si="95"/>
        <v>0</v>
      </c>
      <c r="EV105" s="70">
        <f t="shared" si="96"/>
        <v>0</v>
      </c>
      <c r="EW105" s="67"/>
      <c r="EX105" s="67"/>
      <c r="EY105" s="67"/>
      <c r="EZ105" s="67"/>
      <c r="FA105" s="67">
        <f t="shared" si="97"/>
        <v>0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2"/>
      <c r="FJ105" s="172"/>
      <c r="FK105" s="172"/>
      <c r="FL105" s="172"/>
      <c r="FM105" s="70">
        <f t="shared" si="99"/>
        <v>0</v>
      </c>
      <c r="FN105" s="70">
        <f t="shared" si="100"/>
        <v>0</v>
      </c>
      <c r="FO105" s="172"/>
      <c r="FP105" s="172"/>
      <c r="FQ105" s="172"/>
      <c r="FR105" s="172"/>
      <c r="FS105" s="70">
        <f t="shared" si="101"/>
        <v>0</v>
      </c>
      <c r="FT105" s="70">
        <f t="shared" si="102"/>
        <v>0</v>
      </c>
      <c r="FU105" s="172"/>
      <c r="FV105" s="172"/>
      <c r="FW105" s="172"/>
      <c r="FX105" s="172"/>
      <c r="FY105" s="70">
        <f t="shared" si="103"/>
        <v>0</v>
      </c>
      <c r="FZ105" s="70">
        <f t="shared" si="104"/>
        <v>0</v>
      </c>
      <c r="GA105" s="172">
        <v>0</v>
      </c>
      <c r="GB105" s="172"/>
      <c r="GC105" s="172"/>
      <c r="GD105" s="172"/>
      <c r="GE105" s="70">
        <f t="shared" si="105"/>
        <v>0</v>
      </c>
      <c r="GF105" s="70">
        <f t="shared" si="106"/>
        <v>0</v>
      </c>
      <c r="GG105" s="172"/>
      <c r="GH105" s="172"/>
      <c r="GI105" s="70">
        <f t="shared" si="70"/>
        <v>0</v>
      </c>
      <c r="GJ105" s="70">
        <f t="shared" si="107"/>
        <v>0</v>
      </c>
      <c r="GK105" s="172"/>
      <c r="GL105" s="172"/>
      <c r="GM105" s="70">
        <f t="shared" si="108"/>
        <v>0</v>
      </c>
      <c r="GN105" s="70">
        <f t="shared" si="109"/>
        <v>0</v>
      </c>
      <c r="GO105" s="172">
        <v>0</v>
      </c>
      <c r="GP105" s="172"/>
      <c r="GQ105" s="70">
        <f t="shared" si="110"/>
        <v>0</v>
      </c>
      <c r="GR105" s="70">
        <f t="shared" si="111"/>
        <v>0</v>
      </c>
      <c r="GS105" s="172"/>
      <c r="GT105" s="172"/>
      <c r="GU105" s="70">
        <f t="shared" si="112"/>
        <v>0</v>
      </c>
      <c r="GV105" s="70">
        <f t="shared" si="113"/>
        <v>0</v>
      </c>
      <c r="GW105" s="172"/>
      <c r="GX105" s="172"/>
      <c r="GY105" s="70">
        <f t="shared" si="114"/>
        <v>0</v>
      </c>
      <c r="GZ105" s="70">
        <f t="shared" si="115"/>
        <v>0</v>
      </c>
      <c r="HA105" s="172">
        <v>0</v>
      </c>
      <c r="HB105" s="172"/>
      <c r="HC105" s="70">
        <f t="shared" si="116"/>
        <v>0</v>
      </c>
      <c r="HD105" s="70">
        <f t="shared" si="117"/>
        <v>0</v>
      </c>
      <c r="HE105" s="172"/>
      <c r="HF105" s="172"/>
      <c r="HG105" s="70">
        <f t="shared" si="118"/>
        <v>0</v>
      </c>
      <c r="HH105" s="70">
        <f t="shared" si="118"/>
        <v>0</v>
      </c>
      <c r="HI105" s="70">
        <v>0</v>
      </c>
      <c r="HJ105" s="70"/>
      <c r="HK105" s="70">
        <f t="shared" si="119"/>
        <v>0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>
        <v>11.34</v>
      </c>
      <c r="HV105" s="70"/>
      <c r="HW105" s="70">
        <f t="shared" si="122"/>
        <v>11.34</v>
      </c>
      <c r="HX105" s="70">
        <f t="shared" si="122"/>
        <v>0</v>
      </c>
      <c r="HY105" s="70"/>
      <c r="HZ105" s="70"/>
      <c r="IA105" s="70">
        <f t="shared" si="123"/>
        <v>0</v>
      </c>
      <c r="IB105" s="70">
        <f t="shared" si="123"/>
        <v>0</v>
      </c>
      <c r="IC105" s="70">
        <v>0</v>
      </c>
      <c r="ID105" s="70"/>
      <c r="IE105" s="70">
        <f t="shared" si="124"/>
        <v>0</v>
      </c>
      <c r="IF105" s="186">
        <f t="shared" si="125"/>
        <v>0</v>
      </c>
      <c r="IG105" s="211">
        <v>0</v>
      </c>
      <c r="IH105" s="211"/>
      <c r="II105" s="187">
        <f t="shared" si="126"/>
        <v>0</v>
      </c>
      <c r="IJ105" s="187">
        <f t="shared" si="126"/>
        <v>0</v>
      </c>
      <c r="IM105" s="187">
        <f t="shared" si="127"/>
        <v>0</v>
      </c>
      <c r="IN105" s="187">
        <f t="shared" si="127"/>
        <v>0</v>
      </c>
      <c r="IO105" s="172"/>
      <c r="IP105" s="187"/>
      <c r="IQ105" s="187">
        <f t="shared" si="128"/>
        <v>0</v>
      </c>
      <c r="IR105" s="187">
        <f t="shared" si="128"/>
        <v>0</v>
      </c>
      <c r="IS105" s="187"/>
      <c r="IT105" s="187"/>
      <c r="IU105" s="187">
        <f t="shared" si="129"/>
        <v>0</v>
      </c>
      <c r="IV105" s="187">
        <f t="shared" si="129"/>
        <v>0</v>
      </c>
      <c r="IW105" s="187"/>
      <c r="IX105" s="187"/>
      <c r="IY105" s="187">
        <f t="shared" si="130"/>
        <v>0</v>
      </c>
      <c r="IZ105" s="187">
        <f t="shared" si="131"/>
        <v>0</v>
      </c>
      <c r="JA105" s="187"/>
      <c r="JB105" s="187"/>
      <c r="JC105" s="187">
        <f t="shared" si="132"/>
        <v>0</v>
      </c>
      <c r="JD105" s="187">
        <f t="shared" si="132"/>
        <v>0</v>
      </c>
      <c r="JE105" s="187"/>
      <c r="JF105" s="187"/>
      <c r="JG105" s="187">
        <f t="shared" si="133"/>
        <v>0</v>
      </c>
      <c r="JH105" s="187">
        <f t="shared" si="133"/>
        <v>0</v>
      </c>
      <c r="JI105" s="187">
        <v>0</v>
      </c>
      <c r="JJ105" s="187"/>
      <c r="JK105" s="187">
        <f t="shared" si="134"/>
        <v>0</v>
      </c>
      <c r="JL105" s="187">
        <f t="shared" si="134"/>
        <v>0</v>
      </c>
      <c r="JM105" s="187"/>
      <c r="JN105" s="187"/>
      <c r="JO105" s="187">
        <f t="shared" si="135"/>
        <v>0</v>
      </c>
      <c r="JP105" s="187">
        <f t="shared" si="135"/>
        <v>0</v>
      </c>
      <c r="JQ105" s="187"/>
      <c r="JR105" s="187"/>
      <c r="JS105" s="187">
        <f t="shared" si="136"/>
        <v>0</v>
      </c>
      <c r="JT105" s="187">
        <f t="shared" si="136"/>
        <v>0</v>
      </c>
      <c r="JU105" s="187"/>
      <c r="JV105" s="187"/>
      <c r="JW105" s="187">
        <f t="shared" si="137"/>
        <v>0</v>
      </c>
      <c r="JX105" s="187">
        <f t="shared" si="137"/>
        <v>0</v>
      </c>
    </row>
    <row r="106" spans="1:284" ht="12.75" customHeight="1" thickBot="1">
      <c r="A106" s="162"/>
      <c r="B106" s="135">
        <v>96</v>
      </c>
      <c r="C106" s="214"/>
      <c r="D106" s="214"/>
      <c r="E106" s="223"/>
      <c r="F106" s="223"/>
      <c r="G106" s="67">
        <f t="shared" si="71"/>
        <v>0</v>
      </c>
      <c r="H106" s="67">
        <f t="shared" si="71"/>
        <v>0</v>
      </c>
      <c r="I106" s="224">
        <v>0</v>
      </c>
      <c r="J106" s="67"/>
      <c r="K106" s="67"/>
      <c r="L106" s="67"/>
      <c r="M106" s="67">
        <f t="shared" si="72"/>
        <v>0</v>
      </c>
      <c r="N106" s="67">
        <f t="shared" si="72"/>
        <v>0</v>
      </c>
      <c r="O106" s="214"/>
      <c r="P106" s="224"/>
      <c r="Q106" s="223"/>
      <c r="R106" s="225"/>
      <c r="S106" s="67">
        <f t="shared" si="73"/>
        <v>0</v>
      </c>
      <c r="T106" s="67">
        <f t="shared" si="73"/>
        <v>0</v>
      </c>
      <c r="U106" s="225"/>
      <c r="V106" s="225"/>
      <c r="W106" s="223"/>
      <c r="X106" s="223"/>
      <c r="Y106" s="67">
        <f t="shared" si="74"/>
        <v>0</v>
      </c>
      <c r="Z106" s="67">
        <f t="shared" si="74"/>
        <v>0</v>
      </c>
      <c r="AA106" s="225"/>
      <c r="AB106" s="226"/>
      <c r="AC106" s="227"/>
      <c r="AD106" s="228"/>
      <c r="AE106" s="67">
        <f t="shared" si="75"/>
        <v>0</v>
      </c>
      <c r="AF106" s="67">
        <f t="shared" si="75"/>
        <v>0</v>
      </c>
      <c r="AG106" s="225">
        <v>36.08</v>
      </c>
      <c r="AH106" s="225"/>
      <c r="AI106" s="67"/>
      <c r="AJ106" s="67"/>
      <c r="AK106" s="67">
        <f t="shared" si="76"/>
        <v>36.08</v>
      </c>
      <c r="AL106" s="67">
        <f t="shared" si="76"/>
        <v>0</v>
      </c>
      <c r="AM106" s="225"/>
      <c r="AN106" s="225"/>
      <c r="AO106" s="71"/>
      <c r="AP106" s="71"/>
      <c r="AQ106" s="67">
        <f t="shared" si="77"/>
        <v>0</v>
      </c>
      <c r="AR106" s="67">
        <f t="shared" si="77"/>
        <v>0</v>
      </c>
      <c r="AS106" s="223"/>
      <c r="AT106" s="223"/>
      <c r="AU106" s="70"/>
      <c r="AV106" s="225"/>
      <c r="AW106" s="67">
        <f t="shared" si="78"/>
        <v>0</v>
      </c>
      <c r="AX106" s="67">
        <f t="shared" si="78"/>
        <v>0</v>
      </c>
      <c r="AY106" s="183"/>
      <c r="AZ106" s="229"/>
      <c r="BA106" s="81"/>
      <c r="BB106" s="81"/>
      <c r="BC106" s="67">
        <f t="shared" si="79"/>
        <v>0</v>
      </c>
      <c r="BD106" s="67">
        <f t="shared" si="79"/>
        <v>0</v>
      </c>
      <c r="BE106" s="214"/>
      <c r="BF106" s="214"/>
      <c r="BG106" s="72"/>
      <c r="BH106" s="230"/>
      <c r="BI106" s="67">
        <f t="shared" si="80"/>
        <v>0</v>
      </c>
      <c r="BJ106" s="67">
        <f t="shared" si="80"/>
        <v>0</v>
      </c>
      <c r="BK106" s="231"/>
      <c r="BL106" s="231"/>
      <c r="BM106" s="225"/>
      <c r="BN106" s="225"/>
      <c r="BO106" s="67">
        <f t="shared" si="81"/>
        <v>0</v>
      </c>
      <c r="BP106" s="67">
        <f t="shared" si="81"/>
        <v>0</v>
      </c>
      <c r="BQ106" s="232"/>
      <c r="BR106" s="214"/>
      <c r="BS106" s="87"/>
      <c r="BT106" s="233"/>
      <c r="BU106" s="67">
        <f t="shared" si="82"/>
        <v>0</v>
      </c>
      <c r="BV106" s="67">
        <f t="shared" si="82"/>
        <v>0</v>
      </c>
      <c r="BW106" s="223">
        <v>0</v>
      </c>
      <c r="BX106" s="223"/>
      <c r="BY106" s="234"/>
      <c r="BZ106" s="235"/>
      <c r="CA106" s="67">
        <f t="shared" si="83"/>
        <v>0</v>
      </c>
      <c r="CB106" s="67">
        <f t="shared" si="83"/>
        <v>0</v>
      </c>
      <c r="CC106" s="223"/>
      <c r="CD106" s="223"/>
      <c r="CE106" s="88"/>
      <c r="CF106" s="236"/>
      <c r="CG106" s="67">
        <f t="shared" si="84"/>
        <v>0</v>
      </c>
      <c r="CH106" s="67">
        <f t="shared" si="84"/>
        <v>0</v>
      </c>
      <c r="CI106" s="214"/>
      <c r="CJ106" s="214"/>
      <c r="CK106" s="237"/>
      <c r="CL106" s="67"/>
      <c r="CM106" s="67">
        <f t="shared" si="85"/>
        <v>0</v>
      </c>
      <c r="CN106" s="67">
        <f t="shared" si="85"/>
        <v>0</v>
      </c>
      <c r="CO106" s="214"/>
      <c r="CP106" s="214"/>
      <c r="CQ106" s="67"/>
      <c r="CR106" s="67"/>
      <c r="CS106" s="67">
        <f t="shared" si="86"/>
        <v>0</v>
      </c>
      <c r="CT106" s="67">
        <f t="shared" si="86"/>
        <v>0</v>
      </c>
      <c r="CU106" s="223"/>
      <c r="CV106" s="223"/>
      <c r="CW106" s="214"/>
      <c r="CX106" s="214"/>
      <c r="CY106" s="67">
        <f t="shared" si="87"/>
        <v>0</v>
      </c>
      <c r="CZ106" s="67">
        <f t="shared" si="87"/>
        <v>0</v>
      </c>
      <c r="DA106" s="214"/>
      <c r="DB106" s="224"/>
      <c r="DC106" s="231"/>
      <c r="DD106" s="225"/>
      <c r="DE106" s="67">
        <f t="shared" si="88"/>
        <v>0</v>
      </c>
      <c r="DF106" s="67">
        <f t="shared" si="88"/>
        <v>0</v>
      </c>
      <c r="DG106" s="223"/>
      <c r="DH106" s="223"/>
      <c r="DI106" s="223"/>
      <c r="DJ106" s="223"/>
      <c r="DK106" s="67">
        <f t="shared" si="89"/>
        <v>0</v>
      </c>
      <c r="DL106" s="67">
        <f t="shared" si="89"/>
        <v>0</v>
      </c>
      <c r="DM106" s="214"/>
      <c r="DN106" s="214"/>
      <c r="DO106" s="238"/>
      <c r="DP106" s="239"/>
      <c r="DQ106" s="67">
        <f t="shared" si="90"/>
        <v>0</v>
      </c>
      <c r="DR106" s="67">
        <f t="shared" si="90"/>
        <v>0</v>
      </c>
      <c r="DS106" s="107"/>
      <c r="DT106" s="225"/>
      <c r="DU106" s="214"/>
      <c r="DV106" s="214"/>
      <c r="DW106" s="67">
        <f t="shared" si="91"/>
        <v>0</v>
      </c>
      <c r="DX106" s="67">
        <f t="shared" si="91"/>
        <v>0</v>
      </c>
      <c r="DY106" s="214"/>
      <c r="DZ106" s="224"/>
      <c r="EA106" s="240"/>
      <c r="EB106" s="225"/>
      <c r="EC106" s="67">
        <f t="shared" si="92"/>
        <v>0</v>
      </c>
      <c r="ED106" s="67">
        <f t="shared" si="92"/>
        <v>0</v>
      </c>
      <c r="EE106" s="214"/>
      <c r="EF106" s="214"/>
      <c r="EG106" s="219"/>
      <c r="EH106" s="238"/>
      <c r="EI106" s="67">
        <f t="shared" si="93"/>
        <v>0</v>
      </c>
      <c r="EJ106" s="67">
        <f t="shared" si="93"/>
        <v>0</v>
      </c>
      <c r="EK106" s="214">
        <v>2.06</v>
      </c>
      <c r="EL106" s="214"/>
      <c r="EM106" s="238"/>
      <c r="EN106" s="238"/>
      <c r="EO106" s="67">
        <f t="shared" si="94"/>
        <v>2.06</v>
      </c>
      <c r="EP106" s="67">
        <f t="shared" si="94"/>
        <v>0</v>
      </c>
      <c r="EQ106" s="185"/>
      <c r="ER106" s="172"/>
      <c r="ES106" s="172"/>
      <c r="ET106" s="172"/>
      <c r="EU106" s="70">
        <f t="shared" si="95"/>
        <v>0</v>
      </c>
      <c r="EV106" s="70">
        <f t="shared" si="96"/>
        <v>0</v>
      </c>
      <c r="EW106" s="67"/>
      <c r="EX106" s="67"/>
      <c r="EY106" s="67"/>
      <c r="EZ106" s="67"/>
      <c r="FA106" s="67">
        <f t="shared" si="97"/>
        <v>0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2"/>
      <c r="FJ106" s="172"/>
      <c r="FK106" s="172"/>
      <c r="FL106" s="172"/>
      <c r="FM106" s="70">
        <f t="shared" si="99"/>
        <v>0</v>
      </c>
      <c r="FN106" s="70">
        <f t="shared" si="100"/>
        <v>0</v>
      </c>
      <c r="FO106" s="172"/>
      <c r="FP106" s="172"/>
      <c r="FQ106" s="172"/>
      <c r="FR106" s="172"/>
      <c r="FS106" s="70">
        <f t="shared" si="101"/>
        <v>0</v>
      </c>
      <c r="FT106" s="70">
        <f t="shared" si="102"/>
        <v>0</v>
      </c>
      <c r="FU106" s="172"/>
      <c r="FV106" s="172"/>
      <c r="FW106" s="172"/>
      <c r="FX106" s="172"/>
      <c r="FY106" s="70">
        <f t="shared" si="103"/>
        <v>0</v>
      </c>
      <c r="FZ106" s="70">
        <f t="shared" si="104"/>
        <v>0</v>
      </c>
      <c r="GA106" s="172">
        <v>0</v>
      </c>
      <c r="GB106" s="172"/>
      <c r="GC106" s="172"/>
      <c r="GD106" s="172"/>
      <c r="GE106" s="70">
        <f t="shared" si="105"/>
        <v>0</v>
      </c>
      <c r="GF106" s="70">
        <f t="shared" si="106"/>
        <v>0</v>
      </c>
      <c r="GG106" s="172"/>
      <c r="GH106" s="172"/>
      <c r="GI106" s="70">
        <f t="shared" si="70"/>
        <v>0</v>
      </c>
      <c r="GJ106" s="70">
        <f t="shared" si="107"/>
        <v>0</v>
      </c>
      <c r="GK106" s="172"/>
      <c r="GL106" s="172"/>
      <c r="GM106" s="70">
        <f t="shared" si="108"/>
        <v>0</v>
      </c>
      <c r="GN106" s="70">
        <f t="shared" si="109"/>
        <v>0</v>
      </c>
      <c r="GO106" s="172">
        <v>0</v>
      </c>
      <c r="GP106" s="172"/>
      <c r="GQ106" s="70">
        <f t="shared" si="110"/>
        <v>0</v>
      </c>
      <c r="GR106" s="70">
        <f t="shared" si="111"/>
        <v>0</v>
      </c>
      <c r="GS106" s="172"/>
      <c r="GT106" s="172"/>
      <c r="GU106" s="70">
        <f t="shared" si="112"/>
        <v>0</v>
      </c>
      <c r="GV106" s="70">
        <f t="shared" si="113"/>
        <v>0</v>
      </c>
      <c r="GW106" s="172"/>
      <c r="GX106" s="172"/>
      <c r="GY106" s="70">
        <f t="shared" si="114"/>
        <v>0</v>
      </c>
      <c r="GZ106" s="70">
        <f t="shared" si="115"/>
        <v>0</v>
      </c>
      <c r="HA106" s="172">
        <v>0</v>
      </c>
      <c r="HB106" s="172"/>
      <c r="HC106" s="70">
        <f t="shared" si="116"/>
        <v>0</v>
      </c>
      <c r="HD106" s="70">
        <f t="shared" si="117"/>
        <v>0</v>
      </c>
      <c r="HE106" s="172"/>
      <c r="HF106" s="172"/>
      <c r="HG106" s="70">
        <f t="shared" si="118"/>
        <v>0</v>
      </c>
      <c r="HH106" s="70">
        <f t="shared" si="118"/>
        <v>0</v>
      </c>
      <c r="HI106" s="70">
        <v>0</v>
      </c>
      <c r="HJ106" s="70"/>
      <c r="HK106" s="70">
        <f t="shared" si="119"/>
        <v>0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>
        <v>11.34</v>
      </c>
      <c r="HV106" s="70"/>
      <c r="HW106" s="70">
        <f t="shared" si="122"/>
        <v>11.34</v>
      </c>
      <c r="HX106" s="70">
        <f t="shared" si="122"/>
        <v>0</v>
      </c>
      <c r="HY106" s="70"/>
      <c r="HZ106" s="70"/>
      <c r="IA106" s="70">
        <f t="shared" si="123"/>
        <v>0</v>
      </c>
      <c r="IB106" s="70">
        <f t="shared" si="123"/>
        <v>0</v>
      </c>
      <c r="IC106" s="70">
        <v>0</v>
      </c>
      <c r="ID106" s="70"/>
      <c r="IE106" s="70">
        <f t="shared" si="124"/>
        <v>0</v>
      </c>
      <c r="IF106" s="186">
        <f t="shared" si="125"/>
        <v>0</v>
      </c>
      <c r="IG106" s="211">
        <v>0</v>
      </c>
      <c r="IH106" s="211"/>
      <c r="II106" s="187">
        <f t="shared" si="126"/>
        <v>0</v>
      </c>
      <c r="IJ106" s="187">
        <f t="shared" si="126"/>
        <v>0</v>
      </c>
      <c r="IM106" s="187">
        <f t="shared" si="127"/>
        <v>0</v>
      </c>
      <c r="IN106" s="187">
        <f t="shared" si="127"/>
        <v>0</v>
      </c>
      <c r="IO106" s="172"/>
      <c r="IP106" s="187"/>
      <c r="IQ106" s="187">
        <f t="shared" si="128"/>
        <v>0</v>
      </c>
      <c r="IR106" s="187">
        <f t="shared" si="128"/>
        <v>0</v>
      </c>
      <c r="IS106" s="187"/>
      <c r="IT106" s="187"/>
      <c r="IU106" s="187">
        <f t="shared" si="129"/>
        <v>0</v>
      </c>
      <c r="IV106" s="187">
        <f t="shared" si="129"/>
        <v>0</v>
      </c>
      <c r="IW106" s="187"/>
      <c r="IX106" s="187"/>
      <c r="IY106" s="187">
        <f t="shared" si="130"/>
        <v>0</v>
      </c>
      <c r="IZ106" s="187">
        <f t="shared" si="131"/>
        <v>0</v>
      </c>
      <c r="JA106" s="187"/>
      <c r="JB106" s="187"/>
      <c r="JC106" s="187">
        <f t="shared" si="132"/>
        <v>0</v>
      </c>
      <c r="JD106" s="187">
        <f t="shared" si="132"/>
        <v>0</v>
      </c>
      <c r="JE106" s="187"/>
      <c r="JF106" s="187"/>
      <c r="JG106" s="187">
        <f t="shared" si="133"/>
        <v>0</v>
      </c>
      <c r="JH106" s="187">
        <f t="shared" si="133"/>
        <v>0</v>
      </c>
      <c r="JI106" s="187">
        <v>0</v>
      </c>
      <c r="JJ106" s="187"/>
      <c r="JK106" s="187">
        <f t="shared" si="134"/>
        <v>0</v>
      </c>
      <c r="JL106" s="187">
        <f t="shared" si="134"/>
        <v>0</v>
      </c>
      <c r="JM106" s="187"/>
      <c r="JN106" s="187"/>
      <c r="JO106" s="187">
        <f t="shared" si="135"/>
        <v>0</v>
      </c>
      <c r="JP106" s="187">
        <f t="shared" si="135"/>
        <v>0</v>
      </c>
      <c r="JQ106" s="187"/>
      <c r="JR106" s="187"/>
      <c r="JS106" s="187">
        <f t="shared" si="136"/>
        <v>0</v>
      </c>
      <c r="JT106" s="187">
        <f t="shared" si="136"/>
        <v>0</v>
      </c>
      <c r="JU106" s="187"/>
      <c r="JV106" s="187"/>
      <c r="JW106" s="187">
        <f t="shared" si="137"/>
        <v>0</v>
      </c>
      <c r="JX106" s="187">
        <f t="shared" si="137"/>
        <v>0</v>
      </c>
    </row>
    <row r="107" spans="1:284" ht="12.75" customHeight="1">
      <c r="A107" s="163" t="s">
        <v>129</v>
      </c>
      <c r="B107" s="164"/>
      <c r="C107" s="241">
        <f t="shared" ref="C107:BN107" si="138">MAX(C11:C106)</f>
        <v>0</v>
      </c>
      <c r="D107" s="241">
        <f t="shared" si="138"/>
        <v>0</v>
      </c>
      <c r="E107" s="241">
        <f t="shared" si="138"/>
        <v>0</v>
      </c>
      <c r="F107" s="241">
        <f t="shared" si="138"/>
        <v>0</v>
      </c>
      <c r="G107" s="241">
        <f t="shared" si="138"/>
        <v>0</v>
      </c>
      <c r="H107" s="241">
        <f t="shared" si="138"/>
        <v>0</v>
      </c>
      <c r="I107" s="241">
        <f t="shared" si="138"/>
        <v>8.25</v>
      </c>
      <c r="J107" s="242">
        <f t="shared" si="138"/>
        <v>0</v>
      </c>
      <c r="K107" s="242">
        <f t="shared" si="138"/>
        <v>0</v>
      </c>
      <c r="L107" s="242">
        <f t="shared" si="138"/>
        <v>0</v>
      </c>
      <c r="M107" s="241">
        <f t="shared" si="138"/>
        <v>8.25</v>
      </c>
      <c r="N107" s="241">
        <f t="shared" si="138"/>
        <v>0</v>
      </c>
      <c r="O107" s="241">
        <f t="shared" si="138"/>
        <v>0</v>
      </c>
      <c r="P107" s="241">
        <f t="shared" si="138"/>
        <v>0</v>
      </c>
      <c r="Q107" s="241">
        <f t="shared" si="138"/>
        <v>0</v>
      </c>
      <c r="R107" s="241">
        <f t="shared" si="138"/>
        <v>0</v>
      </c>
      <c r="S107" s="241">
        <f t="shared" si="138"/>
        <v>0</v>
      </c>
      <c r="T107" s="241">
        <f t="shared" si="138"/>
        <v>0</v>
      </c>
      <c r="U107" s="241">
        <f t="shared" si="138"/>
        <v>0</v>
      </c>
      <c r="V107" s="241">
        <f t="shared" si="138"/>
        <v>0</v>
      </c>
      <c r="W107" s="241">
        <f t="shared" si="138"/>
        <v>0</v>
      </c>
      <c r="X107" s="241">
        <f t="shared" si="138"/>
        <v>0</v>
      </c>
      <c r="Y107" s="241">
        <f t="shared" si="138"/>
        <v>0</v>
      </c>
      <c r="Z107" s="241">
        <f t="shared" si="138"/>
        <v>0</v>
      </c>
      <c r="AA107" s="241">
        <f t="shared" si="138"/>
        <v>0</v>
      </c>
      <c r="AB107" s="241">
        <f t="shared" si="138"/>
        <v>0</v>
      </c>
      <c r="AC107" s="241">
        <f t="shared" si="138"/>
        <v>0</v>
      </c>
      <c r="AD107" s="241">
        <f t="shared" si="138"/>
        <v>0</v>
      </c>
      <c r="AE107" s="241">
        <f t="shared" si="138"/>
        <v>0</v>
      </c>
      <c r="AF107" s="241">
        <f t="shared" si="138"/>
        <v>0</v>
      </c>
      <c r="AG107" s="241">
        <f t="shared" si="138"/>
        <v>77.319999999999993</v>
      </c>
      <c r="AH107" s="241">
        <f t="shared" si="138"/>
        <v>0</v>
      </c>
      <c r="AI107" s="241">
        <f t="shared" si="138"/>
        <v>0</v>
      </c>
      <c r="AJ107" s="241">
        <f t="shared" si="138"/>
        <v>0</v>
      </c>
      <c r="AK107" s="241">
        <f t="shared" si="138"/>
        <v>77.319999999999993</v>
      </c>
      <c r="AL107" s="241">
        <f t="shared" si="138"/>
        <v>0</v>
      </c>
      <c r="AM107" s="241">
        <f t="shared" si="138"/>
        <v>0</v>
      </c>
      <c r="AN107" s="241">
        <f t="shared" si="138"/>
        <v>0</v>
      </c>
      <c r="AO107" s="241">
        <f t="shared" si="138"/>
        <v>0</v>
      </c>
      <c r="AP107" s="241">
        <f t="shared" si="138"/>
        <v>0</v>
      </c>
      <c r="AQ107" s="241">
        <f t="shared" si="138"/>
        <v>0</v>
      </c>
      <c r="AR107" s="241">
        <f t="shared" si="138"/>
        <v>0</v>
      </c>
      <c r="AS107" s="241">
        <f t="shared" si="138"/>
        <v>0</v>
      </c>
      <c r="AT107" s="241">
        <f t="shared" si="138"/>
        <v>0</v>
      </c>
      <c r="AU107" s="241">
        <f t="shared" si="138"/>
        <v>0</v>
      </c>
      <c r="AV107" s="241">
        <f t="shared" si="138"/>
        <v>0</v>
      </c>
      <c r="AW107" s="241">
        <f t="shared" si="138"/>
        <v>0</v>
      </c>
      <c r="AX107" s="241">
        <f t="shared" si="138"/>
        <v>0</v>
      </c>
      <c r="AY107" s="241">
        <f t="shared" si="138"/>
        <v>0</v>
      </c>
      <c r="AZ107" s="241">
        <f t="shared" si="138"/>
        <v>0</v>
      </c>
      <c r="BA107" s="241">
        <f t="shared" si="138"/>
        <v>0</v>
      </c>
      <c r="BB107" s="241">
        <f t="shared" si="138"/>
        <v>0</v>
      </c>
      <c r="BC107" s="241">
        <f t="shared" si="138"/>
        <v>0</v>
      </c>
      <c r="BD107" s="241">
        <f t="shared" si="138"/>
        <v>0</v>
      </c>
      <c r="BE107" s="241">
        <f t="shared" si="138"/>
        <v>0</v>
      </c>
      <c r="BF107" s="241">
        <f t="shared" si="138"/>
        <v>0</v>
      </c>
      <c r="BG107" s="241">
        <f t="shared" si="138"/>
        <v>0</v>
      </c>
      <c r="BH107" s="241">
        <f t="shared" si="138"/>
        <v>0</v>
      </c>
      <c r="BI107" s="241">
        <f t="shared" si="138"/>
        <v>0</v>
      </c>
      <c r="BJ107" s="241">
        <f t="shared" si="138"/>
        <v>0</v>
      </c>
      <c r="BK107" s="241">
        <f t="shared" si="138"/>
        <v>0</v>
      </c>
      <c r="BL107" s="241">
        <f t="shared" si="138"/>
        <v>0</v>
      </c>
      <c r="BM107" s="241">
        <f t="shared" si="138"/>
        <v>0</v>
      </c>
      <c r="BN107" s="241">
        <f t="shared" si="138"/>
        <v>0</v>
      </c>
      <c r="BO107" s="241">
        <f t="shared" ref="BO107:DZ107" si="139">MAX(BO11:BO106)</f>
        <v>0</v>
      </c>
      <c r="BP107" s="241">
        <f t="shared" si="139"/>
        <v>0</v>
      </c>
      <c r="BQ107" s="241">
        <f t="shared" si="139"/>
        <v>0</v>
      </c>
      <c r="BR107" s="241">
        <f t="shared" si="139"/>
        <v>0</v>
      </c>
      <c r="BS107" s="241">
        <f t="shared" si="139"/>
        <v>0</v>
      </c>
      <c r="BT107" s="241">
        <f t="shared" si="139"/>
        <v>0</v>
      </c>
      <c r="BU107" s="241">
        <f t="shared" si="139"/>
        <v>0</v>
      </c>
      <c r="BV107" s="241">
        <f t="shared" si="139"/>
        <v>0</v>
      </c>
      <c r="BW107" s="241">
        <f t="shared" si="139"/>
        <v>202.06</v>
      </c>
      <c r="BX107" s="241">
        <f t="shared" si="139"/>
        <v>0</v>
      </c>
      <c r="BY107" s="241">
        <f t="shared" si="139"/>
        <v>0</v>
      </c>
      <c r="BZ107" s="241">
        <f t="shared" si="139"/>
        <v>0</v>
      </c>
      <c r="CA107" s="241">
        <f t="shared" si="139"/>
        <v>202.06</v>
      </c>
      <c r="CB107" s="241">
        <f t="shared" si="139"/>
        <v>0</v>
      </c>
      <c r="CC107" s="241">
        <f t="shared" si="139"/>
        <v>0</v>
      </c>
      <c r="CD107" s="241">
        <f t="shared" si="139"/>
        <v>0</v>
      </c>
      <c r="CE107" s="241">
        <f t="shared" si="139"/>
        <v>0</v>
      </c>
      <c r="CF107" s="241">
        <f t="shared" si="139"/>
        <v>0</v>
      </c>
      <c r="CG107" s="241">
        <f t="shared" si="139"/>
        <v>0</v>
      </c>
      <c r="CH107" s="241">
        <f t="shared" si="139"/>
        <v>0</v>
      </c>
      <c r="CI107" s="241">
        <f t="shared" si="139"/>
        <v>0</v>
      </c>
      <c r="CJ107" s="241">
        <f t="shared" si="139"/>
        <v>0</v>
      </c>
      <c r="CK107" s="241">
        <f t="shared" si="139"/>
        <v>0</v>
      </c>
      <c r="CL107" s="241">
        <f t="shared" si="139"/>
        <v>0</v>
      </c>
      <c r="CM107" s="241">
        <f t="shared" si="139"/>
        <v>0</v>
      </c>
      <c r="CN107" s="241">
        <f t="shared" si="139"/>
        <v>0</v>
      </c>
      <c r="CO107" s="241">
        <f t="shared" si="139"/>
        <v>0</v>
      </c>
      <c r="CP107" s="241">
        <f t="shared" si="139"/>
        <v>0</v>
      </c>
      <c r="CQ107" s="241">
        <f t="shared" si="139"/>
        <v>0</v>
      </c>
      <c r="CR107" s="241">
        <f t="shared" si="139"/>
        <v>0</v>
      </c>
      <c r="CS107" s="241">
        <f t="shared" si="139"/>
        <v>0</v>
      </c>
      <c r="CT107" s="241">
        <f t="shared" si="139"/>
        <v>0</v>
      </c>
      <c r="CU107" s="241">
        <f t="shared" si="139"/>
        <v>0</v>
      </c>
      <c r="CV107" s="241">
        <f t="shared" si="139"/>
        <v>0</v>
      </c>
      <c r="CW107" s="241">
        <f t="shared" si="139"/>
        <v>0</v>
      </c>
      <c r="CX107" s="241">
        <f t="shared" si="139"/>
        <v>0</v>
      </c>
      <c r="CY107" s="241">
        <f t="shared" si="139"/>
        <v>0</v>
      </c>
      <c r="CZ107" s="241">
        <f t="shared" si="139"/>
        <v>0</v>
      </c>
      <c r="DA107" s="241">
        <f t="shared" si="139"/>
        <v>0</v>
      </c>
      <c r="DB107" s="241">
        <f t="shared" si="139"/>
        <v>0</v>
      </c>
      <c r="DC107" s="241">
        <f t="shared" si="139"/>
        <v>0</v>
      </c>
      <c r="DD107" s="241">
        <f t="shared" si="139"/>
        <v>0</v>
      </c>
      <c r="DE107" s="241">
        <f t="shared" si="139"/>
        <v>0</v>
      </c>
      <c r="DF107" s="241">
        <f t="shared" si="139"/>
        <v>0</v>
      </c>
      <c r="DG107" s="241">
        <f t="shared" si="139"/>
        <v>0</v>
      </c>
      <c r="DH107" s="241">
        <f t="shared" si="139"/>
        <v>0</v>
      </c>
      <c r="DI107" s="241">
        <f t="shared" si="139"/>
        <v>0</v>
      </c>
      <c r="DJ107" s="241">
        <f t="shared" si="139"/>
        <v>0</v>
      </c>
      <c r="DK107" s="241">
        <f t="shared" si="139"/>
        <v>0</v>
      </c>
      <c r="DL107" s="241">
        <f t="shared" si="139"/>
        <v>0</v>
      </c>
      <c r="DM107" s="241">
        <f t="shared" si="139"/>
        <v>0</v>
      </c>
      <c r="DN107" s="241">
        <f t="shared" si="139"/>
        <v>0</v>
      </c>
      <c r="DO107" s="241">
        <f t="shared" si="139"/>
        <v>0</v>
      </c>
      <c r="DP107" s="241">
        <f t="shared" si="139"/>
        <v>0</v>
      </c>
      <c r="DQ107" s="241">
        <f t="shared" si="139"/>
        <v>0</v>
      </c>
      <c r="DR107" s="241">
        <f t="shared" si="139"/>
        <v>0</v>
      </c>
      <c r="DS107" s="241">
        <f t="shared" si="139"/>
        <v>0</v>
      </c>
      <c r="DT107" s="241">
        <f t="shared" si="139"/>
        <v>0</v>
      </c>
      <c r="DU107" s="241">
        <f t="shared" si="139"/>
        <v>0</v>
      </c>
      <c r="DV107" s="241">
        <f t="shared" si="139"/>
        <v>0</v>
      </c>
      <c r="DW107" s="241">
        <f t="shared" si="139"/>
        <v>0</v>
      </c>
      <c r="DX107" s="241">
        <f t="shared" si="139"/>
        <v>0</v>
      </c>
      <c r="DY107" s="241">
        <f t="shared" si="139"/>
        <v>0</v>
      </c>
      <c r="DZ107" s="241">
        <f t="shared" si="139"/>
        <v>0</v>
      </c>
      <c r="EA107" s="241">
        <f t="shared" ref="EA107:EP107" si="140">MAX(EA11:EA106)</f>
        <v>0</v>
      </c>
      <c r="EB107" s="241">
        <f t="shared" si="140"/>
        <v>0</v>
      </c>
      <c r="EC107" s="241">
        <f t="shared" si="140"/>
        <v>0</v>
      </c>
      <c r="ED107" s="241">
        <f t="shared" si="140"/>
        <v>0</v>
      </c>
      <c r="EE107" s="241">
        <f t="shared" si="140"/>
        <v>0</v>
      </c>
      <c r="EF107" s="241">
        <f t="shared" si="140"/>
        <v>0</v>
      </c>
      <c r="EG107" s="241">
        <f t="shared" si="140"/>
        <v>0</v>
      </c>
      <c r="EH107" s="241">
        <f t="shared" si="140"/>
        <v>0</v>
      </c>
      <c r="EI107" s="241">
        <f t="shared" si="140"/>
        <v>0</v>
      </c>
      <c r="EJ107" s="241">
        <f t="shared" si="140"/>
        <v>0</v>
      </c>
      <c r="EK107" s="241">
        <f t="shared" si="140"/>
        <v>12.37</v>
      </c>
      <c r="EL107" s="241">
        <f t="shared" si="140"/>
        <v>0</v>
      </c>
      <c r="EM107" s="241">
        <f t="shared" si="140"/>
        <v>0</v>
      </c>
      <c r="EN107" s="241">
        <f t="shared" si="140"/>
        <v>0</v>
      </c>
      <c r="EO107" s="241">
        <f t="shared" si="140"/>
        <v>12.37</v>
      </c>
      <c r="EP107" s="241">
        <f t="shared" si="140"/>
        <v>0</v>
      </c>
      <c r="EQ107" s="241">
        <f t="shared" ref="EQ107:ER107" si="141">MAX(EQ11:EQ106)</f>
        <v>0</v>
      </c>
      <c r="ER107" s="241">
        <f t="shared" si="141"/>
        <v>0</v>
      </c>
      <c r="ES107" s="241">
        <f t="shared" ref="ES107:GN107" si="142">MAX(ES11:ES106)</f>
        <v>0</v>
      </c>
      <c r="ET107" s="241">
        <f t="shared" si="142"/>
        <v>0</v>
      </c>
      <c r="EU107" s="241">
        <f t="shared" si="142"/>
        <v>0</v>
      </c>
      <c r="EV107" s="241">
        <f t="shared" si="142"/>
        <v>0</v>
      </c>
      <c r="EW107" s="241">
        <f t="shared" si="142"/>
        <v>0</v>
      </c>
      <c r="EX107" s="241">
        <f t="shared" si="142"/>
        <v>0</v>
      </c>
      <c r="EY107" s="241">
        <f t="shared" si="142"/>
        <v>0</v>
      </c>
      <c r="EZ107" s="241">
        <f t="shared" si="142"/>
        <v>0</v>
      </c>
      <c r="FA107" s="241">
        <f t="shared" si="142"/>
        <v>0</v>
      </c>
      <c r="FB107" s="241">
        <f t="shared" si="142"/>
        <v>0</v>
      </c>
      <c r="FC107" s="241">
        <f t="shared" si="142"/>
        <v>0</v>
      </c>
      <c r="FD107" s="241">
        <f t="shared" si="142"/>
        <v>0</v>
      </c>
      <c r="FE107" s="241">
        <f t="shared" si="142"/>
        <v>0</v>
      </c>
      <c r="FF107" s="241">
        <f t="shared" si="142"/>
        <v>0</v>
      </c>
      <c r="FG107" s="241">
        <f t="shared" si="142"/>
        <v>0</v>
      </c>
      <c r="FH107" s="241">
        <f t="shared" si="142"/>
        <v>0</v>
      </c>
      <c r="FI107" s="242">
        <f t="shared" si="142"/>
        <v>0</v>
      </c>
      <c r="FJ107" s="242">
        <f t="shared" si="142"/>
        <v>0</v>
      </c>
      <c r="FK107" s="242">
        <f t="shared" si="142"/>
        <v>0</v>
      </c>
      <c r="FL107" s="242">
        <f t="shared" si="142"/>
        <v>0</v>
      </c>
      <c r="FM107" s="242">
        <f t="shared" si="142"/>
        <v>0</v>
      </c>
      <c r="FN107" s="242">
        <f t="shared" si="142"/>
        <v>0</v>
      </c>
      <c r="FO107" s="242">
        <f t="shared" si="142"/>
        <v>0</v>
      </c>
      <c r="FP107" s="242">
        <f t="shared" si="142"/>
        <v>0</v>
      </c>
      <c r="FQ107" s="242">
        <f t="shared" si="142"/>
        <v>0</v>
      </c>
      <c r="FR107" s="242">
        <f t="shared" si="142"/>
        <v>0</v>
      </c>
      <c r="FS107" s="242">
        <f t="shared" si="142"/>
        <v>0</v>
      </c>
      <c r="FT107" s="242">
        <f t="shared" si="142"/>
        <v>0</v>
      </c>
      <c r="FU107" s="242">
        <f t="shared" si="142"/>
        <v>0</v>
      </c>
      <c r="FV107" s="242">
        <f t="shared" si="142"/>
        <v>0</v>
      </c>
      <c r="FW107" s="242">
        <f t="shared" si="142"/>
        <v>0</v>
      </c>
      <c r="FX107" s="242">
        <f t="shared" si="142"/>
        <v>0</v>
      </c>
      <c r="FY107" s="242">
        <f t="shared" si="142"/>
        <v>0</v>
      </c>
      <c r="FZ107" s="242">
        <f t="shared" si="142"/>
        <v>0</v>
      </c>
      <c r="GA107" s="242">
        <f t="shared" si="142"/>
        <v>0</v>
      </c>
      <c r="GB107" s="242">
        <f t="shared" si="142"/>
        <v>0</v>
      </c>
      <c r="GC107" s="242">
        <f t="shared" si="142"/>
        <v>0</v>
      </c>
      <c r="GD107" s="242">
        <f t="shared" si="142"/>
        <v>0</v>
      </c>
      <c r="GE107" s="242">
        <f t="shared" si="142"/>
        <v>0</v>
      </c>
      <c r="GF107" s="242">
        <f t="shared" si="142"/>
        <v>0</v>
      </c>
      <c r="GG107" s="242">
        <f t="shared" si="142"/>
        <v>0</v>
      </c>
      <c r="GH107" s="242">
        <f t="shared" si="142"/>
        <v>0</v>
      </c>
      <c r="GI107" s="242">
        <f t="shared" si="142"/>
        <v>0</v>
      </c>
      <c r="GJ107" s="242">
        <f t="shared" si="142"/>
        <v>0</v>
      </c>
      <c r="GK107" s="242">
        <f t="shared" si="142"/>
        <v>0</v>
      </c>
      <c r="GL107" s="242">
        <f t="shared" si="142"/>
        <v>0</v>
      </c>
      <c r="GM107" s="242">
        <f t="shared" si="142"/>
        <v>0</v>
      </c>
      <c r="GN107" s="242">
        <f t="shared" si="142"/>
        <v>0</v>
      </c>
      <c r="GO107" s="242">
        <f t="shared" ref="GO107:GR107" si="143">MAX(GO11:GO106)</f>
        <v>3.3</v>
      </c>
      <c r="GP107" s="242">
        <f t="shared" si="143"/>
        <v>0</v>
      </c>
      <c r="GQ107" s="242">
        <f t="shared" si="143"/>
        <v>3.3</v>
      </c>
      <c r="GR107" s="242">
        <f t="shared" si="143"/>
        <v>0</v>
      </c>
      <c r="GS107" s="242">
        <f t="shared" ref="GS107:GX107" si="144">MAX(GS11:GS106)</f>
        <v>0</v>
      </c>
      <c r="GT107" s="242">
        <f t="shared" si="144"/>
        <v>0</v>
      </c>
      <c r="GU107" s="242">
        <f t="shared" si="144"/>
        <v>0</v>
      </c>
      <c r="GV107" s="242">
        <f t="shared" si="144"/>
        <v>0</v>
      </c>
      <c r="GW107" s="242">
        <f t="shared" si="144"/>
        <v>0</v>
      </c>
      <c r="GX107" s="242">
        <f t="shared" si="144"/>
        <v>0</v>
      </c>
      <c r="GY107" s="242">
        <f t="shared" ref="GY107:HB107" si="145">MAX(GY11:GY106)</f>
        <v>0</v>
      </c>
      <c r="GZ107" s="242">
        <f t="shared" si="145"/>
        <v>0</v>
      </c>
      <c r="HA107" s="242">
        <f t="shared" si="145"/>
        <v>8.25</v>
      </c>
      <c r="HB107" s="242">
        <f t="shared" si="145"/>
        <v>0</v>
      </c>
      <c r="HC107" s="242">
        <f t="shared" ref="HC107:IB107" si="146">MAX(HC11:HC106)</f>
        <v>8.25</v>
      </c>
      <c r="HD107" s="242">
        <f t="shared" si="146"/>
        <v>0</v>
      </c>
      <c r="HE107" s="242">
        <f t="shared" si="146"/>
        <v>0</v>
      </c>
      <c r="HF107" s="242">
        <f t="shared" si="146"/>
        <v>0</v>
      </c>
      <c r="HG107" s="242">
        <f t="shared" si="146"/>
        <v>0</v>
      </c>
      <c r="HH107" s="242">
        <f t="shared" si="146"/>
        <v>0</v>
      </c>
      <c r="HI107" s="242">
        <f t="shared" si="146"/>
        <v>1.24</v>
      </c>
      <c r="HJ107" s="242">
        <f t="shared" si="146"/>
        <v>0</v>
      </c>
      <c r="HK107" s="242">
        <f t="shared" si="146"/>
        <v>1.24</v>
      </c>
      <c r="HL107" s="242">
        <f t="shared" si="146"/>
        <v>0</v>
      </c>
      <c r="HM107" s="242">
        <f t="shared" si="146"/>
        <v>0</v>
      </c>
      <c r="HN107" s="242">
        <f t="shared" si="146"/>
        <v>0</v>
      </c>
      <c r="HO107" s="242">
        <f t="shared" si="146"/>
        <v>0</v>
      </c>
      <c r="HP107" s="242">
        <f t="shared" si="146"/>
        <v>0</v>
      </c>
      <c r="HQ107" s="242">
        <f t="shared" si="146"/>
        <v>0</v>
      </c>
      <c r="HR107" s="242">
        <f t="shared" si="146"/>
        <v>0</v>
      </c>
      <c r="HS107" s="242">
        <f t="shared" si="146"/>
        <v>0</v>
      </c>
      <c r="HT107" s="242">
        <f t="shared" si="146"/>
        <v>0</v>
      </c>
      <c r="HU107" s="242">
        <f>MAX(HU11:HU106)</f>
        <v>11.34</v>
      </c>
      <c r="HV107" s="242">
        <f t="shared" si="146"/>
        <v>0</v>
      </c>
      <c r="HW107" s="242">
        <f t="shared" si="146"/>
        <v>11.34</v>
      </c>
      <c r="HX107" s="242">
        <f t="shared" si="146"/>
        <v>0</v>
      </c>
      <c r="HY107" s="242">
        <f t="shared" si="146"/>
        <v>0</v>
      </c>
      <c r="HZ107" s="242">
        <f t="shared" si="146"/>
        <v>0</v>
      </c>
      <c r="IA107" s="242">
        <f t="shared" si="146"/>
        <v>0</v>
      </c>
      <c r="IB107" s="242">
        <f t="shared" si="146"/>
        <v>0</v>
      </c>
      <c r="IC107" s="242">
        <f t="shared" ref="IC107:JX107" si="147">MAX(IC11:IC106)</f>
        <v>30.93</v>
      </c>
      <c r="ID107" s="242">
        <f t="shared" si="147"/>
        <v>0</v>
      </c>
      <c r="IE107" s="242">
        <f t="shared" si="147"/>
        <v>30.93</v>
      </c>
      <c r="IF107" s="243">
        <f t="shared" si="147"/>
        <v>0</v>
      </c>
      <c r="IG107" s="143">
        <f t="shared" si="147"/>
        <v>1.65</v>
      </c>
      <c r="IH107" s="143">
        <f t="shared" si="147"/>
        <v>0</v>
      </c>
      <c r="II107" s="143">
        <f t="shared" si="147"/>
        <v>1.65</v>
      </c>
      <c r="IJ107" s="143">
        <f t="shared" si="147"/>
        <v>0</v>
      </c>
      <c r="IK107" s="242">
        <f t="shared" si="147"/>
        <v>0</v>
      </c>
      <c r="IL107" s="242">
        <f t="shared" si="147"/>
        <v>0</v>
      </c>
      <c r="IM107" s="242">
        <f t="shared" si="147"/>
        <v>0</v>
      </c>
      <c r="IN107" s="242">
        <f t="shared" si="147"/>
        <v>0</v>
      </c>
      <c r="IO107" s="242">
        <f t="shared" si="147"/>
        <v>0</v>
      </c>
      <c r="IP107" s="242">
        <f t="shared" si="147"/>
        <v>0</v>
      </c>
      <c r="IQ107" s="242">
        <f t="shared" si="147"/>
        <v>0</v>
      </c>
      <c r="IR107" s="242">
        <f t="shared" si="147"/>
        <v>0</v>
      </c>
      <c r="IS107" s="242">
        <f t="shared" si="147"/>
        <v>0</v>
      </c>
      <c r="IT107" s="242">
        <f t="shared" si="147"/>
        <v>0</v>
      </c>
      <c r="IU107" s="242">
        <f t="shared" si="147"/>
        <v>0</v>
      </c>
      <c r="IV107" s="242">
        <f t="shared" si="147"/>
        <v>0</v>
      </c>
      <c r="IW107" s="242">
        <f t="shared" si="147"/>
        <v>0</v>
      </c>
      <c r="IX107" s="242">
        <f t="shared" si="147"/>
        <v>0</v>
      </c>
      <c r="IY107" s="242">
        <f t="shared" si="147"/>
        <v>0</v>
      </c>
      <c r="IZ107" s="242">
        <f t="shared" si="147"/>
        <v>0</v>
      </c>
      <c r="JA107" s="242">
        <f t="shared" si="147"/>
        <v>0</v>
      </c>
      <c r="JB107" s="242">
        <f t="shared" si="147"/>
        <v>0</v>
      </c>
      <c r="JC107" s="242">
        <f t="shared" si="147"/>
        <v>0</v>
      </c>
      <c r="JD107" s="242">
        <f t="shared" si="147"/>
        <v>0</v>
      </c>
      <c r="JE107" s="242">
        <f t="shared" si="147"/>
        <v>0</v>
      </c>
      <c r="JF107" s="242">
        <f t="shared" si="147"/>
        <v>0</v>
      </c>
      <c r="JG107" s="242">
        <f t="shared" si="147"/>
        <v>0</v>
      </c>
      <c r="JH107" s="242">
        <f t="shared" si="147"/>
        <v>0</v>
      </c>
      <c r="JI107" s="242">
        <f t="shared" si="147"/>
        <v>6.19</v>
      </c>
      <c r="JJ107" s="242">
        <f t="shared" si="147"/>
        <v>0</v>
      </c>
      <c r="JK107" s="242">
        <f t="shared" si="147"/>
        <v>6.19</v>
      </c>
      <c r="JL107" s="242">
        <f t="shared" si="147"/>
        <v>0</v>
      </c>
      <c r="JM107" s="242">
        <f t="shared" si="147"/>
        <v>0</v>
      </c>
      <c r="JN107" s="242">
        <f t="shared" si="147"/>
        <v>0</v>
      </c>
      <c r="JO107" s="242">
        <f t="shared" si="147"/>
        <v>0</v>
      </c>
      <c r="JP107" s="242">
        <f t="shared" si="147"/>
        <v>0</v>
      </c>
      <c r="JQ107" s="242">
        <f t="shared" si="147"/>
        <v>0</v>
      </c>
      <c r="JR107" s="242">
        <f t="shared" si="147"/>
        <v>0</v>
      </c>
      <c r="JS107" s="242">
        <f t="shared" si="147"/>
        <v>0</v>
      </c>
      <c r="JT107" s="242">
        <f t="shared" si="147"/>
        <v>0</v>
      </c>
      <c r="JU107" s="242">
        <f t="shared" si="147"/>
        <v>0</v>
      </c>
      <c r="JV107" s="242">
        <f t="shared" si="147"/>
        <v>0</v>
      </c>
      <c r="JW107" s="242">
        <f t="shared" si="147"/>
        <v>0</v>
      </c>
      <c r="JX107" s="242">
        <f t="shared" si="147"/>
        <v>0</v>
      </c>
    </row>
    <row r="108" spans="1:284" ht="12.75" customHeight="1">
      <c r="A108" s="165" t="s">
        <v>130</v>
      </c>
      <c r="B108" s="110"/>
      <c r="C108" s="143">
        <f t="shared" ref="C108:BN108" si="148">MIN(C11:C106)</f>
        <v>0</v>
      </c>
      <c r="D108" s="143">
        <f t="shared" si="148"/>
        <v>0</v>
      </c>
      <c r="E108" s="143">
        <f t="shared" si="148"/>
        <v>0</v>
      </c>
      <c r="F108" s="143">
        <f t="shared" si="148"/>
        <v>0</v>
      </c>
      <c r="G108" s="143">
        <f t="shared" si="148"/>
        <v>0</v>
      </c>
      <c r="H108" s="143">
        <f t="shared" si="148"/>
        <v>0</v>
      </c>
      <c r="I108" s="143">
        <f t="shared" si="148"/>
        <v>0</v>
      </c>
      <c r="J108" s="143">
        <f t="shared" si="148"/>
        <v>0</v>
      </c>
      <c r="K108" s="143">
        <f t="shared" si="148"/>
        <v>0</v>
      </c>
      <c r="L108" s="143">
        <f t="shared" si="148"/>
        <v>0</v>
      </c>
      <c r="M108" s="143">
        <f t="shared" si="148"/>
        <v>0</v>
      </c>
      <c r="N108" s="143">
        <f t="shared" si="148"/>
        <v>0</v>
      </c>
      <c r="O108" s="143">
        <f t="shared" si="148"/>
        <v>0</v>
      </c>
      <c r="P108" s="143">
        <f t="shared" si="148"/>
        <v>0</v>
      </c>
      <c r="Q108" s="143">
        <f t="shared" si="148"/>
        <v>0</v>
      </c>
      <c r="R108" s="143">
        <f t="shared" si="148"/>
        <v>0</v>
      </c>
      <c r="S108" s="143">
        <f t="shared" si="148"/>
        <v>0</v>
      </c>
      <c r="T108" s="143">
        <f t="shared" si="148"/>
        <v>0</v>
      </c>
      <c r="U108" s="143">
        <f t="shared" si="148"/>
        <v>0</v>
      </c>
      <c r="V108" s="143">
        <f t="shared" si="148"/>
        <v>0</v>
      </c>
      <c r="W108" s="143">
        <f t="shared" si="148"/>
        <v>0</v>
      </c>
      <c r="X108" s="143">
        <f t="shared" si="148"/>
        <v>0</v>
      </c>
      <c r="Y108" s="143">
        <f t="shared" si="148"/>
        <v>0</v>
      </c>
      <c r="Z108" s="143">
        <f t="shared" si="148"/>
        <v>0</v>
      </c>
      <c r="AA108" s="143">
        <f t="shared" si="148"/>
        <v>0</v>
      </c>
      <c r="AB108" s="143">
        <f t="shared" si="148"/>
        <v>0</v>
      </c>
      <c r="AC108" s="143">
        <f t="shared" si="148"/>
        <v>0</v>
      </c>
      <c r="AD108" s="143">
        <f t="shared" si="148"/>
        <v>0</v>
      </c>
      <c r="AE108" s="143">
        <f t="shared" si="148"/>
        <v>0</v>
      </c>
      <c r="AF108" s="143">
        <f t="shared" si="148"/>
        <v>0</v>
      </c>
      <c r="AG108" s="143">
        <f t="shared" si="148"/>
        <v>0</v>
      </c>
      <c r="AH108" s="143">
        <f t="shared" si="148"/>
        <v>0</v>
      </c>
      <c r="AI108" s="143">
        <f t="shared" si="148"/>
        <v>0</v>
      </c>
      <c r="AJ108" s="143">
        <f t="shared" si="148"/>
        <v>0</v>
      </c>
      <c r="AK108" s="143">
        <f t="shared" si="148"/>
        <v>0</v>
      </c>
      <c r="AL108" s="143">
        <f t="shared" si="148"/>
        <v>0</v>
      </c>
      <c r="AM108" s="143">
        <f t="shared" si="148"/>
        <v>0</v>
      </c>
      <c r="AN108" s="143">
        <f t="shared" si="148"/>
        <v>0</v>
      </c>
      <c r="AO108" s="143">
        <f t="shared" si="148"/>
        <v>0</v>
      </c>
      <c r="AP108" s="143">
        <f t="shared" si="148"/>
        <v>0</v>
      </c>
      <c r="AQ108" s="143">
        <f t="shared" si="148"/>
        <v>0</v>
      </c>
      <c r="AR108" s="143">
        <f t="shared" si="148"/>
        <v>0</v>
      </c>
      <c r="AS108" s="143">
        <f t="shared" si="148"/>
        <v>0</v>
      </c>
      <c r="AT108" s="143">
        <f t="shared" si="148"/>
        <v>0</v>
      </c>
      <c r="AU108" s="143">
        <f t="shared" si="148"/>
        <v>0</v>
      </c>
      <c r="AV108" s="143">
        <f t="shared" si="148"/>
        <v>0</v>
      </c>
      <c r="AW108" s="143">
        <f t="shared" si="148"/>
        <v>0</v>
      </c>
      <c r="AX108" s="143">
        <f t="shared" si="148"/>
        <v>0</v>
      </c>
      <c r="AY108" s="143">
        <f t="shared" si="148"/>
        <v>0</v>
      </c>
      <c r="AZ108" s="143">
        <f t="shared" si="148"/>
        <v>0</v>
      </c>
      <c r="BA108" s="143">
        <f t="shared" si="148"/>
        <v>0</v>
      </c>
      <c r="BB108" s="143">
        <f t="shared" si="148"/>
        <v>0</v>
      </c>
      <c r="BC108" s="143">
        <f t="shared" si="148"/>
        <v>0</v>
      </c>
      <c r="BD108" s="143">
        <f t="shared" si="148"/>
        <v>0</v>
      </c>
      <c r="BE108" s="143">
        <f t="shared" si="148"/>
        <v>0</v>
      </c>
      <c r="BF108" s="143">
        <f t="shared" si="148"/>
        <v>0</v>
      </c>
      <c r="BG108" s="143">
        <f t="shared" si="148"/>
        <v>0</v>
      </c>
      <c r="BH108" s="143">
        <f t="shared" si="148"/>
        <v>0</v>
      </c>
      <c r="BI108" s="143">
        <f t="shared" si="148"/>
        <v>0</v>
      </c>
      <c r="BJ108" s="143">
        <f t="shared" si="148"/>
        <v>0</v>
      </c>
      <c r="BK108" s="143">
        <f t="shared" si="148"/>
        <v>0</v>
      </c>
      <c r="BL108" s="143">
        <f t="shared" si="148"/>
        <v>0</v>
      </c>
      <c r="BM108" s="143">
        <f t="shared" si="148"/>
        <v>0</v>
      </c>
      <c r="BN108" s="143">
        <f t="shared" si="148"/>
        <v>0</v>
      </c>
      <c r="BO108" s="143">
        <f t="shared" ref="BO108:DZ108" si="149">MIN(BO11:BO106)</f>
        <v>0</v>
      </c>
      <c r="BP108" s="143">
        <f t="shared" si="149"/>
        <v>0</v>
      </c>
      <c r="BQ108" s="143">
        <f t="shared" si="149"/>
        <v>0</v>
      </c>
      <c r="BR108" s="143">
        <f t="shared" si="149"/>
        <v>0</v>
      </c>
      <c r="BS108" s="143">
        <f t="shared" si="149"/>
        <v>0</v>
      </c>
      <c r="BT108" s="143">
        <f t="shared" si="149"/>
        <v>0</v>
      </c>
      <c r="BU108" s="143">
        <f t="shared" si="149"/>
        <v>0</v>
      </c>
      <c r="BV108" s="143">
        <f t="shared" si="149"/>
        <v>0</v>
      </c>
      <c r="BW108" s="143">
        <f t="shared" si="149"/>
        <v>0</v>
      </c>
      <c r="BX108" s="143">
        <f t="shared" si="149"/>
        <v>0</v>
      </c>
      <c r="BY108" s="143">
        <f t="shared" si="149"/>
        <v>0</v>
      </c>
      <c r="BZ108" s="143">
        <f t="shared" si="149"/>
        <v>0</v>
      </c>
      <c r="CA108" s="143">
        <f t="shared" si="149"/>
        <v>0</v>
      </c>
      <c r="CB108" s="143">
        <f t="shared" si="149"/>
        <v>0</v>
      </c>
      <c r="CC108" s="143">
        <f t="shared" si="149"/>
        <v>0</v>
      </c>
      <c r="CD108" s="143">
        <f t="shared" si="149"/>
        <v>0</v>
      </c>
      <c r="CE108" s="143">
        <f t="shared" si="149"/>
        <v>0</v>
      </c>
      <c r="CF108" s="143">
        <f t="shared" si="149"/>
        <v>0</v>
      </c>
      <c r="CG108" s="143">
        <f t="shared" si="149"/>
        <v>0</v>
      </c>
      <c r="CH108" s="143">
        <f t="shared" si="149"/>
        <v>0</v>
      </c>
      <c r="CI108" s="143">
        <f t="shared" si="149"/>
        <v>0</v>
      </c>
      <c r="CJ108" s="143">
        <f t="shared" si="149"/>
        <v>0</v>
      </c>
      <c r="CK108" s="143">
        <f t="shared" si="149"/>
        <v>0</v>
      </c>
      <c r="CL108" s="143">
        <f t="shared" si="149"/>
        <v>0</v>
      </c>
      <c r="CM108" s="143">
        <f t="shared" si="149"/>
        <v>0</v>
      </c>
      <c r="CN108" s="143">
        <f t="shared" si="149"/>
        <v>0</v>
      </c>
      <c r="CO108" s="143">
        <f t="shared" si="149"/>
        <v>0</v>
      </c>
      <c r="CP108" s="143">
        <f t="shared" si="149"/>
        <v>0</v>
      </c>
      <c r="CQ108" s="143">
        <f t="shared" si="149"/>
        <v>0</v>
      </c>
      <c r="CR108" s="143">
        <f t="shared" si="149"/>
        <v>0</v>
      </c>
      <c r="CS108" s="143">
        <f t="shared" si="149"/>
        <v>0</v>
      </c>
      <c r="CT108" s="143">
        <f t="shared" si="149"/>
        <v>0</v>
      </c>
      <c r="CU108" s="143">
        <f t="shared" si="149"/>
        <v>0</v>
      </c>
      <c r="CV108" s="143">
        <f t="shared" si="149"/>
        <v>0</v>
      </c>
      <c r="CW108" s="143">
        <f t="shared" si="149"/>
        <v>0</v>
      </c>
      <c r="CX108" s="143">
        <f t="shared" si="149"/>
        <v>0</v>
      </c>
      <c r="CY108" s="143">
        <f t="shared" si="149"/>
        <v>0</v>
      </c>
      <c r="CZ108" s="143">
        <f t="shared" si="149"/>
        <v>0</v>
      </c>
      <c r="DA108" s="143">
        <f t="shared" si="149"/>
        <v>0</v>
      </c>
      <c r="DB108" s="143">
        <f t="shared" si="149"/>
        <v>0</v>
      </c>
      <c r="DC108" s="143">
        <f t="shared" si="149"/>
        <v>0</v>
      </c>
      <c r="DD108" s="143">
        <f t="shared" si="149"/>
        <v>0</v>
      </c>
      <c r="DE108" s="143">
        <f t="shared" si="149"/>
        <v>0</v>
      </c>
      <c r="DF108" s="143">
        <f t="shared" si="149"/>
        <v>0</v>
      </c>
      <c r="DG108" s="143">
        <f t="shared" si="149"/>
        <v>0</v>
      </c>
      <c r="DH108" s="143">
        <f t="shared" si="149"/>
        <v>0</v>
      </c>
      <c r="DI108" s="143">
        <f t="shared" si="149"/>
        <v>0</v>
      </c>
      <c r="DJ108" s="143">
        <f t="shared" si="149"/>
        <v>0</v>
      </c>
      <c r="DK108" s="143">
        <f t="shared" si="149"/>
        <v>0</v>
      </c>
      <c r="DL108" s="143">
        <f t="shared" si="149"/>
        <v>0</v>
      </c>
      <c r="DM108" s="143">
        <f t="shared" si="149"/>
        <v>0</v>
      </c>
      <c r="DN108" s="143">
        <f t="shared" si="149"/>
        <v>0</v>
      </c>
      <c r="DO108" s="143">
        <f t="shared" si="149"/>
        <v>0</v>
      </c>
      <c r="DP108" s="143">
        <f t="shared" si="149"/>
        <v>0</v>
      </c>
      <c r="DQ108" s="143">
        <f t="shared" si="149"/>
        <v>0</v>
      </c>
      <c r="DR108" s="143">
        <f t="shared" si="149"/>
        <v>0</v>
      </c>
      <c r="DS108" s="143">
        <f t="shared" si="149"/>
        <v>0</v>
      </c>
      <c r="DT108" s="143">
        <f t="shared" si="149"/>
        <v>0</v>
      </c>
      <c r="DU108" s="143">
        <f t="shared" si="149"/>
        <v>0</v>
      </c>
      <c r="DV108" s="143">
        <f t="shared" si="149"/>
        <v>0</v>
      </c>
      <c r="DW108" s="143">
        <f t="shared" si="149"/>
        <v>0</v>
      </c>
      <c r="DX108" s="143">
        <f t="shared" si="149"/>
        <v>0</v>
      </c>
      <c r="DY108" s="143">
        <f t="shared" si="149"/>
        <v>0</v>
      </c>
      <c r="DZ108" s="143">
        <f t="shared" si="149"/>
        <v>0</v>
      </c>
      <c r="EA108" s="143">
        <f t="shared" ref="EA108:EP108" si="150">MIN(EA11:EA106)</f>
        <v>0</v>
      </c>
      <c r="EB108" s="143">
        <f t="shared" si="150"/>
        <v>0</v>
      </c>
      <c r="EC108" s="143">
        <f t="shared" si="150"/>
        <v>0</v>
      </c>
      <c r="ED108" s="143">
        <f t="shared" si="150"/>
        <v>0</v>
      </c>
      <c r="EE108" s="143">
        <f t="shared" si="150"/>
        <v>0</v>
      </c>
      <c r="EF108" s="143">
        <f t="shared" si="150"/>
        <v>0</v>
      </c>
      <c r="EG108" s="143">
        <f t="shared" si="150"/>
        <v>0</v>
      </c>
      <c r="EH108" s="143">
        <f t="shared" si="150"/>
        <v>0</v>
      </c>
      <c r="EI108" s="143">
        <f t="shared" si="150"/>
        <v>0</v>
      </c>
      <c r="EJ108" s="143">
        <f t="shared" si="150"/>
        <v>0</v>
      </c>
      <c r="EK108" s="143">
        <f t="shared" si="150"/>
        <v>0</v>
      </c>
      <c r="EL108" s="143">
        <f t="shared" si="150"/>
        <v>0</v>
      </c>
      <c r="EM108" s="143">
        <f t="shared" si="150"/>
        <v>0</v>
      </c>
      <c r="EN108" s="143">
        <f t="shared" si="150"/>
        <v>0</v>
      </c>
      <c r="EO108" s="143">
        <f t="shared" si="150"/>
        <v>0</v>
      </c>
      <c r="EP108" s="143">
        <f t="shared" si="150"/>
        <v>0</v>
      </c>
      <c r="EQ108" s="143">
        <f t="shared" ref="EQ108:ER108" si="151">MIN(EQ11:EQ106)</f>
        <v>0</v>
      </c>
      <c r="ER108" s="143">
        <f t="shared" si="151"/>
        <v>0</v>
      </c>
      <c r="ES108" s="143">
        <f t="shared" ref="ES108:GN108" si="152">MIN(ES11:ES106)</f>
        <v>0</v>
      </c>
      <c r="ET108" s="143">
        <f t="shared" si="152"/>
        <v>0</v>
      </c>
      <c r="EU108" s="143">
        <f t="shared" si="152"/>
        <v>0</v>
      </c>
      <c r="EV108" s="143">
        <f t="shared" si="152"/>
        <v>0</v>
      </c>
      <c r="EW108" s="143">
        <f t="shared" si="152"/>
        <v>0</v>
      </c>
      <c r="EX108" s="143">
        <f t="shared" si="152"/>
        <v>0</v>
      </c>
      <c r="EY108" s="143">
        <f t="shared" si="152"/>
        <v>0</v>
      </c>
      <c r="EZ108" s="143">
        <f t="shared" si="152"/>
        <v>0</v>
      </c>
      <c r="FA108" s="143">
        <f t="shared" si="152"/>
        <v>0</v>
      </c>
      <c r="FB108" s="143">
        <f t="shared" si="152"/>
        <v>0</v>
      </c>
      <c r="FC108" s="143">
        <f t="shared" si="152"/>
        <v>0</v>
      </c>
      <c r="FD108" s="143">
        <f t="shared" si="152"/>
        <v>0</v>
      </c>
      <c r="FE108" s="143">
        <f t="shared" si="152"/>
        <v>0</v>
      </c>
      <c r="FF108" s="143">
        <f t="shared" si="152"/>
        <v>0</v>
      </c>
      <c r="FG108" s="143">
        <f t="shared" si="152"/>
        <v>0</v>
      </c>
      <c r="FH108" s="143">
        <f t="shared" si="152"/>
        <v>0</v>
      </c>
      <c r="FI108" s="143">
        <f t="shared" si="152"/>
        <v>0</v>
      </c>
      <c r="FJ108" s="143">
        <f t="shared" si="152"/>
        <v>0</v>
      </c>
      <c r="FK108" s="143">
        <f t="shared" si="152"/>
        <v>0</v>
      </c>
      <c r="FL108" s="143">
        <f t="shared" si="152"/>
        <v>0</v>
      </c>
      <c r="FM108" s="143">
        <f t="shared" si="152"/>
        <v>0</v>
      </c>
      <c r="FN108" s="143">
        <f t="shared" si="152"/>
        <v>0</v>
      </c>
      <c r="FO108" s="143">
        <f t="shared" si="152"/>
        <v>0</v>
      </c>
      <c r="FP108" s="143">
        <f t="shared" si="152"/>
        <v>0</v>
      </c>
      <c r="FQ108" s="143">
        <f t="shared" si="152"/>
        <v>0</v>
      </c>
      <c r="FR108" s="143">
        <f t="shared" si="152"/>
        <v>0</v>
      </c>
      <c r="FS108" s="143">
        <f t="shared" si="152"/>
        <v>0</v>
      </c>
      <c r="FT108" s="143">
        <f t="shared" si="152"/>
        <v>0</v>
      </c>
      <c r="FU108" s="143">
        <f t="shared" si="152"/>
        <v>0</v>
      </c>
      <c r="FV108" s="143">
        <f t="shared" si="152"/>
        <v>0</v>
      </c>
      <c r="FW108" s="143">
        <f t="shared" si="152"/>
        <v>0</v>
      </c>
      <c r="FX108" s="143">
        <f t="shared" si="152"/>
        <v>0</v>
      </c>
      <c r="FY108" s="143">
        <f t="shared" si="152"/>
        <v>0</v>
      </c>
      <c r="FZ108" s="143">
        <f t="shared" si="152"/>
        <v>0</v>
      </c>
      <c r="GA108" s="143">
        <f t="shared" si="152"/>
        <v>-4.68</v>
      </c>
      <c r="GB108" s="143">
        <f t="shared" si="152"/>
        <v>0</v>
      </c>
      <c r="GC108" s="143">
        <f t="shared" si="152"/>
        <v>0</v>
      </c>
      <c r="GD108" s="143">
        <f t="shared" si="152"/>
        <v>0</v>
      </c>
      <c r="GE108" s="143">
        <f t="shared" si="152"/>
        <v>-4.68</v>
      </c>
      <c r="GF108" s="143">
        <f t="shared" si="152"/>
        <v>0</v>
      </c>
      <c r="GG108" s="143">
        <f t="shared" si="152"/>
        <v>0</v>
      </c>
      <c r="GH108" s="143">
        <f t="shared" si="152"/>
        <v>0</v>
      </c>
      <c r="GI108" s="143">
        <f t="shared" si="152"/>
        <v>0</v>
      </c>
      <c r="GJ108" s="143">
        <f t="shared" si="152"/>
        <v>0</v>
      </c>
      <c r="GK108" s="143">
        <f t="shared" si="152"/>
        <v>0</v>
      </c>
      <c r="GL108" s="143">
        <f t="shared" si="152"/>
        <v>0</v>
      </c>
      <c r="GM108" s="143">
        <f t="shared" si="152"/>
        <v>0</v>
      </c>
      <c r="GN108" s="143">
        <f t="shared" si="152"/>
        <v>0</v>
      </c>
      <c r="GO108" s="143">
        <f t="shared" ref="GO108:GR108" si="153">MIN(GO11:GO106)</f>
        <v>0</v>
      </c>
      <c r="GP108" s="143">
        <f t="shared" si="153"/>
        <v>0</v>
      </c>
      <c r="GQ108" s="143">
        <f t="shared" si="153"/>
        <v>0</v>
      </c>
      <c r="GR108" s="143">
        <f t="shared" si="153"/>
        <v>0</v>
      </c>
      <c r="GS108" s="143">
        <f t="shared" ref="GS108:GV108" si="154">MIN(GS11:GS106)</f>
        <v>0</v>
      </c>
      <c r="GT108" s="143">
        <f t="shared" si="154"/>
        <v>0</v>
      </c>
      <c r="GU108" s="143">
        <f t="shared" si="154"/>
        <v>0</v>
      </c>
      <c r="GV108" s="143">
        <f t="shared" si="154"/>
        <v>0</v>
      </c>
      <c r="GW108" s="143">
        <f t="shared" ref="GW108:GZ108" si="155">MIN(GW11:GW106)</f>
        <v>0</v>
      </c>
      <c r="GX108" s="143">
        <f t="shared" si="155"/>
        <v>0</v>
      </c>
      <c r="GY108" s="143">
        <f t="shared" si="155"/>
        <v>0</v>
      </c>
      <c r="GZ108" s="143">
        <f t="shared" si="155"/>
        <v>0</v>
      </c>
      <c r="HA108" s="143">
        <f t="shared" ref="HA108:IB108" si="156">MIN(HA11:HA106)</f>
        <v>0</v>
      </c>
      <c r="HB108" s="143">
        <f t="shared" si="156"/>
        <v>0</v>
      </c>
      <c r="HC108" s="143">
        <f t="shared" si="156"/>
        <v>0</v>
      </c>
      <c r="HD108" s="143">
        <f t="shared" si="156"/>
        <v>0</v>
      </c>
      <c r="HE108" s="143">
        <f t="shared" si="156"/>
        <v>0</v>
      </c>
      <c r="HF108" s="143">
        <f t="shared" si="156"/>
        <v>0</v>
      </c>
      <c r="HG108" s="143">
        <f t="shared" si="156"/>
        <v>0</v>
      </c>
      <c r="HH108" s="143">
        <f t="shared" si="156"/>
        <v>0</v>
      </c>
      <c r="HI108" s="143">
        <f t="shared" si="156"/>
        <v>0</v>
      </c>
      <c r="HJ108" s="143">
        <f t="shared" si="156"/>
        <v>0</v>
      </c>
      <c r="HK108" s="143">
        <f t="shared" si="156"/>
        <v>0</v>
      </c>
      <c r="HL108" s="143">
        <f t="shared" si="156"/>
        <v>0</v>
      </c>
      <c r="HM108" s="143">
        <f t="shared" si="156"/>
        <v>0</v>
      </c>
      <c r="HN108" s="143">
        <f t="shared" si="156"/>
        <v>0</v>
      </c>
      <c r="HO108" s="143">
        <f t="shared" si="156"/>
        <v>0</v>
      </c>
      <c r="HP108" s="143">
        <f t="shared" si="156"/>
        <v>0</v>
      </c>
      <c r="HQ108" s="143">
        <f t="shared" si="156"/>
        <v>0</v>
      </c>
      <c r="HR108" s="143">
        <f t="shared" si="156"/>
        <v>0</v>
      </c>
      <c r="HS108" s="143">
        <f t="shared" si="156"/>
        <v>0</v>
      </c>
      <c r="HT108" s="143">
        <f t="shared" si="156"/>
        <v>0</v>
      </c>
      <c r="HU108" s="143">
        <f>MIN(HU11:HU106)</f>
        <v>6.19</v>
      </c>
      <c r="HV108" s="143">
        <f t="shared" si="156"/>
        <v>0</v>
      </c>
      <c r="HW108" s="143">
        <f t="shared" si="156"/>
        <v>6.19</v>
      </c>
      <c r="HX108" s="143">
        <f t="shared" si="156"/>
        <v>0</v>
      </c>
      <c r="HY108" s="143">
        <f t="shared" si="156"/>
        <v>0</v>
      </c>
      <c r="HZ108" s="143">
        <f t="shared" si="156"/>
        <v>0</v>
      </c>
      <c r="IA108" s="143">
        <f t="shared" si="156"/>
        <v>0</v>
      </c>
      <c r="IB108" s="143">
        <f t="shared" si="156"/>
        <v>0</v>
      </c>
      <c r="IC108" s="143">
        <f t="shared" ref="IC108:JX108" si="157">MIN(IC11:IC106)</f>
        <v>0</v>
      </c>
      <c r="ID108" s="143">
        <f t="shared" si="157"/>
        <v>0</v>
      </c>
      <c r="IE108" s="143">
        <f t="shared" si="157"/>
        <v>0</v>
      </c>
      <c r="IF108" s="244">
        <f t="shared" si="157"/>
        <v>0</v>
      </c>
      <c r="IG108" s="143">
        <f t="shared" si="157"/>
        <v>0</v>
      </c>
      <c r="IH108" s="143">
        <f t="shared" si="157"/>
        <v>0</v>
      </c>
      <c r="II108" s="143">
        <f t="shared" si="157"/>
        <v>0</v>
      </c>
      <c r="IJ108" s="143">
        <f t="shared" si="157"/>
        <v>0</v>
      </c>
      <c r="IK108" s="143">
        <f t="shared" si="157"/>
        <v>0</v>
      </c>
      <c r="IL108" s="143">
        <f t="shared" si="157"/>
        <v>0</v>
      </c>
      <c r="IM108" s="143">
        <f t="shared" si="157"/>
        <v>0</v>
      </c>
      <c r="IN108" s="143">
        <f t="shared" si="157"/>
        <v>0</v>
      </c>
      <c r="IO108" s="143">
        <f t="shared" si="157"/>
        <v>0</v>
      </c>
      <c r="IP108" s="143">
        <f t="shared" si="157"/>
        <v>0</v>
      </c>
      <c r="IQ108" s="143">
        <f t="shared" si="157"/>
        <v>0</v>
      </c>
      <c r="IR108" s="143">
        <f t="shared" si="157"/>
        <v>0</v>
      </c>
      <c r="IS108" s="143">
        <f t="shared" si="157"/>
        <v>0</v>
      </c>
      <c r="IT108" s="143">
        <f t="shared" si="157"/>
        <v>0</v>
      </c>
      <c r="IU108" s="143">
        <f t="shared" si="157"/>
        <v>0</v>
      </c>
      <c r="IV108" s="143">
        <f t="shared" si="157"/>
        <v>0</v>
      </c>
      <c r="IW108" s="143">
        <f t="shared" si="157"/>
        <v>0</v>
      </c>
      <c r="IX108" s="143">
        <f t="shared" si="157"/>
        <v>0</v>
      </c>
      <c r="IY108" s="143">
        <f t="shared" si="157"/>
        <v>0</v>
      </c>
      <c r="IZ108" s="143">
        <f t="shared" si="157"/>
        <v>0</v>
      </c>
      <c r="JA108" s="143">
        <f t="shared" si="157"/>
        <v>0</v>
      </c>
      <c r="JB108" s="143">
        <f t="shared" si="157"/>
        <v>0</v>
      </c>
      <c r="JC108" s="143">
        <f t="shared" si="157"/>
        <v>0</v>
      </c>
      <c r="JD108" s="143">
        <f t="shared" si="157"/>
        <v>0</v>
      </c>
      <c r="JE108" s="143">
        <f t="shared" si="157"/>
        <v>0</v>
      </c>
      <c r="JF108" s="143">
        <f t="shared" si="157"/>
        <v>0</v>
      </c>
      <c r="JG108" s="143">
        <f t="shared" si="157"/>
        <v>0</v>
      </c>
      <c r="JH108" s="143">
        <f t="shared" si="157"/>
        <v>0</v>
      </c>
      <c r="JI108" s="143">
        <f t="shared" si="157"/>
        <v>0</v>
      </c>
      <c r="JJ108" s="143">
        <f t="shared" si="157"/>
        <v>0</v>
      </c>
      <c r="JK108" s="143">
        <f t="shared" si="157"/>
        <v>0</v>
      </c>
      <c r="JL108" s="143">
        <f t="shared" si="157"/>
        <v>0</v>
      </c>
      <c r="JM108" s="143">
        <f t="shared" si="157"/>
        <v>0</v>
      </c>
      <c r="JN108" s="143">
        <f t="shared" si="157"/>
        <v>0</v>
      </c>
      <c r="JO108" s="143">
        <f t="shared" si="157"/>
        <v>0</v>
      </c>
      <c r="JP108" s="143">
        <f t="shared" si="157"/>
        <v>0</v>
      </c>
      <c r="JQ108" s="143">
        <f t="shared" si="157"/>
        <v>0</v>
      </c>
      <c r="JR108" s="143">
        <f t="shared" si="157"/>
        <v>0</v>
      </c>
      <c r="JS108" s="143">
        <f t="shared" si="157"/>
        <v>0</v>
      </c>
      <c r="JT108" s="143">
        <f t="shared" si="157"/>
        <v>0</v>
      </c>
      <c r="JU108" s="143">
        <f t="shared" si="157"/>
        <v>0</v>
      </c>
      <c r="JV108" s="143">
        <f t="shared" si="157"/>
        <v>0</v>
      </c>
      <c r="JW108" s="143">
        <f t="shared" si="157"/>
        <v>0</v>
      </c>
      <c r="JX108" s="143">
        <f t="shared" si="157"/>
        <v>0</v>
      </c>
    </row>
    <row r="109" spans="1:284" ht="12.75" customHeight="1" thickBot="1">
      <c r="A109" s="166" t="s">
        <v>160</v>
      </c>
      <c r="B109" s="167"/>
      <c r="C109" s="245" t="e">
        <f t="shared" ref="C109:BN109" si="158">AVERAGE(C11:C106)</f>
        <v>#DIV/0!</v>
      </c>
      <c r="D109" s="245" t="e">
        <f t="shared" si="158"/>
        <v>#DIV/0!</v>
      </c>
      <c r="E109" s="245" t="e">
        <f t="shared" si="158"/>
        <v>#DIV/0!</v>
      </c>
      <c r="F109" s="245" t="e">
        <f t="shared" si="158"/>
        <v>#DIV/0!</v>
      </c>
      <c r="G109" s="245">
        <f t="shared" si="158"/>
        <v>0</v>
      </c>
      <c r="H109" s="245">
        <f t="shared" si="158"/>
        <v>0</v>
      </c>
      <c r="I109" s="245">
        <f t="shared" si="158"/>
        <v>0.75166666666666659</v>
      </c>
      <c r="J109" s="245" t="e">
        <f t="shared" si="158"/>
        <v>#DIV/0!</v>
      </c>
      <c r="K109" s="245" t="e">
        <f t="shared" si="158"/>
        <v>#DIV/0!</v>
      </c>
      <c r="L109" s="245" t="e">
        <f t="shared" si="158"/>
        <v>#DIV/0!</v>
      </c>
      <c r="M109" s="245">
        <f t="shared" si="158"/>
        <v>0.75166666666666659</v>
      </c>
      <c r="N109" s="245">
        <f t="shared" si="158"/>
        <v>0</v>
      </c>
      <c r="O109" s="245" t="e">
        <f t="shared" si="158"/>
        <v>#DIV/0!</v>
      </c>
      <c r="P109" s="245" t="e">
        <f t="shared" si="158"/>
        <v>#DIV/0!</v>
      </c>
      <c r="Q109" s="245" t="e">
        <f t="shared" si="158"/>
        <v>#DIV/0!</v>
      </c>
      <c r="R109" s="245" t="e">
        <f t="shared" si="158"/>
        <v>#DIV/0!</v>
      </c>
      <c r="S109" s="245">
        <f t="shared" si="158"/>
        <v>0</v>
      </c>
      <c r="T109" s="245">
        <f t="shared" si="158"/>
        <v>0</v>
      </c>
      <c r="U109" s="245" t="e">
        <f t="shared" si="158"/>
        <v>#DIV/0!</v>
      </c>
      <c r="V109" s="245" t="e">
        <f t="shared" si="158"/>
        <v>#DIV/0!</v>
      </c>
      <c r="W109" s="245" t="e">
        <f t="shared" si="158"/>
        <v>#DIV/0!</v>
      </c>
      <c r="X109" s="245" t="e">
        <f t="shared" si="158"/>
        <v>#DIV/0!</v>
      </c>
      <c r="Y109" s="245">
        <f t="shared" si="158"/>
        <v>0</v>
      </c>
      <c r="Z109" s="245">
        <f t="shared" si="158"/>
        <v>0</v>
      </c>
      <c r="AA109" s="245" t="e">
        <f t="shared" si="158"/>
        <v>#DIV/0!</v>
      </c>
      <c r="AB109" s="245" t="e">
        <f t="shared" si="158"/>
        <v>#DIV/0!</v>
      </c>
      <c r="AC109" s="245" t="e">
        <f t="shared" si="158"/>
        <v>#DIV/0!</v>
      </c>
      <c r="AD109" s="245" t="e">
        <f t="shared" si="158"/>
        <v>#DIV/0!</v>
      </c>
      <c r="AE109" s="245">
        <f t="shared" si="158"/>
        <v>0</v>
      </c>
      <c r="AF109" s="245">
        <f t="shared" si="158"/>
        <v>0</v>
      </c>
      <c r="AG109" s="245">
        <f t="shared" si="158"/>
        <v>15.163958333333325</v>
      </c>
      <c r="AH109" s="245" t="e">
        <f t="shared" si="158"/>
        <v>#DIV/0!</v>
      </c>
      <c r="AI109" s="245" t="e">
        <f t="shared" si="158"/>
        <v>#DIV/0!</v>
      </c>
      <c r="AJ109" s="245" t="e">
        <f t="shared" si="158"/>
        <v>#DIV/0!</v>
      </c>
      <c r="AK109" s="245">
        <f t="shared" si="158"/>
        <v>15.163958333333325</v>
      </c>
      <c r="AL109" s="245">
        <f t="shared" si="158"/>
        <v>0</v>
      </c>
      <c r="AM109" s="245" t="e">
        <f t="shared" si="158"/>
        <v>#DIV/0!</v>
      </c>
      <c r="AN109" s="245" t="e">
        <f t="shared" si="158"/>
        <v>#DIV/0!</v>
      </c>
      <c r="AO109" s="245" t="e">
        <f t="shared" si="158"/>
        <v>#DIV/0!</v>
      </c>
      <c r="AP109" s="245" t="e">
        <f t="shared" si="158"/>
        <v>#DIV/0!</v>
      </c>
      <c r="AQ109" s="245">
        <f t="shared" si="158"/>
        <v>0</v>
      </c>
      <c r="AR109" s="245">
        <f t="shared" si="158"/>
        <v>0</v>
      </c>
      <c r="AS109" s="245" t="e">
        <f t="shared" si="158"/>
        <v>#DIV/0!</v>
      </c>
      <c r="AT109" s="245" t="e">
        <f t="shared" si="158"/>
        <v>#DIV/0!</v>
      </c>
      <c r="AU109" s="245" t="e">
        <f t="shared" si="158"/>
        <v>#DIV/0!</v>
      </c>
      <c r="AV109" s="245" t="e">
        <f t="shared" si="158"/>
        <v>#DIV/0!</v>
      </c>
      <c r="AW109" s="245">
        <f t="shared" si="158"/>
        <v>0</v>
      </c>
      <c r="AX109" s="245">
        <f t="shared" si="158"/>
        <v>0</v>
      </c>
      <c r="AY109" s="245" t="e">
        <f t="shared" si="158"/>
        <v>#DIV/0!</v>
      </c>
      <c r="AZ109" s="245" t="e">
        <f t="shared" si="158"/>
        <v>#DIV/0!</v>
      </c>
      <c r="BA109" s="245" t="e">
        <f t="shared" si="158"/>
        <v>#DIV/0!</v>
      </c>
      <c r="BB109" s="245" t="e">
        <f t="shared" si="158"/>
        <v>#DIV/0!</v>
      </c>
      <c r="BC109" s="245">
        <f t="shared" si="158"/>
        <v>0</v>
      </c>
      <c r="BD109" s="245">
        <f t="shared" si="158"/>
        <v>0</v>
      </c>
      <c r="BE109" s="245" t="e">
        <f t="shared" si="158"/>
        <v>#DIV/0!</v>
      </c>
      <c r="BF109" s="245" t="e">
        <f t="shared" si="158"/>
        <v>#DIV/0!</v>
      </c>
      <c r="BG109" s="245" t="e">
        <f t="shared" si="158"/>
        <v>#DIV/0!</v>
      </c>
      <c r="BH109" s="245" t="e">
        <f t="shared" si="158"/>
        <v>#DIV/0!</v>
      </c>
      <c r="BI109" s="245">
        <f t="shared" si="158"/>
        <v>0</v>
      </c>
      <c r="BJ109" s="245">
        <f t="shared" si="158"/>
        <v>0</v>
      </c>
      <c r="BK109" s="245" t="e">
        <f t="shared" si="158"/>
        <v>#DIV/0!</v>
      </c>
      <c r="BL109" s="245" t="e">
        <f t="shared" si="158"/>
        <v>#DIV/0!</v>
      </c>
      <c r="BM109" s="245" t="e">
        <f t="shared" si="158"/>
        <v>#DIV/0!</v>
      </c>
      <c r="BN109" s="245" t="e">
        <f t="shared" si="158"/>
        <v>#DIV/0!</v>
      </c>
      <c r="BO109" s="245">
        <f t="shared" ref="BO109:DZ109" si="159">AVERAGE(BO11:BO106)</f>
        <v>0</v>
      </c>
      <c r="BP109" s="245">
        <f t="shared" si="159"/>
        <v>0</v>
      </c>
      <c r="BQ109" s="245" t="e">
        <f t="shared" si="159"/>
        <v>#DIV/0!</v>
      </c>
      <c r="BR109" s="245" t="e">
        <f t="shared" si="159"/>
        <v>#DIV/0!</v>
      </c>
      <c r="BS109" s="245" t="e">
        <f t="shared" si="159"/>
        <v>#DIV/0!</v>
      </c>
      <c r="BT109" s="245" t="e">
        <f t="shared" si="159"/>
        <v>#DIV/0!</v>
      </c>
      <c r="BU109" s="245">
        <f t="shared" si="159"/>
        <v>0</v>
      </c>
      <c r="BV109" s="245">
        <f t="shared" si="159"/>
        <v>0</v>
      </c>
      <c r="BW109" s="245">
        <f t="shared" si="159"/>
        <v>27.10583333333329</v>
      </c>
      <c r="BX109" s="245" t="e">
        <f t="shared" si="159"/>
        <v>#DIV/0!</v>
      </c>
      <c r="BY109" s="245" t="e">
        <f t="shared" si="159"/>
        <v>#DIV/0!</v>
      </c>
      <c r="BZ109" s="245" t="e">
        <f t="shared" si="159"/>
        <v>#DIV/0!</v>
      </c>
      <c r="CA109" s="245">
        <f t="shared" si="159"/>
        <v>27.10583333333329</v>
      </c>
      <c r="CB109" s="245">
        <f t="shared" si="159"/>
        <v>0</v>
      </c>
      <c r="CC109" s="245" t="e">
        <f t="shared" si="159"/>
        <v>#DIV/0!</v>
      </c>
      <c r="CD109" s="245" t="e">
        <f t="shared" si="159"/>
        <v>#DIV/0!</v>
      </c>
      <c r="CE109" s="245" t="e">
        <f t="shared" si="159"/>
        <v>#DIV/0!</v>
      </c>
      <c r="CF109" s="245" t="e">
        <f t="shared" si="159"/>
        <v>#DIV/0!</v>
      </c>
      <c r="CG109" s="245">
        <f t="shared" si="159"/>
        <v>0</v>
      </c>
      <c r="CH109" s="245">
        <f t="shared" si="159"/>
        <v>0</v>
      </c>
      <c r="CI109" s="245" t="e">
        <f t="shared" si="159"/>
        <v>#DIV/0!</v>
      </c>
      <c r="CJ109" s="245" t="e">
        <f t="shared" si="159"/>
        <v>#DIV/0!</v>
      </c>
      <c r="CK109" s="245" t="e">
        <f t="shared" si="159"/>
        <v>#DIV/0!</v>
      </c>
      <c r="CL109" s="245" t="e">
        <f t="shared" si="159"/>
        <v>#DIV/0!</v>
      </c>
      <c r="CM109" s="245">
        <f t="shared" si="159"/>
        <v>0</v>
      </c>
      <c r="CN109" s="245">
        <f t="shared" si="159"/>
        <v>0</v>
      </c>
      <c r="CO109" s="245" t="e">
        <f t="shared" si="159"/>
        <v>#DIV/0!</v>
      </c>
      <c r="CP109" s="245" t="e">
        <f t="shared" si="159"/>
        <v>#DIV/0!</v>
      </c>
      <c r="CQ109" s="245" t="e">
        <f t="shared" si="159"/>
        <v>#DIV/0!</v>
      </c>
      <c r="CR109" s="245" t="e">
        <f t="shared" si="159"/>
        <v>#DIV/0!</v>
      </c>
      <c r="CS109" s="245">
        <f t="shared" si="159"/>
        <v>0</v>
      </c>
      <c r="CT109" s="245">
        <f t="shared" si="159"/>
        <v>0</v>
      </c>
      <c r="CU109" s="245" t="e">
        <f t="shared" si="159"/>
        <v>#DIV/0!</v>
      </c>
      <c r="CV109" s="245" t="e">
        <f t="shared" si="159"/>
        <v>#DIV/0!</v>
      </c>
      <c r="CW109" s="245" t="e">
        <f t="shared" si="159"/>
        <v>#DIV/0!</v>
      </c>
      <c r="CX109" s="245" t="e">
        <f t="shared" si="159"/>
        <v>#DIV/0!</v>
      </c>
      <c r="CY109" s="245">
        <f t="shared" si="159"/>
        <v>0</v>
      </c>
      <c r="CZ109" s="245">
        <f t="shared" si="159"/>
        <v>0</v>
      </c>
      <c r="DA109" s="245" t="e">
        <f t="shared" si="159"/>
        <v>#DIV/0!</v>
      </c>
      <c r="DB109" s="245" t="e">
        <f t="shared" si="159"/>
        <v>#DIV/0!</v>
      </c>
      <c r="DC109" s="245" t="e">
        <f t="shared" si="159"/>
        <v>#DIV/0!</v>
      </c>
      <c r="DD109" s="245" t="e">
        <f t="shared" si="159"/>
        <v>#DIV/0!</v>
      </c>
      <c r="DE109" s="245">
        <f t="shared" si="159"/>
        <v>0</v>
      </c>
      <c r="DF109" s="245">
        <f t="shared" si="159"/>
        <v>0</v>
      </c>
      <c r="DG109" s="245" t="e">
        <f t="shared" si="159"/>
        <v>#DIV/0!</v>
      </c>
      <c r="DH109" s="245" t="e">
        <f t="shared" si="159"/>
        <v>#DIV/0!</v>
      </c>
      <c r="DI109" s="245" t="e">
        <f t="shared" si="159"/>
        <v>#DIV/0!</v>
      </c>
      <c r="DJ109" s="245" t="e">
        <f t="shared" si="159"/>
        <v>#DIV/0!</v>
      </c>
      <c r="DK109" s="245">
        <f t="shared" si="159"/>
        <v>0</v>
      </c>
      <c r="DL109" s="245">
        <f t="shared" si="159"/>
        <v>0</v>
      </c>
      <c r="DM109" s="245" t="e">
        <f t="shared" si="159"/>
        <v>#DIV/0!</v>
      </c>
      <c r="DN109" s="245" t="e">
        <f t="shared" si="159"/>
        <v>#DIV/0!</v>
      </c>
      <c r="DO109" s="245" t="e">
        <f t="shared" si="159"/>
        <v>#DIV/0!</v>
      </c>
      <c r="DP109" s="245" t="e">
        <f t="shared" si="159"/>
        <v>#DIV/0!</v>
      </c>
      <c r="DQ109" s="245">
        <f t="shared" si="159"/>
        <v>0</v>
      </c>
      <c r="DR109" s="245">
        <f t="shared" si="159"/>
        <v>0</v>
      </c>
      <c r="DS109" s="245" t="e">
        <f t="shared" si="159"/>
        <v>#DIV/0!</v>
      </c>
      <c r="DT109" s="245" t="e">
        <f t="shared" si="159"/>
        <v>#DIV/0!</v>
      </c>
      <c r="DU109" s="245" t="e">
        <f t="shared" si="159"/>
        <v>#DIV/0!</v>
      </c>
      <c r="DV109" s="245" t="e">
        <f t="shared" si="159"/>
        <v>#DIV/0!</v>
      </c>
      <c r="DW109" s="245">
        <f t="shared" si="159"/>
        <v>0</v>
      </c>
      <c r="DX109" s="245">
        <f t="shared" si="159"/>
        <v>0</v>
      </c>
      <c r="DY109" s="245" t="e">
        <f t="shared" si="159"/>
        <v>#DIV/0!</v>
      </c>
      <c r="DZ109" s="245" t="e">
        <f t="shared" si="159"/>
        <v>#DIV/0!</v>
      </c>
      <c r="EA109" s="245" t="e">
        <f t="shared" ref="EA109:EP109" si="160">AVERAGE(EA11:EA106)</f>
        <v>#DIV/0!</v>
      </c>
      <c r="EB109" s="245" t="e">
        <f t="shared" si="160"/>
        <v>#DIV/0!</v>
      </c>
      <c r="EC109" s="245">
        <f t="shared" si="160"/>
        <v>0</v>
      </c>
      <c r="ED109" s="245">
        <f t="shared" si="160"/>
        <v>0</v>
      </c>
      <c r="EE109" s="245" t="e">
        <f t="shared" si="160"/>
        <v>#DIV/0!</v>
      </c>
      <c r="EF109" s="245" t="e">
        <f t="shared" si="160"/>
        <v>#DIV/0!</v>
      </c>
      <c r="EG109" s="245" t="e">
        <f t="shared" si="160"/>
        <v>#DIV/0!</v>
      </c>
      <c r="EH109" s="245" t="e">
        <f t="shared" si="160"/>
        <v>#DIV/0!</v>
      </c>
      <c r="EI109" s="245">
        <f t="shared" si="160"/>
        <v>0</v>
      </c>
      <c r="EJ109" s="245">
        <f t="shared" si="160"/>
        <v>0</v>
      </c>
      <c r="EK109" s="245">
        <f t="shared" si="160"/>
        <v>2.7485416666666675</v>
      </c>
      <c r="EL109" s="245" t="e">
        <f t="shared" si="160"/>
        <v>#DIV/0!</v>
      </c>
      <c r="EM109" s="245" t="e">
        <f t="shared" si="160"/>
        <v>#DIV/0!</v>
      </c>
      <c r="EN109" s="245" t="e">
        <f t="shared" si="160"/>
        <v>#DIV/0!</v>
      </c>
      <c r="EO109" s="245">
        <f t="shared" si="160"/>
        <v>2.7485416666666675</v>
      </c>
      <c r="EP109" s="245">
        <f t="shared" si="160"/>
        <v>0</v>
      </c>
      <c r="EQ109" s="245" t="e">
        <f t="shared" ref="EQ109:ER109" si="161">AVERAGE(EQ11:EQ106)</f>
        <v>#DIV/0!</v>
      </c>
      <c r="ER109" s="245" t="e">
        <f t="shared" si="161"/>
        <v>#DIV/0!</v>
      </c>
      <c r="ES109" s="245" t="e">
        <f t="shared" ref="ES109:GN109" si="162">AVERAGE(ES11:ES106)</f>
        <v>#DIV/0!</v>
      </c>
      <c r="ET109" s="245" t="e">
        <f t="shared" si="162"/>
        <v>#DIV/0!</v>
      </c>
      <c r="EU109" s="245">
        <f t="shared" si="162"/>
        <v>0</v>
      </c>
      <c r="EV109" s="245">
        <f t="shared" si="162"/>
        <v>0</v>
      </c>
      <c r="EW109" s="245" t="e">
        <f t="shared" si="162"/>
        <v>#DIV/0!</v>
      </c>
      <c r="EX109" s="245" t="e">
        <f t="shared" si="162"/>
        <v>#DIV/0!</v>
      </c>
      <c r="EY109" s="245" t="e">
        <f t="shared" si="162"/>
        <v>#DIV/0!</v>
      </c>
      <c r="EZ109" s="245" t="e">
        <f t="shared" si="162"/>
        <v>#DIV/0!</v>
      </c>
      <c r="FA109" s="245">
        <f t="shared" si="162"/>
        <v>0</v>
      </c>
      <c r="FB109" s="245">
        <f t="shared" si="162"/>
        <v>0</v>
      </c>
      <c r="FC109" s="245" t="e">
        <f t="shared" si="162"/>
        <v>#DIV/0!</v>
      </c>
      <c r="FD109" s="245" t="e">
        <f t="shared" si="162"/>
        <v>#DIV/0!</v>
      </c>
      <c r="FE109" s="245" t="e">
        <f t="shared" si="162"/>
        <v>#DIV/0!</v>
      </c>
      <c r="FF109" s="245" t="e">
        <f t="shared" si="162"/>
        <v>#DIV/0!</v>
      </c>
      <c r="FG109" s="245">
        <f t="shared" si="162"/>
        <v>0</v>
      </c>
      <c r="FH109" s="245">
        <f t="shared" si="162"/>
        <v>0</v>
      </c>
      <c r="FI109" s="245" t="e">
        <f t="shared" si="162"/>
        <v>#DIV/0!</v>
      </c>
      <c r="FJ109" s="245" t="e">
        <f t="shared" si="162"/>
        <v>#DIV/0!</v>
      </c>
      <c r="FK109" s="245" t="e">
        <f t="shared" si="162"/>
        <v>#DIV/0!</v>
      </c>
      <c r="FL109" s="245" t="e">
        <f t="shared" si="162"/>
        <v>#DIV/0!</v>
      </c>
      <c r="FM109" s="245">
        <f t="shared" si="162"/>
        <v>0</v>
      </c>
      <c r="FN109" s="245">
        <f t="shared" si="162"/>
        <v>0</v>
      </c>
      <c r="FO109" s="245" t="e">
        <f t="shared" si="162"/>
        <v>#DIV/0!</v>
      </c>
      <c r="FP109" s="245" t="e">
        <f t="shared" si="162"/>
        <v>#DIV/0!</v>
      </c>
      <c r="FQ109" s="245" t="e">
        <f t="shared" si="162"/>
        <v>#DIV/0!</v>
      </c>
      <c r="FR109" s="245" t="e">
        <f t="shared" si="162"/>
        <v>#DIV/0!</v>
      </c>
      <c r="FS109" s="245">
        <f t="shared" si="162"/>
        <v>0</v>
      </c>
      <c r="FT109" s="245">
        <f t="shared" si="162"/>
        <v>0</v>
      </c>
      <c r="FU109" s="245" t="e">
        <f t="shared" si="162"/>
        <v>#DIV/0!</v>
      </c>
      <c r="FV109" s="245" t="e">
        <f t="shared" si="162"/>
        <v>#DIV/0!</v>
      </c>
      <c r="FW109" s="245" t="e">
        <f t="shared" si="162"/>
        <v>#DIV/0!</v>
      </c>
      <c r="FX109" s="245" t="e">
        <f t="shared" si="162"/>
        <v>#DIV/0!</v>
      </c>
      <c r="FY109" s="245">
        <f t="shared" si="162"/>
        <v>0</v>
      </c>
      <c r="FZ109" s="245">
        <f t="shared" si="162"/>
        <v>0</v>
      </c>
      <c r="GA109" s="245">
        <f t="shared" si="162"/>
        <v>-0.38999999999999996</v>
      </c>
      <c r="GB109" s="245" t="e">
        <f t="shared" si="162"/>
        <v>#DIV/0!</v>
      </c>
      <c r="GC109" s="245" t="e">
        <f t="shared" si="162"/>
        <v>#DIV/0!</v>
      </c>
      <c r="GD109" s="245" t="e">
        <f t="shared" si="162"/>
        <v>#DIV/0!</v>
      </c>
      <c r="GE109" s="245">
        <f t="shared" si="162"/>
        <v>-0.38999999999999996</v>
      </c>
      <c r="GF109" s="245">
        <f t="shared" si="162"/>
        <v>0</v>
      </c>
      <c r="GG109" s="245" t="e">
        <f t="shared" si="162"/>
        <v>#DIV/0!</v>
      </c>
      <c r="GH109" s="245" t="e">
        <f t="shared" si="162"/>
        <v>#DIV/0!</v>
      </c>
      <c r="GI109" s="245">
        <f t="shared" si="162"/>
        <v>0</v>
      </c>
      <c r="GJ109" s="245">
        <f t="shared" si="162"/>
        <v>0</v>
      </c>
      <c r="GK109" s="245" t="e">
        <f t="shared" si="162"/>
        <v>#DIV/0!</v>
      </c>
      <c r="GL109" s="245" t="e">
        <f t="shared" si="162"/>
        <v>#DIV/0!</v>
      </c>
      <c r="GM109" s="245">
        <f t="shared" si="162"/>
        <v>0</v>
      </c>
      <c r="GN109" s="245">
        <f t="shared" si="162"/>
        <v>0</v>
      </c>
      <c r="GO109" s="245">
        <f t="shared" ref="GO109:GR109" si="163">AVERAGE(GO11:GO106)</f>
        <v>0.37343750000000003</v>
      </c>
      <c r="GP109" s="245" t="e">
        <f t="shared" si="163"/>
        <v>#DIV/0!</v>
      </c>
      <c r="GQ109" s="245">
        <f t="shared" si="163"/>
        <v>0.37343750000000003</v>
      </c>
      <c r="GR109" s="245">
        <f t="shared" si="163"/>
        <v>0</v>
      </c>
      <c r="GS109" s="245" t="e">
        <f t="shared" ref="GS109:GV109" si="164">AVERAGE(GS11:GS106)</f>
        <v>#DIV/0!</v>
      </c>
      <c r="GT109" s="245" t="e">
        <f t="shared" si="164"/>
        <v>#DIV/0!</v>
      </c>
      <c r="GU109" s="245">
        <f t="shared" si="164"/>
        <v>0</v>
      </c>
      <c r="GV109" s="245">
        <f t="shared" si="164"/>
        <v>0</v>
      </c>
      <c r="GW109" s="245" t="e">
        <f t="shared" ref="GW109:GZ109" si="165">AVERAGE(GW11:GW106)</f>
        <v>#DIV/0!</v>
      </c>
      <c r="GX109" s="245" t="e">
        <f t="shared" si="165"/>
        <v>#DIV/0!</v>
      </c>
      <c r="GY109" s="245">
        <f t="shared" si="165"/>
        <v>0</v>
      </c>
      <c r="GZ109" s="245">
        <f t="shared" si="165"/>
        <v>0</v>
      </c>
      <c r="HA109" s="245">
        <f t="shared" ref="HA109:IB109" si="166">AVERAGE(HA11:HA106)</f>
        <v>3.649687500000002</v>
      </c>
      <c r="HB109" s="245" t="e">
        <f t="shared" si="166"/>
        <v>#DIV/0!</v>
      </c>
      <c r="HC109" s="245">
        <f t="shared" si="166"/>
        <v>3.649687500000002</v>
      </c>
      <c r="HD109" s="245">
        <f t="shared" si="166"/>
        <v>0</v>
      </c>
      <c r="HE109" s="245" t="e">
        <f t="shared" si="166"/>
        <v>#DIV/0!</v>
      </c>
      <c r="HF109" s="245" t="e">
        <f t="shared" si="166"/>
        <v>#DIV/0!</v>
      </c>
      <c r="HG109" s="245">
        <f t="shared" si="166"/>
        <v>0</v>
      </c>
      <c r="HH109" s="245">
        <f t="shared" si="166"/>
        <v>0</v>
      </c>
      <c r="HI109" s="245">
        <f t="shared" si="166"/>
        <v>0.38104166666666656</v>
      </c>
      <c r="HJ109" s="245" t="e">
        <f t="shared" si="166"/>
        <v>#DIV/0!</v>
      </c>
      <c r="HK109" s="245">
        <f t="shared" si="166"/>
        <v>0.38104166666666656</v>
      </c>
      <c r="HL109" s="245">
        <f t="shared" si="166"/>
        <v>0</v>
      </c>
      <c r="HM109" s="245" t="e">
        <f t="shared" si="166"/>
        <v>#DIV/0!</v>
      </c>
      <c r="HN109" s="245" t="e">
        <f t="shared" si="166"/>
        <v>#DIV/0!</v>
      </c>
      <c r="HO109" s="245">
        <f t="shared" si="166"/>
        <v>0</v>
      </c>
      <c r="HP109" s="245">
        <f t="shared" si="166"/>
        <v>0</v>
      </c>
      <c r="HQ109" s="245" t="e">
        <f t="shared" si="166"/>
        <v>#DIV/0!</v>
      </c>
      <c r="HR109" s="245" t="e">
        <f t="shared" si="166"/>
        <v>#DIV/0!</v>
      </c>
      <c r="HS109" s="245">
        <f t="shared" si="166"/>
        <v>0</v>
      </c>
      <c r="HT109" s="245">
        <f t="shared" si="166"/>
        <v>0</v>
      </c>
      <c r="HU109" s="245">
        <f>AVERAGE(HU11:HU106)</f>
        <v>8.3143750000000001</v>
      </c>
      <c r="HV109" s="245" t="e">
        <f t="shared" si="166"/>
        <v>#DIV/0!</v>
      </c>
      <c r="HW109" s="245">
        <f t="shared" si="166"/>
        <v>8.3143750000000001</v>
      </c>
      <c r="HX109" s="245">
        <f t="shared" si="166"/>
        <v>0</v>
      </c>
      <c r="HY109" s="245" t="e">
        <f t="shared" si="166"/>
        <v>#DIV/0!</v>
      </c>
      <c r="HZ109" s="245" t="e">
        <f t="shared" si="166"/>
        <v>#DIV/0!</v>
      </c>
      <c r="IA109" s="245">
        <f t="shared" si="166"/>
        <v>0</v>
      </c>
      <c r="IB109" s="245">
        <f t="shared" si="166"/>
        <v>0</v>
      </c>
      <c r="IC109" s="245">
        <f t="shared" ref="IC109:JX109" si="167">AVERAGE(IC11:IC106)</f>
        <v>1.2887500000000001</v>
      </c>
      <c r="ID109" s="245" t="e">
        <f t="shared" si="167"/>
        <v>#DIV/0!</v>
      </c>
      <c r="IE109" s="245">
        <f t="shared" si="167"/>
        <v>1.2887500000000001</v>
      </c>
      <c r="IF109" s="246">
        <f t="shared" si="167"/>
        <v>0</v>
      </c>
      <c r="IG109" s="143">
        <f t="shared" si="167"/>
        <v>0.22677083333333337</v>
      </c>
      <c r="IH109" s="143" t="e">
        <f t="shared" si="167"/>
        <v>#DIV/0!</v>
      </c>
      <c r="II109" s="143">
        <f t="shared" si="167"/>
        <v>0.22677083333333337</v>
      </c>
      <c r="IJ109" s="143">
        <f t="shared" si="167"/>
        <v>0</v>
      </c>
      <c r="IK109" s="245" t="e">
        <f t="shared" si="167"/>
        <v>#DIV/0!</v>
      </c>
      <c r="IL109" s="245" t="e">
        <f t="shared" si="167"/>
        <v>#DIV/0!</v>
      </c>
      <c r="IM109" s="245">
        <f t="shared" si="167"/>
        <v>0</v>
      </c>
      <c r="IN109" s="245">
        <f t="shared" si="167"/>
        <v>0</v>
      </c>
      <c r="IO109" s="245" t="e">
        <f t="shared" si="167"/>
        <v>#DIV/0!</v>
      </c>
      <c r="IP109" s="245" t="e">
        <f t="shared" si="167"/>
        <v>#DIV/0!</v>
      </c>
      <c r="IQ109" s="245">
        <f t="shared" si="167"/>
        <v>0</v>
      </c>
      <c r="IR109" s="245">
        <f t="shared" si="167"/>
        <v>0</v>
      </c>
      <c r="IS109" s="245" t="e">
        <f t="shared" si="167"/>
        <v>#DIV/0!</v>
      </c>
      <c r="IT109" s="245" t="e">
        <f t="shared" si="167"/>
        <v>#DIV/0!</v>
      </c>
      <c r="IU109" s="245">
        <f t="shared" si="167"/>
        <v>0</v>
      </c>
      <c r="IV109" s="245">
        <f t="shared" si="167"/>
        <v>0</v>
      </c>
      <c r="IW109" s="245" t="e">
        <f t="shared" si="167"/>
        <v>#DIV/0!</v>
      </c>
      <c r="IX109" s="245" t="e">
        <f t="shared" si="167"/>
        <v>#DIV/0!</v>
      </c>
      <c r="IY109" s="245">
        <f t="shared" si="167"/>
        <v>0</v>
      </c>
      <c r="IZ109" s="245">
        <f t="shared" si="167"/>
        <v>0</v>
      </c>
      <c r="JA109" s="245" t="e">
        <f t="shared" si="167"/>
        <v>#DIV/0!</v>
      </c>
      <c r="JB109" s="245" t="e">
        <f t="shared" si="167"/>
        <v>#DIV/0!</v>
      </c>
      <c r="JC109" s="245">
        <f t="shared" si="167"/>
        <v>0</v>
      </c>
      <c r="JD109" s="245">
        <f t="shared" si="167"/>
        <v>0</v>
      </c>
      <c r="JE109" s="245" t="e">
        <f t="shared" si="167"/>
        <v>#DIV/0!</v>
      </c>
      <c r="JF109" s="245" t="e">
        <f t="shared" si="167"/>
        <v>#DIV/0!</v>
      </c>
      <c r="JG109" s="245">
        <f t="shared" si="167"/>
        <v>0</v>
      </c>
      <c r="JH109" s="245">
        <f t="shared" si="167"/>
        <v>0</v>
      </c>
      <c r="JI109" s="245">
        <f t="shared" si="167"/>
        <v>3.3820833333333287</v>
      </c>
      <c r="JJ109" s="245" t="e">
        <f t="shared" si="167"/>
        <v>#DIV/0!</v>
      </c>
      <c r="JK109" s="245">
        <f t="shared" si="167"/>
        <v>3.3820833333333287</v>
      </c>
      <c r="JL109" s="245">
        <f t="shared" si="167"/>
        <v>0</v>
      </c>
      <c r="JM109" s="245" t="e">
        <f t="shared" si="167"/>
        <v>#DIV/0!</v>
      </c>
      <c r="JN109" s="245" t="e">
        <f t="shared" si="167"/>
        <v>#DIV/0!</v>
      </c>
      <c r="JO109" s="245">
        <f t="shared" si="167"/>
        <v>0</v>
      </c>
      <c r="JP109" s="245">
        <f t="shared" si="167"/>
        <v>0</v>
      </c>
      <c r="JQ109" s="245" t="e">
        <f t="shared" si="167"/>
        <v>#DIV/0!</v>
      </c>
      <c r="JR109" s="245" t="e">
        <f t="shared" si="167"/>
        <v>#DIV/0!</v>
      </c>
      <c r="JS109" s="245">
        <f t="shared" si="167"/>
        <v>0</v>
      </c>
      <c r="JT109" s="245">
        <f t="shared" si="167"/>
        <v>0</v>
      </c>
      <c r="JU109" s="245" t="e">
        <f t="shared" si="167"/>
        <v>#DIV/0!</v>
      </c>
      <c r="JV109" s="245" t="e">
        <f t="shared" si="167"/>
        <v>#DIV/0!</v>
      </c>
      <c r="JW109" s="245">
        <f t="shared" si="167"/>
        <v>0</v>
      </c>
      <c r="JX109" s="245">
        <f t="shared" si="167"/>
        <v>0</v>
      </c>
    </row>
    <row r="110" spans="1:284" ht="12.75" customHeight="1">
      <c r="AB110" s="168"/>
      <c r="AC110" s="169"/>
    </row>
    <row r="111" spans="1:284" ht="12.75" customHeight="1" thickBot="1"/>
    <row r="112" spans="1:284" ht="21.75" customHeight="1">
      <c r="I112" s="459" t="s">
        <v>136</v>
      </c>
      <c r="J112" s="460"/>
      <c r="K112" s="460"/>
      <c r="L112" s="460"/>
      <c r="M112" s="460"/>
      <c r="N112" s="460"/>
      <c r="O112" s="460"/>
      <c r="P112" s="460"/>
      <c r="Q112" s="460"/>
      <c r="R112" s="460"/>
      <c r="S112" s="460"/>
      <c r="T112" s="461"/>
      <c r="U112" s="112"/>
      <c r="V112" s="112"/>
    </row>
    <row r="113" spans="9:22" ht="21.75" customHeight="1">
      <c r="I113" s="454" t="s">
        <v>179</v>
      </c>
      <c r="J113" s="454"/>
      <c r="K113" s="568"/>
      <c r="L113" s="568"/>
      <c r="M113" s="456" t="s">
        <v>180</v>
      </c>
      <c r="N113" s="456"/>
      <c r="O113" s="456"/>
      <c r="P113" s="456"/>
      <c r="Q113" s="456"/>
      <c r="R113" s="456"/>
      <c r="S113" s="456"/>
      <c r="T113" s="456"/>
      <c r="U113" s="113"/>
      <c r="V113" s="113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P113"/>
  <sheetViews>
    <sheetView topLeftCell="AN4" zoomScaleNormal="100" workbookViewId="0">
      <selection activeCell="BK11" sqref="BK11:BK106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10.09.2026</v>
      </c>
      <c r="J4" s="94"/>
      <c r="K4" s="94"/>
      <c r="L4" s="94"/>
      <c r="M4" s="95"/>
      <c r="N4" s="95"/>
      <c r="O4" s="95"/>
      <c r="P4" s="95"/>
      <c r="Q4" s="95" t="s">
        <v>28</v>
      </c>
      <c r="R4" s="574" t="str">
        <f>'CGP SCHEDULE'!$AG$5</f>
        <v>23:22</v>
      </c>
      <c r="S4" s="574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75" t="str">
        <f>'CGP SCHEDULE'!AG7</f>
        <v>Revision-01</v>
      </c>
      <c r="U6" s="576"/>
      <c r="V6" s="576"/>
      <c r="W6" s="576"/>
      <c r="X6" s="576"/>
      <c r="Y6" s="576"/>
      <c r="Z6" s="576"/>
      <c r="AA6" s="576"/>
      <c r="AB6" s="576"/>
      <c r="AC6" s="576"/>
      <c r="AD6" s="576"/>
      <c r="AE6" s="577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10.09.2026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90" t="s">
        <v>31</v>
      </c>
      <c r="B8" s="290" t="s">
        <v>32</v>
      </c>
      <c r="C8" s="398" t="s">
        <v>284</v>
      </c>
      <c r="D8" s="449"/>
      <c r="E8" s="449"/>
      <c r="F8" s="449"/>
      <c r="G8" s="449"/>
      <c r="H8" s="449"/>
      <c r="I8" s="398" t="s">
        <v>309</v>
      </c>
      <c r="J8" s="449"/>
      <c r="K8" s="449"/>
      <c r="L8" s="449"/>
      <c r="M8" s="449"/>
      <c r="N8" s="449"/>
      <c r="O8" s="398" t="s">
        <v>334</v>
      </c>
      <c r="P8" s="449"/>
      <c r="Q8" s="449"/>
      <c r="R8" s="449"/>
      <c r="S8" s="449"/>
      <c r="T8" s="449"/>
      <c r="U8" s="398" t="s">
        <v>335</v>
      </c>
      <c r="V8" s="449"/>
      <c r="W8" s="449"/>
      <c r="X8" s="449"/>
      <c r="Y8" s="449"/>
      <c r="Z8" s="449"/>
      <c r="AA8" s="398" t="s">
        <v>357</v>
      </c>
      <c r="AB8" s="449"/>
      <c r="AC8" s="449"/>
      <c r="AD8" s="449"/>
      <c r="AE8" s="449"/>
      <c r="AF8" s="449"/>
      <c r="AG8" s="398" t="s">
        <v>390</v>
      </c>
      <c r="AH8" s="449"/>
      <c r="AI8" s="449"/>
      <c r="AJ8" s="449"/>
      <c r="AK8" s="449"/>
      <c r="AL8" s="449"/>
      <c r="AM8" s="398" t="s">
        <v>391</v>
      </c>
      <c r="AN8" s="449"/>
      <c r="AO8" s="449"/>
      <c r="AP8" s="449"/>
      <c r="AQ8" s="449"/>
      <c r="AR8" s="449"/>
      <c r="AS8" s="398" t="s">
        <v>392</v>
      </c>
      <c r="AT8" s="449"/>
      <c r="AU8" s="449"/>
      <c r="AV8" s="449"/>
      <c r="AW8" s="449"/>
      <c r="AX8" s="449"/>
      <c r="AY8" s="398" t="s">
        <v>393</v>
      </c>
      <c r="AZ8" s="449"/>
      <c r="BA8" s="449"/>
      <c r="BB8" s="449"/>
      <c r="BC8" s="449"/>
      <c r="BD8" s="449"/>
      <c r="BE8" s="398" t="s">
        <v>394</v>
      </c>
      <c r="BF8" s="449"/>
      <c r="BG8" s="449"/>
      <c r="BH8" s="449"/>
      <c r="BI8" s="449"/>
      <c r="BJ8" s="449"/>
      <c r="BK8" s="398" t="s">
        <v>286</v>
      </c>
      <c r="BL8" s="449"/>
      <c r="BM8" s="449"/>
      <c r="BN8" s="449"/>
      <c r="BO8" s="449"/>
      <c r="BP8" s="449"/>
    </row>
    <row r="9" spans="1:68">
      <c r="A9" s="155"/>
      <c r="B9" s="155"/>
      <c r="C9" s="536" t="s">
        <v>162</v>
      </c>
      <c r="D9" s="536"/>
      <c r="E9" s="398" t="s">
        <v>195</v>
      </c>
      <c r="F9" s="398"/>
      <c r="G9" s="536" t="s">
        <v>163</v>
      </c>
      <c r="H9" s="536"/>
      <c r="I9" s="536" t="s">
        <v>162</v>
      </c>
      <c r="J9" s="536"/>
      <c r="K9" s="398" t="s">
        <v>195</v>
      </c>
      <c r="L9" s="398"/>
      <c r="M9" s="536" t="s">
        <v>163</v>
      </c>
      <c r="N9" s="536"/>
      <c r="O9" s="536" t="s">
        <v>162</v>
      </c>
      <c r="P9" s="536"/>
      <c r="Q9" s="398" t="s">
        <v>195</v>
      </c>
      <c r="R9" s="398"/>
      <c r="S9" s="536" t="s">
        <v>163</v>
      </c>
      <c r="T9" s="536"/>
      <c r="U9" s="536" t="s">
        <v>162</v>
      </c>
      <c r="V9" s="536"/>
      <c r="W9" s="398" t="s">
        <v>195</v>
      </c>
      <c r="X9" s="398"/>
      <c r="Y9" s="536" t="s">
        <v>163</v>
      </c>
      <c r="Z9" s="536"/>
      <c r="AA9" s="536" t="s">
        <v>162</v>
      </c>
      <c r="AB9" s="536"/>
      <c r="AC9" s="398" t="s">
        <v>195</v>
      </c>
      <c r="AD9" s="398"/>
      <c r="AE9" s="536" t="s">
        <v>163</v>
      </c>
      <c r="AF9" s="536"/>
      <c r="AG9" s="536" t="s">
        <v>162</v>
      </c>
      <c r="AH9" s="536"/>
      <c r="AI9" s="398" t="s">
        <v>195</v>
      </c>
      <c r="AJ9" s="398"/>
      <c r="AK9" s="536" t="s">
        <v>163</v>
      </c>
      <c r="AL9" s="536"/>
      <c r="AM9" s="536" t="s">
        <v>162</v>
      </c>
      <c r="AN9" s="536"/>
      <c r="AO9" s="398" t="s">
        <v>195</v>
      </c>
      <c r="AP9" s="398"/>
      <c r="AQ9" s="536" t="s">
        <v>163</v>
      </c>
      <c r="AR9" s="536"/>
      <c r="AS9" s="536" t="s">
        <v>162</v>
      </c>
      <c r="AT9" s="536"/>
      <c r="AU9" s="398" t="s">
        <v>195</v>
      </c>
      <c r="AV9" s="398"/>
      <c r="AW9" s="536" t="s">
        <v>163</v>
      </c>
      <c r="AX9" s="536"/>
      <c r="AY9" s="536" t="s">
        <v>162</v>
      </c>
      <c r="AZ9" s="536"/>
      <c r="BA9" s="398" t="s">
        <v>195</v>
      </c>
      <c r="BB9" s="398"/>
      <c r="BC9" s="536" t="s">
        <v>163</v>
      </c>
      <c r="BD9" s="536"/>
      <c r="BE9" s="536" t="s">
        <v>162</v>
      </c>
      <c r="BF9" s="536"/>
      <c r="BG9" s="398" t="s">
        <v>195</v>
      </c>
      <c r="BH9" s="398"/>
      <c r="BI9" s="536" t="s">
        <v>163</v>
      </c>
      <c r="BJ9" s="536"/>
      <c r="BK9" s="536" t="s">
        <v>162</v>
      </c>
      <c r="BL9" s="536"/>
      <c r="BM9" s="398" t="s">
        <v>195</v>
      </c>
      <c r="BN9" s="398"/>
      <c r="BO9" s="536" t="s">
        <v>163</v>
      </c>
      <c r="BP9" s="536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305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305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>
        <v>0</v>
      </c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305"/>
      <c r="P12" s="67"/>
      <c r="Q12" s="70"/>
      <c r="R12" s="70"/>
      <c r="S12" s="67">
        <f t="shared" si="2"/>
        <v>0</v>
      </c>
      <c r="T12" s="67">
        <f t="shared" si="3"/>
        <v>0</v>
      </c>
      <c r="U12" s="305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>
        <v>0</v>
      </c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305"/>
      <c r="P13" s="67"/>
      <c r="Q13" s="70"/>
      <c r="R13" s="70"/>
      <c r="S13" s="67">
        <f t="shared" si="2"/>
        <v>0</v>
      </c>
      <c r="T13" s="67">
        <f t="shared" si="3"/>
        <v>0</v>
      </c>
      <c r="U13" s="305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>
        <v>0</v>
      </c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305"/>
      <c r="P14" s="67"/>
      <c r="Q14" s="70"/>
      <c r="R14" s="70"/>
      <c r="S14" s="67">
        <f t="shared" si="2"/>
        <v>0</v>
      </c>
      <c r="T14" s="67">
        <f t="shared" si="3"/>
        <v>0</v>
      </c>
      <c r="U14" s="305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>
        <v>0</v>
      </c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305"/>
      <c r="P15" s="67"/>
      <c r="Q15" s="70"/>
      <c r="R15" s="70"/>
      <c r="S15" s="67">
        <f t="shared" si="2"/>
        <v>0</v>
      </c>
      <c r="T15" s="67">
        <f t="shared" si="3"/>
        <v>0</v>
      </c>
      <c r="U15" s="305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>
        <v>0</v>
      </c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305"/>
      <c r="P16" s="67"/>
      <c r="Q16" s="70"/>
      <c r="R16" s="70"/>
      <c r="S16" s="67">
        <f t="shared" si="2"/>
        <v>0</v>
      </c>
      <c r="T16" s="67">
        <f t="shared" si="3"/>
        <v>0</v>
      </c>
      <c r="U16" s="305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>
        <v>0</v>
      </c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305"/>
      <c r="P17" s="67"/>
      <c r="Q17" s="70"/>
      <c r="R17" s="70"/>
      <c r="S17" s="67">
        <f t="shared" si="2"/>
        <v>0</v>
      </c>
      <c r="T17" s="67">
        <f t="shared" si="3"/>
        <v>0</v>
      </c>
      <c r="U17" s="305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>
        <v>0</v>
      </c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305"/>
      <c r="P18" s="67"/>
      <c r="Q18" s="70"/>
      <c r="R18" s="70"/>
      <c r="S18" s="67">
        <f t="shared" si="2"/>
        <v>0</v>
      </c>
      <c r="T18" s="67">
        <f t="shared" si="3"/>
        <v>0</v>
      </c>
      <c r="U18" s="305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>
        <v>0</v>
      </c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305"/>
      <c r="P19" s="67"/>
      <c r="Q19" s="70"/>
      <c r="R19" s="70"/>
      <c r="S19" s="67">
        <f t="shared" si="2"/>
        <v>0</v>
      </c>
      <c r="T19" s="67">
        <f t="shared" si="3"/>
        <v>0</v>
      </c>
      <c r="U19" s="305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>
        <v>0</v>
      </c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305"/>
      <c r="P20" s="67"/>
      <c r="Q20" s="70"/>
      <c r="R20" s="70"/>
      <c r="S20" s="67">
        <f t="shared" si="2"/>
        <v>0</v>
      </c>
      <c r="T20" s="67">
        <f t="shared" si="3"/>
        <v>0</v>
      </c>
      <c r="U20" s="305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>
        <v>0</v>
      </c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305"/>
      <c r="P21" s="67"/>
      <c r="Q21" s="70"/>
      <c r="R21" s="70"/>
      <c r="S21" s="67">
        <f t="shared" si="2"/>
        <v>0</v>
      </c>
      <c r="T21" s="67">
        <f t="shared" si="3"/>
        <v>0</v>
      </c>
      <c r="U21" s="305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>
        <v>0</v>
      </c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305"/>
      <c r="P22" s="67"/>
      <c r="Q22" s="70"/>
      <c r="R22" s="70"/>
      <c r="S22" s="67">
        <f t="shared" si="2"/>
        <v>0</v>
      </c>
      <c r="T22" s="67">
        <f t="shared" si="3"/>
        <v>0</v>
      </c>
      <c r="U22" s="305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>
        <v>0</v>
      </c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305"/>
      <c r="P23" s="67"/>
      <c r="Q23" s="70"/>
      <c r="R23" s="70"/>
      <c r="S23" s="67">
        <f t="shared" si="2"/>
        <v>0</v>
      </c>
      <c r="T23" s="67">
        <f t="shared" si="3"/>
        <v>0</v>
      </c>
      <c r="U23" s="305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>
        <v>0</v>
      </c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305"/>
      <c r="P24" s="67"/>
      <c r="Q24" s="70"/>
      <c r="R24" s="70"/>
      <c r="S24" s="67">
        <f t="shared" si="2"/>
        <v>0</v>
      </c>
      <c r="T24" s="67">
        <f t="shared" si="3"/>
        <v>0</v>
      </c>
      <c r="U24" s="305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>
        <v>0</v>
      </c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305"/>
      <c r="P25" s="67"/>
      <c r="Q25" s="70"/>
      <c r="R25" s="70"/>
      <c r="S25" s="67">
        <f t="shared" si="2"/>
        <v>0</v>
      </c>
      <c r="T25" s="67">
        <f t="shared" si="3"/>
        <v>0</v>
      </c>
      <c r="U25" s="305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>
        <v>0</v>
      </c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305"/>
      <c r="P26" s="67"/>
      <c r="Q26" s="70"/>
      <c r="R26" s="70"/>
      <c r="S26" s="67">
        <f t="shared" si="2"/>
        <v>0</v>
      </c>
      <c r="T26" s="67">
        <f t="shared" si="3"/>
        <v>0</v>
      </c>
      <c r="U26" s="305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>
        <v>0</v>
      </c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305"/>
      <c r="P27" s="67"/>
      <c r="Q27" s="70"/>
      <c r="R27" s="70"/>
      <c r="S27" s="67">
        <f t="shared" si="2"/>
        <v>0</v>
      </c>
      <c r="T27" s="67">
        <f t="shared" si="3"/>
        <v>0</v>
      </c>
      <c r="U27" s="305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>
        <v>0</v>
      </c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305"/>
      <c r="P28" s="67"/>
      <c r="Q28" s="70"/>
      <c r="R28" s="70"/>
      <c r="S28" s="67">
        <f t="shared" si="2"/>
        <v>0</v>
      </c>
      <c r="T28" s="67">
        <f t="shared" si="3"/>
        <v>0</v>
      </c>
      <c r="U28" s="305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>
        <v>0</v>
      </c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305"/>
      <c r="P29" s="67"/>
      <c r="Q29" s="70"/>
      <c r="R29" s="70"/>
      <c r="S29" s="67">
        <f t="shared" si="2"/>
        <v>0</v>
      </c>
      <c r="T29" s="67">
        <f t="shared" si="3"/>
        <v>0</v>
      </c>
      <c r="U29" s="305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>
        <v>0</v>
      </c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305"/>
      <c r="P30" s="67"/>
      <c r="Q30" s="70"/>
      <c r="R30" s="70"/>
      <c r="S30" s="67">
        <f t="shared" si="2"/>
        <v>0</v>
      </c>
      <c r="T30" s="67">
        <f t="shared" si="3"/>
        <v>0</v>
      </c>
      <c r="U30" s="305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>
        <v>0</v>
      </c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305"/>
      <c r="P31" s="67"/>
      <c r="Q31" s="70"/>
      <c r="R31" s="70"/>
      <c r="S31" s="67">
        <f t="shared" si="2"/>
        <v>0</v>
      </c>
      <c r="T31" s="67">
        <f t="shared" si="3"/>
        <v>0</v>
      </c>
      <c r="U31" s="305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>
        <v>0</v>
      </c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305"/>
      <c r="P32" s="67"/>
      <c r="Q32" s="70"/>
      <c r="R32" s="70"/>
      <c r="S32" s="67">
        <f t="shared" si="2"/>
        <v>0</v>
      </c>
      <c r="T32" s="67">
        <f t="shared" si="3"/>
        <v>0</v>
      </c>
      <c r="U32" s="305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>
        <v>0</v>
      </c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305"/>
      <c r="P33" s="67"/>
      <c r="Q33" s="70"/>
      <c r="R33" s="70"/>
      <c r="S33" s="67">
        <f t="shared" si="2"/>
        <v>0</v>
      </c>
      <c r="T33" s="67">
        <f t="shared" si="3"/>
        <v>0</v>
      </c>
      <c r="U33" s="305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>
        <v>0</v>
      </c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305"/>
      <c r="P34" s="67"/>
      <c r="Q34" s="70"/>
      <c r="R34" s="70"/>
      <c r="S34" s="67">
        <f t="shared" si="2"/>
        <v>0</v>
      </c>
      <c r="T34" s="67">
        <f t="shared" si="3"/>
        <v>0</v>
      </c>
      <c r="U34" s="305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>
        <v>0</v>
      </c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305"/>
      <c r="P35" s="67"/>
      <c r="Q35" s="70"/>
      <c r="R35" s="70"/>
      <c r="S35" s="67">
        <f t="shared" si="2"/>
        <v>0</v>
      </c>
      <c r="T35" s="67">
        <f t="shared" si="3"/>
        <v>0</v>
      </c>
      <c r="U35" s="305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>
        <v>3.09</v>
      </c>
      <c r="BL35" s="258"/>
      <c r="BM35" s="3"/>
      <c r="BN35" s="3"/>
      <c r="BO35" s="258">
        <f t="shared" si="19"/>
        <v>3.09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305"/>
      <c r="P36" s="67"/>
      <c r="Q36" s="70"/>
      <c r="R36" s="70"/>
      <c r="S36" s="67">
        <f t="shared" si="2"/>
        <v>0</v>
      </c>
      <c r="T36" s="67">
        <f t="shared" si="3"/>
        <v>0</v>
      </c>
      <c r="U36" s="305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>
        <v>3.09</v>
      </c>
      <c r="BL36" s="258"/>
      <c r="BM36" s="3"/>
      <c r="BN36" s="3"/>
      <c r="BO36" s="258">
        <f t="shared" si="19"/>
        <v>3.09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305"/>
      <c r="P37" s="67"/>
      <c r="Q37" s="70"/>
      <c r="R37" s="70"/>
      <c r="S37" s="67">
        <f t="shared" si="2"/>
        <v>0</v>
      </c>
      <c r="T37" s="67">
        <f t="shared" si="3"/>
        <v>0</v>
      </c>
      <c r="U37" s="305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>
        <v>3.09</v>
      </c>
      <c r="BL37" s="258"/>
      <c r="BM37" s="3"/>
      <c r="BN37" s="3"/>
      <c r="BO37" s="258">
        <f t="shared" si="19"/>
        <v>3.09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305"/>
      <c r="P38" s="67"/>
      <c r="Q38" s="70"/>
      <c r="R38" s="70"/>
      <c r="S38" s="67">
        <f t="shared" si="2"/>
        <v>0</v>
      </c>
      <c r="T38" s="67">
        <f t="shared" si="3"/>
        <v>0</v>
      </c>
      <c r="U38" s="305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>
        <v>3.09</v>
      </c>
      <c r="BL38" s="258"/>
      <c r="BM38" s="3"/>
      <c r="BN38" s="3"/>
      <c r="BO38" s="258">
        <f t="shared" si="19"/>
        <v>3.09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305"/>
      <c r="P39" s="67"/>
      <c r="Q39" s="70"/>
      <c r="R39" s="70"/>
      <c r="S39" s="67">
        <f t="shared" si="2"/>
        <v>0</v>
      </c>
      <c r="T39" s="67">
        <f t="shared" si="3"/>
        <v>0</v>
      </c>
      <c r="U39" s="305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>
        <v>3.09</v>
      </c>
      <c r="BL39" s="258"/>
      <c r="BM39" s="3"/>
      <c r="BN39" s="3"/>
      <c r="BO39" s="258">
        <f t="shared" si="19"/>
        <v>3.09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305"/>
      <c r="P40" s="67"/>
      <c r="Q40" s="70"/>
      <c r="R40" s="70"/>
      <c r="S40" s="67">
        <f t="shared" si="2"/>
        <v>0</v>
      </c>
      <c r="T40" s="67">
        <f t="shared" si="3"/>
        <v>0</v>
      </c>
      <c r="U40" s="305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>
        <v>3.09</v>
      </c>
      <c r="BL40" s="258"/>
      <c r="BM40" s="3"/>
      <c r="BN40" s="3"/>
      <c r="BO40" s="258">
        <f t="shared" si="19"/>
        <v>3.09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305"/>
      <c r="P41" s="67"/>
      <c r="Q41" s="70"/>
      <c r="R41" s="70"/>
      <c r="S41" s="67">
        <f t="shared" si="2"/>
        <v>0</v>
      </c>
      <c r="T41" s="67">
        <f t="shared" si="3"/>
        <v>0</v>
      </c>
      <c r="U41" s="305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>
        <v>3.09</v>
      </c>
      <c r="BL41" s="258"/>
      <c r="BM41" s="3"/>
      <c r="BN41" s="3"/>
      <c r="BO41" s="258">
        <f t="shared" si="19"/>
        <v>3.09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305"/>
      <c r="P42" s="67"/>
      <c r="Q42" s="70"/>
      <c r="R42" s="70"/>
      <c r="S42" s="67">
        <f t="shared" si="2"/>
        <v>0</v>
      </c>
      <c r="T42" s="67">
        <f t="shared" si="3"/>
        <v>0</v>
      </c>
      <c r="U42" s="305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>
        <v>3.09</v>
      </c>
      <c r="BL42" s="258"/>
      <c r="BM42" s="3"/>
      <c r="BN42" s="3"/>
      <c r="BO42" s="258">
        <f t="shared" si="19"/>
        <v>3.09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305"/>
      <c r="P43" s="67"/>
      <c r="Q43" s="70"/>
      <c r="R43" s="70"/>
      <c r="S43" s="67">
        <f t="shared" si="2"/>
        <v>0</v>
      </c>
      <c r="T43" s="67">
        <f t="shared" si="3"/>
        <v>0</v>
      </c>
      <c r="U43" s="305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>
        <v>3.09</v>
      </c>
      <c r="BL43" s="258"/>
      <c r="BM43" s="3"/>
      <c r="BN43" s="3"/>
      <c r="BO43" s="258">
        <f t="shared" si="19"/>
        <v>3.09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305"/>
      <c r="P44" s="67"/>
      <c r="Q44" s="70"/>
      <c r="R44" s="70"/>
      <c r="S44" s="67">
        <f t="shared" si="2"/>
        <v>0</v>
      </c>
      <c r="T44" s="67">
        <f t="shared" si="3"/>
        <v>0</v>
      </c>
      <c r="U44" s="305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>
        <v>3.09</v>
      </c>
      <c r="BL44" s="258"/>
      <c r="BM44" s="3"/>
      <c r="BN44" s="3"/>
      <c r="BO44" s="258">
        <f t="shared" si="19"/>
        <v>3.09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305"/>
      <c r="P45" s="67"/>
      <c r="Q45" s="70"/>
      <c r="R45" s="70"/>
      <c r="S45" s="67">
        <f t="shared" si="2"/>
        <v>0</v>
      </c>
      <c r="T45" s="67">
        <f t="shared" si="3"/>
        <v>0</v>
      </c>
      <c r="U45" s="305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>
        <v>3.09</v>
      </c>
      <c r="BL45" s="258"/>
      <c r="BM45" s="3"/>
      <c r="BN45" s="3"/>
      <c r="BO45" s="258">
        <f t="shared" si="19"/>
        <v>3.09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305"/>
      <c r="P46" s="67"/>
      <c r="Q46" s="70"/>
      <c r="R46" s="70"/>
      <c r="S46" s="67">
        <f t="shared" si="2"/>
        <v>0</v>
      </c>
      <c r="T46" s="67">
        <f t="shared" si="3"/>
        <v>0</v>
      </c>
      <c r="U46" s="305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>
        <v>3.09</v>
      </c>
      <c r="BL46" s="258"/>
      <c r="BM46" s="3"/>
      <c r="BN46" s="3"/>
      <c r="BO46" s="258">
        <f t="shared" si="19"/>
        <v>3.09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305"/>
      <c r="P47" s="67"/>
      <c r="Q47" s="70"/>
      <c r="R47" s="70"/>
      <c r="S47" s="67">
        <f t="shared" si="2"/>
        <v>0</v>
      </c>
      <c r="T47" s="67">
        <f t="shared" si="3"/>
        <v>0</v>
      </c>
      <c r="U47" s="305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>
        <v>3.09</v>
      </c>
      <c r="BL47" s="258"/>
      <c r="BM47" s="3"/>
      <c r="BN47" s="3"/>
      <c r="BO47" s="258">
        <f t="shared" si="19"/>
        <v>3.09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305"/>
      <c r="P48" s="67"/>
      <c r="Q48" s="70"/>
      <c r="R48" s="70"/>
      <c r="S48" s="67">
        <f t="shared" si="2"/>
        <v>0</v>
      </c>
      <c r="T48" s="67">
        <f t="shared" si="3"/>
        <v>0</v>
      </c>
      <c r="U48" s="305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>
        <v>3.09</v>
      </c>
      <c r="BL48" s="258"/>
      <c r="BM48" s="3"/>
      <c r="BN48" s="3"/>
      <c r="BO48" s="258">
        <f t="shared" si="19"/>
        <v>3.09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305"/>
      <c r="P49" s="67"/>
      <c r="Q49" s="70"/>
      <c r="R49" s="70"/>
      <c r="S49" s="67">
        <f t="shared" si="2"/>
        <v>0</v>
      </c>
      <c r="T49" s="67">
        <f t="shared" si="3"/>
        <v>0</v>
      </c>
      <c r="U49" s="305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>
        <v>3.09</v>
      </c>
      <c r="BL49" s="258"/>
      <c r="BM49" s="3"/>
      <c r="BN49" s="3"/>
      <c r="BO49" s="258">
        <f t="shared" si="19"/>
        <v>3.09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305"/>
      <c r="P50" s="67"/>
      <c r="Q50" s="70"/>
      <c r="R50" s="70"/>
      <c r="S50" s="67">
        <f t="shared" si="2"/>
        <v>0</v>
      </c>
      <c r="T50" s="67">
        <f t="shared" si="3"/>
        <v>0</v>
      </c>
      <c r="U50" s="305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>
        <v>3.09</v>
      </c>
      <c r="BL50" s="258"/>
      <c r="BM50" s="3"/>
      <c r="BN50" s="3"/>
      <c r="BO50" s="258">
        <f t="shared" si="19"/>
        <v>3.09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305"/>
      <c r="P51" s="67"/>
      <c r="Q51" s="70"/>
      <c r="R51" s="70"/>
      <c r="S51" s="67">
        <f t="shared" si="2"/>
        <v>0</v>
      </c>
      <c r="T51" s="67">
        <f t="shared" si="3"/>
        <v>0</v>
      </c>
      <c r="U51" s="305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>
        <v>3.09</v>
      </c>
      <c r="BL51" s="258"/>
      <c r="BM51" s="3"/>
      <c r="BN51" s="3"/>
      <c r="BO51" s="258">
        <f t="shared" si="19"/>
        <v>3.09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305"/>
      <c r="P52" s="67"/>
      <c r="Q52" s="70"/>
      <c r="R52" s="70"/>
      <c r="S52" s="67">
        <f t="shared" si="2"/>
        <v>0</v>
      </c>
      <c r="T52" s="67">
        <f t="shared" si="3"/>
        <v>0</v>
      </c>
      <c r="U52" s="305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>
        <v>3.09</v>
      </c>
      <c r="BL52" s="258"/>
      <c r="BM52" s="3"/>
      <c r="BN52" s="3"/>
      <c r="BO52" s="258">
        <f t="shared" si="19"/>
        <v>3.09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305"/>
      <c r="P53" s="67"/>
      <c r="Q53" s="70"/>
      <c r="R53" s="70"/>
      <c r="S53" s="67">
        <f t="shared" si="2"/>
        <v>0</v>
      </c>
      <c r="T53" s="67">
        <f t="shared" si="3"/>
        <v>0</v>
      </c>
      <c r="U53" s="305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>
        <v>3.09</v>
      </c>
      <c r="BL53" s="258"/>
      <c r="BM53" s="3"/>
      <c r="BN53" s="3"/>
      <c r="BO53" s="258">
        <f t="shared" si="19"/>
        <v>3.09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305"/>
      <c r="P54" s="67"/>
      <c r="Q54" s="70"/>
      <c r="R54" s="70"/>
      <c r="S54" s="67">
        <f t="shared" si="2"/>
        <v>0</v>
      </c>
      <c r="T54" s="67">
        <f t="shared" si="3"/>
        <v>0</v>
      </c>
      <c r="U54" s="305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>
        <v>3.09</v>
      </c>
      <c r="BL54" s="258"/>
      <c r="BM54" s="3"/>
      <c r="BN54" s="3"/>
      <c r="BO54" s="258">
        <f t="shared" si="19"/>
        <v>3.09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305"/>
      <c r="P55" s="67"/>
      <c r="Q55" s="70"/>
      <c r="R55" s="70"/>
      <c r="S55" s="67">
        <f t="shared" si="2"/>
        <v>0</v>
      </c>
      <c r="T55" s="67">
        <f t="shared" si="3"/>
        <v>0</v>
      </c>
      <c r="U55" s="305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>
        <v>3.09</v>
      </c>
      <c r="BL55" s="258"/>
      <c r="BM55" s="3"/>
      <c r="BN55" s="3"/>
      <c r="BO55" s="258">
        <f t="shared" si="19"/>
        <v>3.09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305"/>
      <c r="P56" s="67"/>
      <c r="Q56" s="70"/>
      <c r="R56" s="70"/>
      <c r="S56" s="67">
        <f t="shared" si="2"/>
        <v>0</v>
      </c>
      <c r="T56" s="67">
        <f t="shared" si="3"/>
        <v>0</v>
      </c>
      <c r="U56" s="305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>
        <v>3.09</v>
      </c>
      <c r="BL56" s="258"/>
      <c r="BM56" s="3"/>
      <c r="BN56" s="3"/>
      <c r="BO56" s="258">
        <f t="shared" si="19"/>
        <v>3.09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305"/>
      <c r="P57" s="67"/>
      <c r="Q57" s="70"/>
      <c r="R57" s="70"/>
      <c r="S57" s="67">
        <f t="shared" si="2"/>
        <v>0</v>
      </c>
      <c r="T57" s="67">
        <f t="shared" si="3"/>
        <v>0</v>
      </c>
      <c r="U57" s="305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>
        <v>3.09</v>
      </c>
      <c r="BL57" s="258"/>
      <c r="BM57" s="3"/>
      <c r="BN57" s="3"/>
      <c r="BO57" s="258">
        <f t="shared" si="19"/>
        <v>3.09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305"/>
      <c r="P58" s="67"/>
      <c r="Q58" s="70"/>
      <c r="R58" s="70"/>
      <c r="S58" s="67">
        <f t="shared" si="2"/>
        <v>0</v>
      </c>
      <c r="T58" s="67">
        <f t="shared" si="3"/>
        <v>0</v>
      </c>
      <c r="U58" s="305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>
        <v>3.09</v>
      </c>
      <c r="BL58" s="258"/>
      <c r="BM58" s="3"/>
      <c r="BN58" s="3"/>
      <c r="BO58" s="258">
        <f t="shared" si="19"/>
        <v>3.09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305"/>
      <c r="P59" s="67"/>
      <c r="Q59" s="70"/>
      <c r="R59" s="70"/>
      <c r="S59" s="67">
        <f t="shared" si="2"/>
        <v>0</v>
      </c>
      <c r="T59" s="67">
        <f t="shared" si="3"/>
        <v>0</v>
      </c>
      <c r="U59" s="305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>
        <v>3.09</v>
      </c>
      <c r="BL59" s="258"/>
      <c r="BM59" s="3"/>
      <c r="BN59" s="3"/>
      <c r="BO59" s="258">
        <f t="shared" si="19"/>
        <v>3.09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305"/>
      <c r="P60" s="67"/>
      <c r="Q60" s="70"/>
      <c r="R60" s="70"/>
      <c r="S60" s="67">
        <f t="shared" si="2"/>
        <v>0</v>
      </c>
      <c r="T60" s="67">
        <f t="shared" si="3"/>
        <v>0</v>
      </c>
      <c r="U60" s="305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>
        <v>3.09</v>
      </c>
      <c r="BL60" s="258"/>
      <c r="BM60" s="3"/>
      <c r="BN60" s="3"/>
      <c r="BO60" s="258">
        <f t="shared" si="19"/>
        <v>3.09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305"/>
      <c r="P61" s="67"/>
      <c r="Q61" s="70"/>
      <c r="R61" s="70"/>
      <c r="S61" s="67">
        <f t="shared" si="2"/>
        <v>0</v>
      </c>
      <c r="T61" s="67">
        <f t="shared" si="3"/>
        <v>0</v>
      </c>
      <c r="U61" s="305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>
        <v>3.09</v>
      </c>
      <c r="BL61" s="258"/>
      <c r="BM61" s="3"/>
      <c r="BN61" s="3"/>
      <c r="BO61" s="258">
        <f t="shared" si="19"/>
        <v>3.09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305"/>
      <c r="P62" s="67"/>
      <c r="Q62" s="70"/>
      <c r="R62" s="70"/>
      <c r="S62" s="67">
        <f t="shared" si="2"/>
        <v>0</v>
      </c>
      <c r="T62" s="67">
        <f t="shared" si="3"/>
        <v>0</v>
      </c>
      <c r="U62" s="305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>
        <v>3.09</v>
      </c>
      <c r="BL62" s="258"/>
      <c r="BM62" s="3"/>
      <c r="BN62" s="3"/>
      <c r="BO62" s="258">
        <f t="shared" si="19"/>
        <v>3.09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305"/>
      <c r="P63" s="67"/>
      <c r="Q63" s="70"/>
      <c r="R63" s="70"/>
      <c r="S63" s="67">
        <f t="shared" si="2"/>
        <v>0</v>
      </c>
      <c r="T63" s="67">
        <f t="shared" si="3"/>
        <v>0</v>
      </c>
      <c r="U63" s="305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>
        <v>3.09</v>
      </c>
      <c r="BL63" s="258"/>
      <c r="BM63" s="3"/>
      <c r="BN63" s="3"/>
      <c r="BO63" s="258">
        <f t="shared" si="19"/>
        <v>3.09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305"/>
      <c r="P64" s="67"/>
      <c r="Q64" s="70"/>
      <c r="R64" s="70"/>
      <c r="S64" s="67">
        <f t="shared" si="2"/>
        <v>0</v>
      </c>
      <c r="T64" s="67">
        <f t="shared" si="3"/>
        <v>0</v>
      </c>
      <c r="U64" s="305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>
        <v>3.09</v>
      </c>
      <c r="BL64" s="258"/>
      <c r="BM64" s="3"/>
      <c r="BN64" s="3"/>
      <c r="BO64" s="258">
        <f t="shared" si="19"/>
        <v>3.09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305"/>
      <c r="P65" s="67"/>
      <c r="Q65" s="70"/>
      <c r="R65" s="70"/>
      <c r="S65" s="67">
        <f t="shared" si="2"/>
        <v>0</v>
      </c>
      <c r="T65" s="67">
        <f t="shared" si="3"/>
        <v>0</v>
      </c>
      <c r="U65" s="305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>
        <v>3.09</v>
      </c>
      <c r="BL65" s="258"/>
      <c r="BM65" s="3"/>
      <c r="BN65" s="3"/>
      <c r="BO65" s="258">
        <f t="shared" si="19"/>
        <v>3.09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305"/>
      <c r="P66" s="67"/>
      <c r="Q66" s="70"/>
      <c r="R66" s="70"/>
      <c r="S66" s="67">
        <f t="shared" si="2"/>
        <v>0</v>
      </c>
      <c r="T66" s="67">
        <f t="shared" si="3"/>
        <v>0</v>
      </c>
      <c r="U66" s="305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>
        <v>3.09</v>
      </c>
      <c r="BL66" s="258"/>
      <c r="BM66" s="3"/>
      <c r="BN66" s="3"/>
      <c r="BO66" s="258">
        <f t="shared" si="19"/>
        <v>3.09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305"/>
      <c r="P67" s="67"/>
      <c r="Q67" s="70"/>
      <c r="R67" s="70"/>
      <c r="S67" s="67">
        <f t="shared" si="2"/>
        <v>0</v>
      </c>
      <c r="T67" s="67">
        <f t="shared" si="3"/>
        <v>0</v>
      </c>
      <c r="U67" s="305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>
        <v>3.09</v>
      </c>
      <c r="BL67" s="258"/>
      <c r="BM67" s="3"/>
      <c r="BN67" s="3"/>
      <c r="BO67" s="258">
        <f t="shared" si="19"/>
        <v>3.09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305"/>
      <c r="P68" s="67"/>
      <c r="Q68" s="70"/>
      <c r="R68" s="70"/>
      <c r="S68" s="67">
        <f t="shared" si="2"/>
        <v>0</v>
      </c>
      <c r="T68" s="67">
        <f t="shared" si="3"/>
        <v>0</v>
      </c>
      <c r="U68" s="305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>
        <v>3.09</v>
      </c>
      <c r="BL68" s="258"/>
      <c r="BM68" s="3"/>
      <c r="BN68" s="3"/>
      <c r="BO68" s="258">
        <f t="shared" si="19"/>
        <v>3.09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305"/>
      <c r="P69" s="67"/>
      <c r="Q69" s="70"/>
      <c r="R69" s="70"/>
      <c r="S69" s="67">
        <f t="shared" si="2"/>
        <v>0</v>
      </c>
      <c r="T69" s="67">
        <f t="shared" si="3"/>
        <v>0</v>
      </c>
      <c r="U69" s="305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>
        <v>3.09</v>
      </c>
      <c r="BL69" s="258"/>
      <c r="BM69" s="3"/>
      <c r="BN69" s="3"/>
      <c r="BO69" s="258">
        <f t="shared" si="19"/>
        <v>3.09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305"/>
      <c r="P70" s="67"/>
      <c r="Q70" s="70"/>
      <c r="R70" s="70"/>
      <c r="S70" s="67">
        <f t="shared" si="2"/>
        <v>0</v>
      </c>
      <c r="T70" s="67">
        <f t="shared" si="3"/>
        <v>0</v>
      </c>
      <c r="U70" s="305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>
        <v>3.09</v>
      </c>
      <c r="BL70" s="258"/>
      <c r="BM70" s="3"/>
      <c r="BN70" s="3"/>
      <c r="BO70" s="258">
        <f t="shared" si="19"/>
        <v>3.09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305"/>
      <c r="P71" s="67"/>
      <c r="Q71" s="70"/>
      <c r="R71" s="70"/>
      <c r="S71" s="67">
        <f t="shared" si="2"/>
        <v>0</v>
      </c>
      <c r="T71" s="67">
        <f t="shared" si="3"/>
        <v>0</v>
      </c>
      <c r="U71" s="305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>
        <v>3.09</v>
      </c>
      <c r="BL71" s="258"/>
      <c r="BM71" s="3"/>
      <c r="BN71" s="3"/>
      <c r="BO71" s="258">
        <f t="shared" si="19"/>
        <v>3.09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305"/>
      <c r="P72" s="67"/>
      <c r="Q72" s="70"/>
      <c r="R72" s="70"/>
      <c r="S72" s="67">
        <f t="shared" si="2"/>
        <v>0</v>
      </c>
      <c r="T72" s="67">
        <f t="shared" si="3"/>
        <v>0</v>
      </c>
      <c r="U72" s="305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>
        <v>3.09</v>
      </c>
      <c r="BL72" s="258"/>
      <c r="BM72" s="3"/>
      <c r="BN72" s="3"/>
      <c r="BO72" s="258">
        <f t="shared" si="19"/>
        <v>3.09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305"/>
      <c r="P73" s="67"/>
      <c r="Q73" s="70"/>
      <c r="R73" s="70"/>
      <c r="S73" s="67">
        <f t="shared" si="2"/>
        <v>0</v>
      </c>
      <c r="T73" s="67">
        <f t="shared" si="3"/>
        <v>0</v>
      </c>
      <c r="U73" s="305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>
        <v>3.09</v>
      </c>
      <c r="BL73" s="258"/>
      <c r="BM73" s="3"/>
      <c r="BN73" s="3"/>
      <c r="BO73" s="258">
        <f t="shared" si="19"/>
        <v>3.09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305"/>
      <c r="P74" s="67"/>
      <c r="Q74" s="70"/>
      <c r="R74" s="70"/>
      <c r="S74" s="67">
        <f t="shared" si="2"/>
        <v>0</v>
      </c>
      <c r="T74" s="67">
        <f t="shared" si="3"/>
        <v>0</v>
      </c>
      <c r="U74" s="305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>
        <v>3.09</v>
      </c>
      <c r="BL74" s="258"/>
      <c r="BM74" s="3"/>
      <c r="BN74" s="3"/>
      <c r="BO74" s="258">
        <f t="shared" si="19"/>
        <v>3.09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305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305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>
        <v>3.09</v>
      </c>
      <c r="BL75" s="258"/>
      <c r="BM75" s="3"/>
      <c r="BN75" s="3"/>
      <c r="BO75" s="258">
        <f t="shared" si="19"/>
        <v>3.09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305"/>
      <c r="P76" s="67"/>
      <c r="Q76" s="70"/>
      <c r="R76" s="70"/>
      <c r="S76" s="67">
        <f t="shared" si="21"/>
        <v>0</v>
      </c>
      <c r="T76" s="67">
        <f t="shared" si="22"/>
        <v>0</v>
      </c>
      <c r="U76" s="305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>
        <v>3.09</v>
      </c>
      <c r="BL76" s="258"/>
      <c r="BM76" s="3"/>
      <c r="BN76" s="3"/>
      <c r="BO76" s="258">
        <f t="shared" ref="BO76:BO106" si="38">BK76+BM76</f>
        <v>3.09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305"/>
      <c r="P77" s="67"/>
      <c r="Q77" s="70"/>
      <c r="R77" s="70"/>
      <c r="S77" s="67">
        <f t="shared" si="21"/>
        <v>0</v>
      </c>
      <c r="T77" s="67">
        <f t="shared" si="22"/>
        <v>0</v>
      </c>
      <c r="U77" s="305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>
        <v>3.09</v>
      </c>
      <c r="BL77" s="258"/>
      <c r="BM77" s="3"/>
      <c r="BN77" s="3"/>
      <c r="BO77" s="258">
        <f t="shared" si="38"/>
        <v>3.09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305"/>
      <c r="P78" s="67"/>
      <c r="Q78" s="70"/>
      <c r="R78" s="70"/>
      <c r="S78" s="67">
        <f t="shared" si="21"/>
        <v>0</v>
      </c>
      <c r="T78" s="67">
        <f t="shared" si="22"/>
        <v>0</v>
      </c>
      <c r="U78" s="305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>
        <v>3.09</v>
      </c>
      <c r="BL78" s="258"/>
      <c r="BM78" s="3"/>
      <c r="BN78" s="3"/>
      <c r="BO78" s="258">
        <f t="shared" si="38"/>
        <v>3.09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305"/>
      <c r="P79" s="67"/>
      <c r="Q79" s="70"/>
      <c r="R79" s="70"/>
      <c r="S79" s="67">
        <f t="shared" si="21"/>
        <v>0</v>
      </c>
      <c r="T79" s="67">
        <f t="shared" si="22"/>
        <v>0</v>
      </c>
      <c r="U79" s="305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>
        <v>3.09</v>
      </c>
      <c r="BL79" s="258"/>
      <c r="BM79" s="3"/>
      <c r="BN79" s="3"/>
      <c r="BO79" s="258">
        <f t="shared" si="38"/>
        <v>3.09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305"/>
      <c r="P80" s="67"/>
      <c r="Q80" s="70"/>
      <c r="R80" s="70"/>
      <c r="S80" s="67">
        <f t="shared" si="21"/>
        <v>0</v>
      </c>
      <c r="T80" s="67">
        <f t="shared" si="22"/>
        <v>0</v>
      </c>
      <c r="U80" s="305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>
        <v>3.09</v>
      </c>
      <c r="BL80" s="258"/>
      <c r="BM80" s="3"/>
      <c r="BN80" s="3"/>
      <c r="BO80" s="258">
        <f t="shared" si="38"/>
        <v>3.09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305"/>
      <c r="P81" s="67"/>
      <c r="Q81" s="70"/>
      <c r="R81" s="70"/>
      <c r="S81" s="67">
        <f t="shared" si="21"/>
        <v>0</v>
      </c>
      <c r="T81" s="67">
        <f t="shared" si="22"/>
        <v>0</v>
      </c>
      <c r="U81" s="305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>
        <v>3.09</v>
      </c>
      <c r="BL81" s="258"/>
      <c r="BM81" s="3"/>
      <c r="BN81" s="3"/>
      <c r="BO81" s="258">
        <f t="shared" si="38"/>
        <v>3.09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305"/>
      <c r="P82" s="67"/>
      <c r="Q82" s="70"/>
      <c r="R82" s="70"/>
      <c r="S82" s="67">
        <f t="shared" si="21"/>
        <v>0</v>
      </c>
      <c r="T82" s="67">
        <f t="shared" si="22"/>
        <v>0</v>
      </c>
      <c r="U82" s="305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>
        <v>3.09</v>
      </c>
      <c r="BL82" s="258"/>
      <c r="BM82" s="3"/>
      <c r="BN82" s="3"/>
      <c r="BO82" s="258">
        <f t="shared" si="38"/>
        <v>3.09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305"/>
      <c r="P83" s="67"/>
      <c r="Q83" s="70"/>
      <c r="R83" s="70"/>
      <c r="S83" s="67">
        <f t="shared" si="21"/>
        <v>0</v>
      </c>
      <c r="T83" s="67">
        <f t="shared" si="22"/>
        <v>0</v>
      </c>
      <c r="U83" s="305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>
        <v>0</v>
      </c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305"/>
      <c r="P84" s="67"/>
      <c r="Q84" s="70"/>
      <c r="R84" s="70"/>
      <c r="S84" s="67">
        <f t="shared" si="21"/>
        <v>0</v>
      </c>
      <c r="T84" s="67">
        <f t="shared" si="22"/>
        <v>0</v>
      </c>
      <c r="U84" s="305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>
        <v>0</v>
      </c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305"/>
      <c r="P85" s="67"/>
      <c r="Q85" s="70"/>
      <c r="R85" s="70"/>
      <c r="S85" s="67">
        <f t="shared" si="21"/>
        <v>0</v>
      </c>
      <c r="T85" s="67">
        <f t="shared" si="22"/>
        <v>0</v>
      </c>
      <c r="U85" s="305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>
        <v>0</v>
      </c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305"/>
      <c r="P86" s="67"/>
      <c r="Q86" s="70"/>
      <c r="R86" s="70"/>
      <c r="S86" s="67">
        <f t="shared" si="21"/>
        <v>0</v>
      </c>
      <c r="T86" s="67">
        <f t="shared" si="22"/>
        <v>0</v>
      </c>
      <c r="U86" s="305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>
        <v>0</v>
      </c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305"/>
      <c r="P87" s="67"/>
      <c r="Q87" s="70"/>
      <c r="R87" s="70"/>
      <c r="S87" s="67">
        <f t="shared" si="21"/>
        <v>0</v>
      </c>
      <c r="T87" s="67">
        <f t="shared" si="22"/>
        <v>0</v>
      </c>
      <c r="U87" s="305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>
        <v>0</v>
      </c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305"/>
      <c r="P88" s="67"/>
      <c r="Q88" s="70"/>
      <c r="R88" s="70"/>
      <c r="S88" s="67">
        <f t="shared" si="21"/>
        <v>0</v>
      </c>
      <c r="T88" s="67">
        <f t="shared" si="22"/>
        <v>0</v>
      </c>
      <c r="U88" s="305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>
        <v>0</v>
      </c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305"/>
      <c r="P89" s="67"/>
      <c r="Q89" s="70"/>
      <c r="R89" s="70"/>
      <c r="S89" s="67">
        <f t="shared" si="21"/>
        <v>0</v>
      </c>
      <c r="T89" s="67">
        <f t="shared" si="22"/>
        <v>0</v>
      </c>
      <c r="U89" s="305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>
        <v>0</v>
      </c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305"/>
      <c r="P90" s="67"/>
      <c r="Q90" s="70"/>
      <c r="R90" s="70"/>
      <c r="S90" s="67">
        <f t="shared" si="21"/>
        <v>0</v>
      </c>
      <c r="T90" s="67">
        <f t="shared" si="22"/>
        <v>0</v>
      </c>
      <c r="U90" s="305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>
        <v>0</v>
      </c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305"/>
      <c r="P91" s="67"/>
      <c r="Q91" s="70"/>
      <c r="R91" s="70"/>
      <c r="S91" s="67">
        <f t="shared" si="21"/>
        <v>0</v>
      </c>
      <c r="T91" s="67">
        <f t="shared" si="22"/>
        <v>0</v>
      </c>
      <c r="U91" s="305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>
        <v>0</v>
      </c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305"/>
      <c r="P92" s="67"/>
      <c r="Q92" s="70"/>
      <c r="R92" s="70"/>
      <c r="S92" s="67">
        <f t="shared" si="21"/>
        <v>0</v>
      </c>
      <c r="T92" s="67">
        <f t="shared" si="22"/>
        <v>0</v>
      </c>
      <c r="U92" s="305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>
        <v>0</v>
      </c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305"/>
      <c r="P93" s="67"/>
      <c r="Q93" s="70"/>
      <c r="R93" s="70"/>
      <c r="S93" s="67">
        <f t="shared" si="21"/>
        <v>0</v>
      </c>
      <c r="T93" s="67">
        <f t="shared" si="22"/>
        <v>0</v>
      </c>
      <c r="U93" s="305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>
        <v>0</v>
      </c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305"/>
      <c r="P94" s="67"/>
      <c r="Q94" s="70"/>
      <c r="R94" s="70"/>
      <c r="S94" s="67">
        <f t="shared" si="21"/>
        <v>0</v>
      </c>
      <c r="T94" s="67">
        <f t="shared" si="22"/>
        <v>0</v>
      </c>
      <c r="U94" s="305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>
        <v>0</v>
      </c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305"/>
      <c r="P95" s="67"/>
      <c r="Q95" s="70"/>
      <c r="R95" s="70"/>
      <c r="S95" s="67">
        <f t="shared" si="21"/>
        <v>0</v>
      </c>
      <c r="T95" s="67">
        <f t="shared" si="22"/>
        <v>0</v>
      </c>
      <c r="U95" s="305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>
        <v>0</v>
      </c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305"/>
      <c r="P96" s="67"/>
      <c r="Q96" s="70"/>
      <c r="R96" s="70"/>
      <c r="S96" s="67">
        <f t="shared" si="21"/>
        <v>0</v>
      </c>
      <c r="T96" s="67">
        <f t="shared" si="22"/>
        <v>0</v>
      </c>
      <c r="U96" s="305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>
        <v>0</v>
      </c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305"/>
      <c r="P97" s="67"/>
      <c r="Q97" s="70"/>
      <c r="R97" s="70"/>
      <c r="S97" s="67">
        <f t="shared" si="21"/>
        <v>0</v>
      </c>
      <c r="T97" s="67">
        <f t="shared" si="22"/>
        <v>0</v>
      </c>
      <c r="U97" s="305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>
        <v>0</v>
      </c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305"/>
      <c r="P98" s="67"/>
      <c r="Q98" s="70"/>
      <c r="R98" s="70"/>
      <c r="S98" s="67">
        <f t="shared" si="21"/>
        <v>0</v>
      </c>
      <c r="T98" s="67">
        <f t="shared" si="22"/>
        <v>0</v>
      </c>
      <c r="U98" s="305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>
        <v>0</v>
      </c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305"/>
      <c r="P99" s="67"/>
      <c r="Q99" s="70"/>
      <c r="R99" s="70"/>
      <c r="S99" s="67">
        <f t="shared" si="21"/>
        <v>0</v>
      </c>
      <c r="T99" s="67">
        <f t="shared" si="22"/>
        <v>0</v>
      </c>
      <c r="U99" s="305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>
        <v>0</v>
      </c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305"/>
      <c r="P100" s="67"/>
      <c r="Q100" s="70"/>
      <c r="R100" s="70"/>
      <c r="S100" s="67">
        <f t="shared" si="21"/>
        <v>0</v>
      </c>
      <c r="T100" s="67">
        <f t="shared" si="22"/>
        <v>0</v>
      </c>
      <c r="U100" s="305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>
        <v>0</v>
      </c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305"/>
      <c r="P101" s="67"/>
      <c r="Q101" s="70"/>
      <c r="R101" s="70"/>
      <c r="S101" s="67">
        <f t="shared" si="21"/>
        <v>0</v>
      </c>
      <c r="T101" s="67">
        <f t="shared" si="22"/>
        <v>0</v>
      </c>
      <c r="U101" s="305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>
        <v>0</v>
      </c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305"/>
      <c r="P102" s="67"/>
      <c r="Q102" s="70"/>
      <c r="R102" s="70"/>
      <c r="S102" s="67">
        <f t="shared" si="21"/>
        <v>0</v>
      </c>
      <c r="T102" s="67">
        <f t="shared" si="22"/>
        <v>0</v>
      </c>
      <c r="U102" s="305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>
        <v>0</v>
      </c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305"/>
      <c r="P103" s="67"/>
      <c r="Q103" s="70"/>
      <c r="R103" s="70"/>
      <c r="S103" s="67">
        <f t="shared" si="21"/>
        <v>0</v>
      </c>
      <c r="T103" s="67">
        <f t="shared" si="22"/>
        <v>0</v>
      </c>
      <c r="U103" s="305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>
        <v>0</v>
      </c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305"/>
      <c r="P104" s="67"/>
      <c r="Q104" s="70"/>
      <c r="R104" s="70"/>
      <c r="S104" s="67">
        <f t="shared" si="21"/>
        <v>0</v>
      </c>
      <c r="T104" s="67">
        <f t="shared" si="22"/>
        <v>0</v>
      </c>
      <c r="U104" s="305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>
        <v>0</v>
      </c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305"/>
      <c r="P105" s="67"/>
      <c r="Q105" s="70"/>
      <c r="R105" s="70"/>
      <c r="S105" s="67">
        <f t="shared" si="21"/>
        <v>0</v>
      </c>
      <c r="T105" s="67">
        <f t="shared" si="22"/>
        <v>0</v>
      </c>
      <c r="U105" s="305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>
        <v>0</v>
      </c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305"/>
      <c r="P106" s="67"/>
      <c r="Q106" s="70"/>
      <c r="R106" s="70"/>
      <c r="S106" s="67">
        <f t="shared" si="21"/>
        <v>0</v>
      </c>
      <c r="T106" s="67">
        <f t="shared" si="22"/>
        <v>0</v>
      </c>
      <c r="U106" s="305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>
        <v>0</v>
      </c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3.09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3.09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>
        <f t="shared" ref="BK109:BP109" si="59">AVERAGE(BK11:BK106)</f>
        <v>1.545000000000001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1.545000000000001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459" t="s">
        <v>136</v>
      </c>
      <c r="J112" s="460"/>
      <c r="K112" s="460"/>
      <c r="L112" s="460"/>
      <c r="M112" s="460"/>
      <c r="N112" s="460"/>
      <c r="O112" s="460"/>
      <c r="P112" s="460"/>
      <c r="Q112" s="460"/>
      <c r="R112" s="460"/>
      <c r="S112" s="460"/>
      <c r="T112" s="461"/>
      <c r="U112" s="112"/>
      <c r="V112" s="112"/>
    </row>
    <row r="113" spans="9:22">
      <c r="I113" s="454" t="s">
        <v>179</v>
      </c>
      <c r="J113" s="454"/>
      <c r="K113" s="568"/>
      <c r="L113" s="568"/>
      <c r="M113" s="456" t="s">
        <v>180</v>
      </c>
      <c r="N113" s="456"/>
      <c r="O113" s="456"/>
      <c r="P113" s="456"/>
      <c r="Q113" s="456"/>
      <c r="R113" s="456"/>
      <c r="S113" s="456"/>
      <c r="T113" s="456"/>
      <c r="U113" s="113"/>
      <c r="V113" s="113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78" t="s">
        <v>240</v>
      </c>
      <c r="D1" s="578"/>
      <c r="E1" s="578" t="s">
        <v>241</v>
      </c>
      <c r="F1" s="578"/>
      <c r="G1" s="578" t="s">
        <v>242</v>
      </c>
      <c r="H1" s="578"/>
      <c r="I1" s="578" t="s">
        <v>248</v>
      </c>
      <c r="J1" s="578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247.40625</v>
      </c>
      <c r="D3" s="139">
        <f>'OA&amp;GRIDCO'!CQ11</f>
        <v>247.40625</v>
      </c>
      <c r="E3" s="174">
        <v>535</v>
      </c>
      <c r="F3" s="170">
        <f>'OA&amp;GRIDCO'!HQ11</f>
        <v>535</v>
      </c>
      <c r="G3" s="173">
        <v>1244.0999999999999</v>
      </c>
      <c r="H3" s="140">
        <f>G3</f>
        <v>1244.0999999999999</v>
      </c>
      <c r="I3" s="175">
        <v>365</v>
      </c>
      <c r="J3" s="129">
        <f>I3</f>
        <v>365</v>
      </c>
    </row>
    <row r="4" spans="1:17">
      <c r="A4" s="76" t="s">
        <v>34</v>
      </c>
      <c r="B4" s="120">
        <v>2</v>
      </c>
      <c r="C4" s="171">
        <v>247.40625</v>
      </c>
      <c r="D4" s="139">
        <f>'OA&amp;GRIDCO'!CQ12</f>
        <v>247.40625</v>
      </c>
      <c r="E4" s="174">
        <v>505</v>
      </c>
      <c r="F4" s="170">
        <f>'OA&amp;GRIDCO'!HQ12</f>
        <v>505</v>
      </c>
      <c r="G4" s="173">
        <v>1244.0999999999999</v>
      </c>
      <c r="H4" s="140">
        <f t="shared" ref="H4:H67" si="0">G4</f>
        <v>1244.0999999999999</v>
      </c>
      <c r="I4" s="175">
        <v>365</v>
      </c>
      <c r="J4" s="129">
        <f t="shared" ref="J4:J67" si="1">I4</f>
        <v>365</v>
      </c>
    </row>
    <row r="5" spans="1:17">
      <c r="A5" s="76" t="s">
        <v>35</v>
      </c>
      <c r="B5" s="120">
        <v>3</v>
      </c>
      <c r="C5" s="171">
        <v>247.40625</v>
      </c>
      <c r="D5" s="139">
        <f>'OA&amp;GRIDCO'!CQ13</f>
        <v>247.40625</v>
      </c>
      <c r="E5" s="174">
        <v>475</v>
      </c>
      <c r="F5" s="170">
        <f>'OA&amp;GRIDCO'!HQ13</f>
        <v>475</v>
      </c>
      <c r="G5" s="173">
        <v>1244.0999999999999</v>
      </c>
      <c r="H5" s="140">
        <f t="shared" si="0"/>
        <v>1244.0999999999999</v>
      </c>
      <c r="I5" s="175">
        <v>365</v>
      </c>
      <c r="J5" s="129">
        <f t="shared" si="1"/>
        <v>365</v>
      </c>
    </row>
    <row r="6" spans="1:17">
      <c r="A6" s="76" t="s">
        <v>36</v>
      </c>
      <c r="B6" s="120">
        <v>4</v>
      </c>
      <c r="C6" s="171">
        <v>247.40625</v>
      </c>
      <c r="D6" s="139">
        <f>'OA&amp;GRIDCO'!CQ14</f>
        <v>247.40625</v>
      </c>
      <c r="E6" s="174">
        <v>445</v>
      </c>
      <c r="F6" s="170">
        <f>'OA&amp;GRIDCO'!HQ14</f>
        <v>445</v>
      </c>
      <c r="G6" s="173">
        <v>1244.0999999999999</v>
      </c>
      <c r="H6" s="140">
        <f t="shared" si="0"/>
        <v>1244.0999999999999</v>
      </c>
      <c r="I6" s="175">
        <v>365</v>
      </c>
      <c r="J6" s="129">
        <f t="shared" si="1"/>
        <v>365</v>
      </c>
    </row>
    <row r="7" spans="1:17">
      <c r="A7" s="76" t="s">
        <v>37</v>
      </c>
      <c r="B7" s="120">
        <v>5</v>
      </c>
      <c r="C7" s="171">
        <v>247.40625</v>
      </c>
      <c r="D7" s="139">
        <f>'OA&amp;GRIDCO'!CQ15</f>
        <v>247.40625</v>
      </c>
      <c r="E7" s="174">
        <v>415</v>
      </c>
      <c r="F7" s="170">
        <f>'OA&amp;GRIDCO'!HQ15</f>
        <v>415</v>
      </c>
      <c r="G7" s="173">
        <v>1244.0999999999999</v>
      </c>
      <c r="H7" s="140">
        <f t="shared" si="0"/>
        <v>1244.0999999999999</v>
      </c>
      <c r="I7" s="175">
        <v>365</v>
      </c>
      <c r="J7" s="129">
        <f t="shared" si="1"/>
        <v>365</v>
      </c>
    </row>
    <row r="8" spans="1:17">
      <c r="A8" s="76" t="s">
        <v>38</v>
      </c>
      <c r="B8" s="120">
        <v>6</v>
      </c>
      <c r="C8" s="171">
        <v>247.40625</v>
      </c>
      <c r="D8" s="139">
        <f>'OA&amp;GRIDCO'!CQ16</f>
        <v>247.40625</v>
      </c>
      <c r="E8" s="174">
        <v>400</v>
      </c>
      <c r="F8" s="170">
        <f>'OA&amp;GRIDCO'!HQ16</f>
        <v>400</v>
      </c>
      <c r="G8" s="173">
        <v>1244.0999999999999</v>
      </c>
      <c r="H8" s="140">
        <f t="shared" si="0"/>
        <v>1244.0999999999999</v>
      </c>
      <c r="I8" s="175">
        <v>365</v>
      </c>
      <c r="J8" s="129">
        <f t="shared" si="1"/>
        <v>365</v>
      </c>
    </row>
    <row r="9" spans="1:17">
      <c r="A9" s="76" t="s">
        <v>39</v>
      </c>
      <c r="B9" s="120">
        <v>7</v>
      </c>
      <c r="C9" s="171">
        <v>247.40625</v>
      </c>
      <c r="D9" s="139">
        <f>'OA&amp;GRIDCO'!CQ17</f>
        <v>247.40625</v>
      </c>
      <c r="E9" s="174">
        <v>400</v>
      </c>
      <c r="F9" s="170">
        <f>'OA&amp;GRIDCO'!HQ17</f>
        <v>400</v>
      </c>
      <c r="G9" s="173">
        <v>1244.0999999999999</v>
      </c>
      <c r="H9" s="140">
        <f t="shared" si="0"/>
        <v>1244.0999999999999</v>
      </c>
      <c r="I9" s="175">
        <v>365</v>
      </c>
      <c r="J9" s="129">
        <f t="shared" si="1"/>
        <v>365</v>
      </c>
    </row>
    <row r="10" spans="1:17">
      <c r="A10" s="76" t="s">
        <v>40</v>
      </c>
      <c r="B10" s="120">
        <v>8</v>
      </c>
      <c r="C10" s="171">
        <v>247.40625</v>
      </c>
      <c r="D10" s="139">
        <f>'OA&amp;GRIDCO'!CQ18</f>
        <v>247.40625</v>
      </c>
      <c r="E10" s="174">
        <v>400</v>
      </c>
      <c r="F10" s="170">
        <f>'OA&amp;GRIDCO'!HQ18</f>
        <v>400</v>
      </c>
      <c r="G10" s="173">
        <v>1244.0999999999999</v>
      </c>
      <c r="H10" s="140">
        <f t="shared" si="0"/>
        <v>1244.0999999999999</v>
      </c>
      <c r="I10" s="175">
        <v>365</v>
      </c>
      <c r="J10" s="129">
        <f t="shared" si="1"/>
        <v>365</v>
      </c>
    </row>
    <row r="11" spans="1:17">
      <c r="A11" s="76" t="s">
        <v>41</v>
      </c>
      <c r="B11" s="120">
        <v>9</v>
      </c>
      <c r="C11" s="171">
        <v>247.40625</v>
      </c>
      <c r="D11" s="139">
        <f>'OA&amp;GRIDCO'!CQ19</f>
        <v>247.40625</v>
      </c>
      <c r="E11" s="174">
        <v>400</v>
      </c>
      <c r="F11" s="170">
        <f>'OA&amp;GRIDCO'!HQ19</f>
        <v>400</v>
      </c>
      <c r="G11" s="173">
        <v>1244.0999999999999</v>
      </c>
      <c r="H11" s="140">
        <f t="shared" si="0"/>
        <v>1244.0999999999999</v>
      </c>
      <c r="I11" s="175">
        <v>365</v>
      </c>
      <c r="J11" s="129">
        <f t="shared" si="1"/>
        <v>365</v>
      </c>
    </row>
    <row r="12" spans="1:17">
      <c r="A12" s="76" t="s">
        <v>42</v>
      </c>
      <c r="B12" s="120">
        <v>10</v>
      </c>
      <c r="C12" s="171">
        <v>247.40625</v>
      </c>
      <c r="D12" s="139">
        <f>'OA&amp;GRIDCO'!CQ20</f>
        <v>247.40625</v>
      </c>
      <c r="E12" s="174">
        <v>400</v>
      </c>
      <c r="F12" s="170">
        <f>'OA&amp;GRIDCO'!HQ20</f>
        <v>400</v>
      </c>
      <c r="G12" s="173">
        <v>1244.0999999999999</v>
      </c>
      <c r="H12" s="140">
        <f t="shared" si="0"/>
        <v>1244.0999999999999</v>
      </c>
      <c r="I12" s="175">
        <v>365</v>
      </c>
      <c r="J12" s="129">
        <f t="shared" si="1"/>
        <v>365</v>
      </c>
    </row>
    <row r="13" spans="1:17">
      <c r="A13" s="76" t="s">
        <v>43</v>
      </c>
      <c r="B13" s="120">
        <v>11</v>
      </c>
      <c r="C13" s="171">
        <v>247.40625</v>
      </c>
      <c r="D13" s="139">
        <f>'OA&amp;GRIDCO'!CQ21</f>
        <v>247.40625</v>
      </c>
      <c r="E13" s="174">
        <v>400</v>
      </c>
      <c r="F13" s="170">
        <f>'OA&amp;GRIDCO'!HQ21</f>
        <v>400</v>
      </c>
      <c r="G13" s="173">
        <v>1244.0999999999999</v>
      </c>
      <c r="H13" s="140">
        <f t="shared" si="0"/>
        <v>1244.0999999999999</v>
      </c>
      <c r="I13" s="175">
        <v>365</v>
      </c>
      <c r="J13" s="129">
        <f t="shared" si="1"/>
        <v>365</v>
      </c>
    </row>
    <row r="14" spans="1:17">
      <c r="A14" s="76" t="s">
        <v>44</v>
      </c>
      <c r="B14" s="120">
        <v>12</v>
      </c>
      <c r="C14" s="171">
        <v>247.40625</v>
      </c>
      <c r="D14" s="139">
        <f>'OA&amp;GRIDCO'!CQ22</f>
        <v>247.40625</v>
      </c>
      <c r="E14" s="174">
        <v>400</v>
      </c>
      <c r="F14" s="170">
        <f>'OA&amp;GRIDCO'!HQ22</f>
        <v>400</v>
      </c>
      <c r="G14" s="173">
        <v>1244.0999999999999</v>
      </c>
      <c r="H14" s="140">
        <f t="shared" si="0"/>
        <v>1244.0999999999999</v>
      </c>
      <c r="I14" s="175">
        <v>365</v>
      </c>
      <c r="J14" s="129">
        <f t="shared" si="1"/>
        <v>365</v>
      </c>
      <c r="Q14" s="149"/>
    </row>
    <row r="15" spans="1:17">
      <c r="A15" s="76" t="s">
        <v>45</v>
      </c>
      <c r="B15" s="120">
        <v>13</v>
      </c>
      <c r="C15" s="171">
        <v>247.40625</v>
      </c>
      <c r="D15" s="139">
        <f>'OA&amp;GRIDCO'!CQ23</f>
        <v>247.40625</v>
      </c>
      <c r="E15" s="174">
        <v>400</v>
      </c>
      <c r="F15" s="170">
        <f>'OA&amp;GRIDCO'!HQ23</f>
        <v>400</v>
      </c>
      <c r="G15" s="173">
        <v>1244.0999999999999</v>
      </c>
      <c r="H15" s="140">
        <f t="shared" si="0"/>
        <v>1244.0999999999999</v>
      </c>
      <c r="I15" s="175">
        <v>365</v>
      </c>
      <c r="J15" s="129">
        <f t="shared" si="1"/>
        <v>365</v>
      </c>
    </row>
    <row r="16" spans="1:17">
      <c r="A16" s="76" t="s">
        <v>46</v>
      </c>
      <c r="B16" s="120">
        <v>14</v>
      </c>
      <c r="C16" s="171">
        <v>247.40625</v>
      </c>
      <c r="D16" s="139">
        <f>'OA&amp;GRIDCO'!CQ24</f>
        <v>247.40625</v>
      </c>
      <c r="E16" s="174">
        <v>400</v>
      </c>
      <c r="F16" s="170">
        <f>'OA&amp;GRIDCO'!HQ24</f>
        <v>400</v>
      </c>
      <c r="G16" s="173">
        <v>1244.0999999999999</v>
      </c>
      <c r="H16" s="140">
        <f t="shared" si="0"/>
        <v>1244.0999999999999</v>
      </c>
      <c r="I16" s="175">
        <v>365</v>
      </c>
      <c r="J16" s="129">
        <f t="shared" si="1"/>
        <v>365</v>
      </c>
    </row>
    <row r="17" spans="1:10">
      <c r="A17" s="76" t="s">
        <v>47</v>
      </c>
      <c r="B17" s="120">
        <v>15</v>
      </c>
      <c r="C17" s="171">
        <v>247.40625</v>
      </c>
      <c r="D17" s="139">
        <f>'OA&amp;GRIDCO'!CQ25</f>
        <v>247.40625</v>
      </c>
      <c r="E17" s="174">
        <v>400</v>
      </c>
      <c r="F17" s="170">
        <f>'OA&amp;GRIDCO'!HQ25</f>
        <v>400</v>
      </c>
      <c r="G17" s="173">
        <v>1244.0999999999999</v>
      </c>
      <c r="H17" s="140">
        <f t="shared" si="0"/>
        <v>1244.0999999999999</v>
      </c>
      <c r="I17" s="175">
        <v>365</v>
      </c>
      <c r="J17" s="129">
        <f t="shared" si="1"/>
        <v>365</v>
      </c>
    </row>
    <row r="18" spans="1:10">
      <c r="A18" s="76" t="s">
        <v>48</v>
      </c>
      <c r="B18" s="120">
        <v>16</v>
      </c>
      <c r="C18" s="171">
        <v>247.40625</v>
      </c>
      <c r="D18" s="139">
        <f>'OA&amp;GRIDCO'!CQ26</f>
        <v>247.40625</v>
      </c>
      <c r="E18" s="174">
        <v>400</v>
      </c>
      <c r="F18" s="170">
        <f>'OA&amp;GRIDCO'!HQ26</f>
        <v>400</v>
      </c>
      <c r="G18" s="173">
        <v>1244.0999999999999</v>
      </c>
      <c r="H18" s="140">
        <f t="shared" si="0"/>
        <v>1244.0999999999999</v>
      </c>
      <c r="I18" s="175">
        <v>365</v>
      </c>
      <c r="J18" s="129">
        <f t="shared" si="1"/>
        <v>365</v>
      </c>
    </row>
    <row r="19" spans="1:10">
      <c r="A19" s="76" t="s">
        <v>49</v>
      </c>
      <c r="B19" s="120">
        <v>17</v>
      </c>
      <c r="C19" s="171">
        <v>247.40625</v>
      </c>
      <c r="D19" s="139">
        <f>'OA&amp;GRIDCO'!CQ27</f>
        <v>247.40625</v>
      </c>
      <c r="E19" s="174">
        <v>400</v>
      </c>
      <c r="F19" s="170">
        <f>'OA&amp;GRIDCO'!HQ27</f>
        <v>400</v>
      </c>
      <c r="G19" s="173">
        <v>1244.0999999999999</v>
      </c>
      <c r="H19" s="140">
        <f t="shared" si="0"/>
        <v>1244.0999999999999</v>
      </c>
      <c r="I19" s="175">
        <v>365</v>
      </c>
      <c r="J19" s="129">
        <f t="shared" si="1"/>
        <v>365</v>
      </c>
    </row>
    <row r="20" spans="1:10">
      <c r="A20" s="76" t="s">
        <v>50</v>
      </c>
      <c r="B20" s="77">
        <v>18</v>
      </c>
      <c r="C20" s="171">
        <v>247.40625</v>
      </c>
      <c r="D20" s="139">
        <f>'OA&amp;GRIDCO'!CQ28</f>
        <v>247.40625</v>
      </c>
      <c r="E20" s="174">
        <v>400</v>
      </c>
      <c r="F20" s="170">
        <f>'OA&amp;GRIDCO'!HQ28</f>
        <v>400</v>
      </c>
      <c r="G20" s="173">
        <v>1244.0999999999999</v>
      </c>
      <c r="H20" s="140">
        <f t="shared" si="0"/>
        <v>1244.0999999999999</v>
      </c>
      <c r="I20" s="175">
        <v>365</v>
      </c>
      <c r="J20" s="129">
        <f t="shared" si="1"/>
        <v>365</v>
      </c>
    </row>
    <row r="21" spans="1:10">
      <c r="A21" s="76" t="s">
        <v>51</v>
      </c>
      <c r="B21" s="77">
        <v>19</v>
      </c>
      <c r="C21" s="171">
        <v>247.40625</v>
      </c>
      <c r="D21" s="139">
        <f>'OA&amp;GRIDCO'!CQ29</f>
        <v>247.40625</v>
      </c>
      <c r="E21" s="174">
        <v>400</v>
      </c>
      <c r="F21" s="170">
        <f>'OA&amp;GRIDCO'!HQ29</f>
        <v>400</v>
      </c>
      <c r="G21" s="173">
        <v>1244.0999999999999</v>
      </c>
      <c r="H21" s="140">
        <f t="shared" si="0"/>
        <v>1244.0999999999999</v>
      </c>
      <c r="I21" s="175">
        <v>365</v>
      </c>
      <c r="J21" s="129">
        <f t="shared" si="1"/>
        <v>365</v>
      </c>
    </row>
    <row r="22" spans="1:10">
      <c r="A22" s="76" t="s">
        <v>52</v>
      </c>
      <c r="B22" s="77">
        <v>20</v>
      </c>
      <c r="C22" s="171">
        <v>247.40625</v>
      </c>
      <c r="D22" s="139">
        <f>'OA&amp;GRIDCO'!CQ30</f>
        <v>247.40625</v>
      </c>
      <c r="E22" s="174">
        <v>400</v>
      </c>
      <c r="F22" s="170">
        <f>'OA&amp;GRIDCO'!HQ30</f>
        <v>400</v>
      </c>
      <c r="G22" s="173">
        <v>1244.0999999999999</v>
      </c>
      <c r="H22" s="140">
        <f t="shared" si="0"/>
        <v>1244.0999999999999</v>
      </c>
      <c r="I22" s="175">
        <v>365</v>
      </c>
      <c r="J22" s="129">
        <f t="shared" si="1"/>
        <v>365</v>
      </c>
    </row>
    <row r="23" spans="1:10">
      <c r="A23" s="76" t="s">
        <v>53</v>
      </c>
      <c r="B23" s="77">
        <v>21</v>
      </c>
      <c r="C23" s="171">
        <v>247.40625</v>
      </c>
      <c r="D23" s="139">
        <f>'OA&amp;GRIDCO'!CQ31</f>
        <v>247.40625</v>
      </c>
      <c r="E23" s="174">
        <v>400</v>
      </c>
      <c r="F23" s="170">
        <f>'OA&amp;GRIDCO'!HQ31</f>
        <v>400</v>
      </c>
      <c r="G23" s="173">
        <v>1244.0999999999999</v>
      </c>
      <c r="H23" s="140">
        <f t="shared" si="0"/>
        <v>1244.0999999999999</v>
      </c>
      <c r="I23" s="175">
        <v>365</v>
      </c>
      <c r="J23" s="129">
        <f t="shared" si="1"/>
        <v>365</v>
      </c>
    </row>
    <row r="24" spans="1:10">
      <c r="A24" s="76" t="s">
        <v>54</v>
      </c>
      <c r="B24" s="77">
        <v>22</v>
      </c>
      <c r="C24" s="171">
        <v>247.40625</v>
      </c>
      <c r="D24" s="139">
        <f>'OA&amp;GRIDCO'!CQ32</f>
        <v>247.40625</v>
      </c>
      <c r="E24" s="174">
        <v>400</v>
      </c>
      <c r="F24" s="170">
        <f>'OA&amp;GRIDCO'!HQ32</f>
        <v>400</v>
      </c>
      <c r="G24" s="173">
        <v>1244.0999999999999</v>
      </c>
      <c r="H24" s="140">
        <f t="shared" si="0"/>
        <v>1244.0999999999999</v>
      </c>
      <c r="I24" s="175">
        <v>365</v>
      </c>
      <c r="J24" s="129">
        <f t="shared" si="1"/>
        <v>365</v>
      </c>
    </row>
    <row r="25" spans="1:10">
      <c r="A25" s="76" t="s">
        <v>55</v>
      </c>
      <c r="B25" s="77">
        <v>23</v>
      </c>
      <c r="C25" s="171">
        <v>247.40625</v>
      </c>
      <c r="D25" s="139">
        <f>'OA&amp;GRIDCO'!CQ33</f>
        <v>247.40625</v>
      </c>
      <c r="E25" s="174">
        <v>400</v>
      </c>
      <c r="F25" s="170">
        <f>'OA&amp;GRIDCO'!HQ33</f>
        <v>400</v>
      </c>
      <c r="G25" s="173">
        <v>1244.0999999999999</v>
      </c>
      <c r="H25" s="140">
        <f t="shared" si="0"/>
        <v>1244.0999999999999</v>
      </c>
      <c r="I25" s="175">
        <v>365</v>
      </c>
      <c r="J25" s="129">
        <f t="shared" si="1"/>
        <v>365</v>
      </c>
    </row>
    <row r="26" spans="1:10">
      <c r="A26" s="76" t="s">
        <v>56</v>
      </c>
      <c r="B26" s="77">
        <v>24</v>
      </c>
      <c r="C26" s="171">
        <v>247.40625</v>
      </c>
      <c r="D26" s="139">
        <f>'OA&amp;GRIDCO'!CQ34</f>
        <v>247.40625</v>
      </c>
      <c r="E26" s="174">
        <v>400</v>
      </c>
      <c r="F26" s="170">
        <f>'OA&amp;GRIDCO'!HQ34</f>
        <v>400</v>
      </c>
      <c r="G26" s="173">
        <v>1244.0999999999999</v>
      </c>
      <c r="H26" s="140">
        <f t="shared" si="0"/>
        <v>1244.0999999999999</v>
      </c>
      <c r="I26" s="175">
        <v>365</v>
      </c>
      <c r="J26" s="129">
        <f t="shared" si="1"/>
        <v>365</v>
      </c>
    </row>
    <row r="27" spans="1:10">
      <c r="A27" s="76" t="s">
        <v>57</v>
      </c>
      <c r="B27" s="77">
        <v>25</v>
      </c>
      <c r="C27" s="171">
        <v>247.40625</v>
      </c>
      <c r="D27" s="139">
        <f>'OA&amp;GRIDCO'!CQ35</f>
        <v>247.40625</v>
      </c>
      <c r="E27" s="174">
        <v>400</v>
      </c>
      <c r="F27" s="170">
        <f>'OA&amp;GRIDCO'!HQ35</f>
        <v>400</v>
      </c>
      <c r="G27" s="173">
        <v>1244.0999999999999</v>
      </c>
      <c r="H27" s="140">
        <f t="shared" si="0"/>
        <v>1244.0999999999999</v>
      </c>
      <c r="I27" s="175">
        <v>365</v>
      </c>
      <c r="J27" s="129">
        <f t="shared" si="1"/>
        <v>365</v>
      </c>
    </row>
    <row r="28" spans="1:10">
      <c r="A28" s="76" t="s">
        <v>58</v>
      </c>
      <c r="B28" s="77">
        <v>26</v>
      </c>
      <c r="C28" s="171">
        <v>247.40625</v>
      </c>
      <c r="D28" s="139">
        <f>'OA&amp;GRIDCO'!CQ36</f>
        <v>247.40625</v>
      </c>
      <c r="E28" s="174">
        <v>400</v>
      </c>
      <c r="F28" s="170">
        <f>'OA&amp;GRIDCO'!HQ36</f>
        <v>400</v>
      </c>
      <c r="G28" s="173">
        <v>1244.0999999999999</v>
      </c>
      <c r="H28" s="140">
        <f t="shared" si="0"/>
        <v>1244.0999999999999</v>
      </c>
      <c r="I28" s="175">
        <v>365</v>
      </c>
      <c r="J28" s="129">
        <f t="shared" si="1"/>
        <v>365</v>
      </c>
    </row>
    <row r="29" spans="1:10">
      <c r="A29" s="76" t="s">
        <v>59</v>
      </c>
      <c r="B29" s="77">
        <v>27</v>
      </c>
      <c r="C29" s="171">
        <v>247.40625</v>
      </c>
      <c r="D29" s="139">
        <f>'OA&amp;GRIDCO'!CQ37</f>
        <v>247.40625</v>
      </c>
      <c r="E29" s="174">
        <v>400</v>
      </c>
      <c r="F29" s="170">
        <f>'OA&amp;GRIDCO'!HQ37</f>
        <v>400</v>
      </c>
      <c r="G29" s="173">
        <v>1244.0999999999999</v>
      </c>
      <c r="H29" s="140">
        <f t="shared" si="0"/>
        <v>1244.0999999999999</v>
      </c>
      <c r="I29" s="175">
        <v>365</v>
      </c>
      <c r="J29" s="129">
        <f t="shared" si="1"/>
        <v>365</v>
      </c>
    </row>
    <row r="30" spans="1:10">
      <c r="A30" s="76" t="s">
        <v>60</v>
      </c>
      <c r="B30" s="77">
        <v>28</v>
      </c>
      <c r="C30" s="171">
        <v>247.40625</v>
      </c>
      <c r="D30" s="139">
        <f>'OA&amp;GRIDCO'!CQ38</f>
        <v>247.40625</v>
      </c>
      <c r="E30" s="174">
        <v>400</v>
      </c>
      <c r="F30" s="170">
        <f>'OA&amp;GRIDCO'!HQ38</f>
        <v>400</v>
      </c>
      <c r="G30" s="173">
        <v>1244.0999999999999</v>
      </c>
      <c r="H30" s="140">
        <f t="shared" si="0"/>
        <v>1244.0999999999999</v>
      </c>
      <c r="I30" s="175">
        <v>365</v>
      </c>
      <c r="J30" s="129">
        <f t="shared" si="1"/>
        <v>365</v>
      </c>
    </row>
    <row r="31" spans="1:10">
      <c r="A31" s="76" t="s">
        <v>61</v>
      </c>
      <c r="B31" s="77">
        <v>29</v>
      </c>
      <c r="C31" s="171">
        <v>247.40625</v>
      </c>
      <c r="D31" s="139">
        <f>'OA&amp;GRIDCO'!CQ39</f>
        <v>247.40625</v>
      </c>
      <c r="E31" s="174">
        <v>400</v>
      </c>
      <c r="F31" s="170">
        <f>'OA&amp;GRIDCO'!HQ39</f>
        <v>400</v>
      </c>
      <c r="G31" s="173">
        <v>1244.0999999999999</v>
      </c>
      <c r="H31" s="140">
        <f t="shared" si="0"/>
        <v>1244.0999999999999</v>
      </c>
      <c r="I31" s="175">
        <v>365</v>
      </c>
      <c r="J31" s="129">
        <f t="shared" si="1"/>
        <v>365</v>
      </c>
    </row>
    <row r="32" spans="1:10">
      <c r="A32" s="76" t="s">
        <v>62</v>
      </c>
      <c r="B32" s="77">
        <v>30</v>
      </c>
      <c r="C32" s="171">
        <v>247.40625</v>
      </c>
      <c r="D32" s="139">
        <f>'OA&amp;GRIDCO'!CQ40</f>
        <v>247.40625</v>
      </c>
      <c r="E32" s="174">
        <v>400</v>
      </c>
      <c r="F32" s="170">
        <f>'OA&amp;GRIDCO'!HQ40</f>
        <v>400</v>
      </c>
      <c r="G32" s="173">
        <v>1244.0999999999999</v>
      </c>
      <c r="H32" s="140">
        <f t="shared" si="0"/>
        <v>1244.0999999999999</v>
      </c>
      <c r="I32" s="175">
        <v>365</v>
      </c>
      <c r="J32" s="129">
        <f t="shared" si="1"/>
        <v>365</v>
      </c>
    </row>
    <row r="33" spans="1:12">
      <c r="A33" s="76" t="s">
        <v>63</v>
      </c>
      <c r="B33" s="77">
        <v>31</v>
      </c>
      <c r="C33" s="171">
        <v>247.40625</v>
      </c>
      <c r="D33" s="139">
        <f>'OA&amp;GRIDCO'!CQ41</f>
        <v>247.40625</v>
      </c>
      <c r="E33" s="174">
        <v>400</v>
      </c>
      <c r="F33" s="170">
        <f>'OA&amp;GRIDCO'!HQ41</f>
        <v>400</v>
      </c>
      <c r="G33" s="173">
        <v>1244.0999999999999</v>
      </c>
      <c r="H33" s="140">
        <f t="shared" si="0"/>
        <v>1244.0999999999999</v>
      </c>
      <c r="I33" s="175">
        <v>365</v>
      </c>
      <c r="J33" s="129">
        <f t="shared" si="1"/>
        <v>365</v>
      </c>
    </row>
    <row r="34" spans="1:12">
      <c r="A34" s="76" t="s">
        <v>64</v>
      </c>
      <c r="B34" s="77">
        <v>32</v>
      </c>
      <c r="C34" s="171">
        <v>247.40625</v>
      </c>
      <c r="D34" s="139">
        <f>'OA&amp;GRIDCO'!CQ42</f>
        <v>247.40625</v>
      </c>
      <c r="E34" s="174">
        <v>400</v>
      </c>
      <c r="F34" s="170">
        <f>'OA&amp;GRIDCO'!HQ42</f>
        <v>400</v>
      </c>
      <c r="G34" s="173">
        <v>1244.0999999999999</v>
      </c>
      <c r="H34" s="140">
        <f t="shared" si="0"/>
        <v>1244.0999999999999</v>
      </c>
      <c r="I34" s="175">
        <v>365</v>
      </c>
      <c r="J34" s="129">
        <f t="shared" si="1"/>
        <v>365</v>
      </c>
    </row>
    <row r="35" spans="1:12">
      <c r="A35" s="76" t="s">
        <v>65</v>
      </c>
      <c r="B35" s="77">
        <v>33</v>
      </c>
      <c r="C35" s="171">
        <v>247.40625</v>
      </c>
      <c r="D35" s="139">
        <f>'OA&amp;GRIDCO'!CQ43</f>
        <v>247.40625</v>
      </c>
      <c r="E35" s="174">
        <v>400</v>
      </c>
      <c r="F35" s="170">
        <f>'OA&amp;GRIDCO'!HQ43</f>
        <v>400</v>
      </c>
      <c r="G35" s="173">
        <v>1244.0999999999999</v>
      </c>
      <c r="H35" s="140">
        <f t="shared" si="0"/>
        <v>1244.0999999999999</v>
      </c>
      <c r="I35" s="175">
        <v>365</v>
      </c>
      <c r="J35" s="129">
        <f t="shared" si="1"/>
        <v>365</v>
      </c>
    </row>
    <row r="36" spans="1:12">
      <c r="A36" s="76" t="s">
        <v>66</v>
      </c>
      <c r="B36" s="77">
        <v>34</v>
      </c>
      <c r="C36" s="171">
        <v>247.40625</v>
      </c>
      <c r="D36" s="139">
        <f>'OA&amp;GRIDCO'!CQ44</f>
        <v>247.40625</v>
      </c>
      <c r="E36" s="174">
        <v>400</v>
      </c>
      <c r="F36" s="170">
        <f>'OA&amp;GRIDCO'!HQ44</f>
        <v>400</v>
      </c>
      <c r="G36" s="173">
        <v>1244.0999999999999</v>
      </c>
      <c r="H36" s="140">
        <f t="shared" si="0"/>
        <v>1244.0999999999999</v>
      </c>
      <c r="I36" s="175">
        <v>365</v>
      </c>
      <c r="J36" s="129">
        <f t="shared" si="1"/>
        <v>365</v>
      </c>
    </row>
    <row r="37" spans="1:12">
      <c r="A37" s="76" t="s">
        <v>67</v>
      </c>
      <c r="B37" s="77">
        <v>35</v>
      </c>
      <c r="C37" s="171">
        <v>247.40625</v>
      </c>
      <c r="D37" s="139">
        <f>'OA&amp;GRIDCO'!CQ45</f>
        <v>247.40625</v>
      </c>
      <c r="E37" s="174">
        <v>400</v>
      </c>
      <c r="F37" s="170">
        <f>'OA&amp;GRIDCO'!HQ45</f>
        <v>400</v>
      </c>
      <c r="G37" s="173">
        <v>1244.0999999999999</v>
      </c>
      <c r="H37" s="140">
        <f t="shared" si="0"/>
        <v>1244.0999999999999</v>
      </c>
      <c r="I37" s="175">
        <v>365</v>
      </c>
      <c r="J37" s="129">
        <f t="shared" si="1"/>
        <v>365</v>
      </c>
    </row>
    <row r="38" spans="1:12">
      <c r="A38" s="76" t="s">
        <v>68</v>
      </c>
      <c r="B38" s="77">
        <v>36</v>
      </c>
      <c r="C38" s="171">
        <v>247.40625</v>
      </c>
      <c r="D38" s="139">
        <f>'OA&amp;GRIDCO'!CQ46</f>
        <v>247.40625</v>
      </c>
      <c r="E38" s="174">
        <v>400</v>
      </c>
      <c r="F38" s="170">
        <f>'OA&amp;GRIDCO'!HQ46</f>
        <v>400</v>
      </c>
      <c r="G38" s="173">
        <v>1244.0999999999999</v>
      </c>
      <c r="H38" s="140">
        <f t="shared" si="0"/>
        <v>1244.0999999999999</v>
      </c>
      <c r="I38" s="175">
        <v>365</v>
      </c>
      <c r="J38" s="129">
        <f t="shared" si="1"/>
        <v>365</v>
      </c>
    </row>
    <row r="39" spans="1:12">
      <c r="A39" s="76" t="s">
        <v>69</v>
      </c>
      <c r="B39" s="77">
        <v>37</v>
      </c>
      <c r="C39" s="171">
        <v>247.40625</v>
      </c>
      <c r="D39" s="139">
        <f>'OA&amp;GRIDCO'!CQ47</f>
        <v>247.40625</v>
      </c>
      <c r="E39" s="174">
        <v>400</v>
      </c>
      <c r="F39" s="170">
        <f>'OA&amp;GRIDCO'!HQ47</f>
        <v>400</v>
      </c>
      <c r="G39" s="173">
        <v>1244.0999999999999</v>
      </c>
      <c r="H39" s="140">
        <f t="shared" si="0"/>
        <v>1244.0999999999999</v>
      </c>
      <c r="I39" s="175">
        <v>365</v>
      </c>
      <c r="J39" s="129">
        <f t="shared" si="1"/>
        <v>365</v>
      </c>
    </row>
    <row r="40" spans="1:12">
      <c r="A40" s="76" t="s">
        <v>70</v>
      </c>
      <c r="B40" s="77">
        <v>38</v>
      </c>
      <c r="C40" s="171">
        <v>247.40625</v>
      </c>
      <c r="D40" s="139">
        <f>'OA&amp;GRIDCO'!CQ48</f>
        <v>247.40625</v>
      </c>
      <c r="E40" s="174">
        <v>400</v>
      </c>
      <c r="F40" s="170">
        <f>'OA&amp;GRIDCO'!HQ48</f>
        <v>400</v>
      </c>
      <c r="G40" s="173">
        <v>1244.0999999999999</v>
      </c>
      <c r="H40" s="140">
        <f t="shared" si="0"/>
        <v>1244.0999999999999</v>
      </c>
      <c r="I40" s="175">
        <v>365</v>
      </c>
      <c r="J40" s="129">
        <f t="shared" si="1"/>
        <v>365</v>
      </c>
    </row>
    <row r="41" spans="1:12">
      <c r="A41" s="76" t="s">
        <v>71</v>
      </c>
      <c r="B41" s="77">
        <v>39</v>
      </c>
      <c r="C41" s="171">
        <v>247.40625</v>
      </c>
      <c r="D41" s="139">
        <f>'OA&amp;GRIDCO'!CQ49</f>
        <v>247.40625</v>
      </c>
      <c r="E41" s="174">
        <v>400</v>
      </c>
      <c r="F41" s="170">
        <f>'OA&amp;GRIDCO'!HQ49</f>
        <v>400</v>
      </c>
      <c r="G41" s="173">
        <v>1244.0999999999999</v>
      </c>
      <c r="H41" s="140">
        <f t="shared" si="0"/>
        <v>1244.0999999999999</v>
      </c>
      <c r="I41" s="175">
        <v>365</v>
      </c>
      <c r="J41" s="129">
        <f t="shared" si="1"/>
        <v>365</v>
      </c>
    </row>
    <row r="42" spans="1:12">
      <c r="A42" s="76" t="s">
        <v>72</v>
      </c>
      <c r="B42" s="77">
        <v>40</v>
      </c>
      <c r="C42" s="171">
        <v>247.40625</v>
      </c>
      <c r="D42" s="139">
        <f>'OA&amp;GRIDCO'!CQ50</f>
        <v>247.40625</v>
      </c>
      <c r="E42" s="174">
        <v>400</v>
      </c>
      <c r="F42" s="170">
        <f>'OA&amp;GRIDCO'!HQ50</f>
        <v>400</v>
      </c>
      <c r="G42" s="173">
        <v>1244.0999999999999</v>
      </c>
      <c r="H42" s="140">
        <f t="shared" si="0"/>
        <v>1244.0999999999999</v>
      </c>
      <c r="I42" s="175">
        <v>365</v>
      </c>
      <c r="J42" s="129">
        <f t="shared" si="1"/>
        <v>365</v>
      </c>
    </row>
    <row r="43" spans="1:12">
      <c r="A43" s="76" t="s">
        <v>73</v>
      </c>
      <c r="B43" s="77">
        <v>41</v>
      </c>
      <c r="C43" s="171">
        <v>247.40625</v>
      </c>
      <c r="D43" s="139">
        <f>'OA&amp;GRIDCO'!CQ51</f>
        <v>247.40625</v>
      </c>
      <c r="E43" s="174">
        <v>400</v>
      </c>
      <c r="F43" s="170">
        <f>'OA&amp;GRIDCO'!HQ51</f>
        <v>400</v>
      </c>
      <c r="G43" s="173">
        <v>1244.0999999999999</v>
      </c>
      <c r="H43" s="140">
        <f t="shared" si="0"/>
        <v>1244.0999999999999</v>
      </c>
      <c r="I43" s="175">
        <v>365</v>
      </c>
      <c r="J43" s="129">
        <f t="shared" si="1"/>
        <v>365</v>
      </c>
      <c r="L43" s="247"/>
    </row>
    <row r="44" spans="1:12">
      <c r="A44" s="76" t="s">
        <v>74</v>
      </c>
      <c r="B44" s="77">
        <v>42</v>
      </c>
      <c r="C44" s="171">
        <v>247.40625</v>
      </c>
      <c r="D44" s="139">
        <f>'OA&amp;GRIDCO'!CQ52</f>
        <v>247.40625</v>
      </c>
      <c r="E44" s="174">
        <v>400</v>
      </c>
      <c r="F44" s="170">
        <f>'OA&amp;GRIDCO'!HQ52</f>
        <v>400</v>
      </c>
      <c r="G44" s="173">
        <v>1244.0999999999999</v>
      </c>
      <c r="H44" s="140">
        <f t="shared" si="0"/>
        <v>1244.0999999999999</v>
      </c>
      <c r="I44" s="175">
        <v>365</v>
      </c>
      <c r="J44" s="129">
        <f t="shared" si="1"/>
        <v>365</v>
      </c>
      <c r="L44" s="247"/>
    </row>
    <row r="45" spans="1:12">
      <c r="A45" s="76" t="s">
        <v>75</v>
      </c>
      <c r="B45" s="77">
        <v>43</v>
      </c>
      <c r="C45" s="171">
        <v>247.40625</v>
      </c>
      <c r="D45" s="139">
        <f>'OA&amp;GRIDCO'!CQ53</f>
        <v>247.40625</v>
      </c>
      <c r="E45" s="174">
        <v>400</v>
      </c>
      <c r="F45" s="170">
        <f>'OA&amp;GRIDCO'!HQ53</f>
        <v>400</v>
      </c>
      <c r="G45" s="173">
        <v>1244.0999999999999</v>
      </c>
      <c r="H45" s="140">
        <f t="shared" si="0"/>
        <v>1244.0999999999999</v>
      </c>
      <c r="I45" s="175">
        <v>365</v>
      </c>
      <c r="J45" s="129">
        <f t="shared" si="1"/>
        <v>365</v>
      </c>
      <c r="L45" s="247"/>
    </row>
    <row r="46" spans="1:12">
      <c r="A46" s="76" t="s">
        <v>76</v>
      </c>
      <c r="B46" s="77">
        <v>44</v>
      </c>
      <c r="C46" s="171">
        <v>247.40625</v>
      </c>
      <c r="D46" s="139">
        <f>'OA&amp;GRIDCO'!CQ54</f>
        <v>247.40625</v>
      </c>
      <c r="E46" s="174">
        <v>400</v>
      </c>
      <c r="F46" s="170">
        <f>'OA&amp;GRIDCO'!HQ54</f>
        <v>400</v>
      </c>
      <c r="G46" s="173">
        <v>1244.0999999999999</v>
      </c>
      <c r="H46" s="140">
        <f t="shared" si="0"/>
        <v>1244.0999999999999</v>
      </c>
      <c r="I46" s="175">
        <v>365</v>
      </c>
      <c r="J46" s="129">
        <f t="shared" si="1"/>
        <v>365</v>
      </c>
      <c r="L46" s="247"/>
    </row>
    <row r="47" spans="1:12">
      <c r="A47" s="76" t="s">
        <v>77</v>
      </c>
      <c r="B47" s="77">
        <v>45</v>
      </c>
      <c r="C47" s="171">
        <v>247.40625</v>
      </c>
      <c r="D47" s="139">
        <f>'OA&amp;GRIDCO'!CQ55</f>
        <v>247.40625</v>
      </c>
      <c r="E47" s="174">
        <v>400</v>
      </c>
      <c r="F47" s="170">
        <f>'OA&amp;GRIDCO'!HQ55</f>
        <v>400</v>
      </c>
      <c r="G47" s="173">
        <v>1244.0999999999999</v>
      </c>
      <c r="H47" s="140">
        <f t="shared" si="0"/>
        <v>1244.0999999999999</v>
      </c>
      <c r="I47" s="175">
        <v>365</v>
      </c>
      <c r="J47" s="129">
        <f t="shared" si="1"/>
        <v>365</v>
      </c>
      <c r="L47" s="247"/>
    </row>
    <row r="48" spans="1:12">
      <c r="A48" s="76" t="s">
        <v>78</v>
      </c>
      <c r="B48" s="77">
        <v>46</v>
      </c>
      <c r="C48" s="171">
        <v>247.40625</v>
      </c>
      <c r="D48" s="139">
        <f>'OA&amp;GRIDCO'!CQ56</f>
        <v>247.40625</v>
      </c>
      <c r="E48" s="174">
        <v>400</v>
      </c>
      <c r="F48" s="170">
        <f>'OA&amp;GRIDCO'!HQ56</f>
        <v>400</v>
      </c>
      <c r="G48" s="173">
        <v>1244.0999999999999</v>
      </c>
      <c r="H48" s="140">
        <f t="shared" si="0"/>
        <v>1244.0999999999999</v>
      </c>
      <c r="I48" s="175">
        <v>365</v>
      </c>
      <c r="J48" s="129">
        <f t="shared" si="1"/>
        <v>365</v>
      </c>
      <c r="L48" s="247"/>
    </row>
    <row r="49" spans="1:12">
      <c r="A49" s="76" t="s">
        <v>79</v>
      </c>
      <c r="B49" s="77">
        <v>47</v>
      </c>
      <c r="C49" s="171">
        <v>247.40625</v>
      </c>
      <c r="D49" s="139">
        <f>'OA&amp;GRIDCO'!CQ57</f>
        <v>247.40625</v>
      </c>
      <c r="E49" s="174">
        <v>400</v>
      </c>
      <c r="F49" s="170">
        <f>'OA&amp;GRIDCO'!HQ57</f>
        <v>400</v>
      </c>
      <c r="G49" s="173">
        <v>1244.0999999999999</v>
      </c>
      <c r="H49" s="140">
        <f t="shared" si="0"/>
        <v>1244.0999999999999</v>
      </c>
      <c r="I49" s="175">
        <v>365</v>
      </c>
      <c r="J49" s="129">
        <f t="shared" si="1"/>
        <v>365</v>
      </c>
      <c r="L49" s="247"/>
    </row>
    <row r="50" spans="1:12">
      <c r="A50" s="76" t="s">
        <v>80</v>
      </c>
      <c r="B50" s="77">
        <v>48</v>
      </c>
      <c r="C50" s="171">
        <v>247.40625</v>
      </c>
      <c r="D50" s="139">
        <f>'OA&amp;GRIDCO'!CQ58</f>
        <v>247.40625</v>
      </c>
      <c r="E50" s="174">
        <v>400</v>
      </c>
      <c r="F50" s="170">
        <f>'OA&amp;GRIDCO'!HQ58</f>
        <v>400</v>
      </c>
      <c r="G50" s="173">
        <v>1244.0999999999999</v>
      </c>
      <c r="H50" s="140">
        <f t="shared" si="0"/>
        <v>1244.0999999999999</v>
      </c>
      <c r="I50" s="175">
        <v>365</v>
      </c>
      <c r="J50" s="129">
        <f t="shared" si="1"/>
        <v>365</v>
      </c>
      <c r="L50" s="247"/>
    </row>
    <row r="51" spans="1:12">
      <c r="A51" s="76" t="s">
        <v>81</v>
      </c>
      <c r="B51" s="77">
        <v>49</v>
      </c>
      <c r="C51" s="171">
        <v>247.40625</v>
      </c>
      <c r="D51" s="139">
        <f>'OA&amp;GRIDCO'!CQ59</f>
        <v>247.40625</v>
      </c>
      <c r="E51" s="174">
        <v>400</v>
      </c>
      <c r="F51" s="170">
        <f>'OA&amp;GRIDCO'!HQ59</f>
        <v>400</v>
      </c>
      <c r="G51" s="173">
        <v>1244.0999999999999</v>
      </c>
      <c r="H51" s="140">
        <f t="shared" si="0"/>
        <v>1244.0999999999999</v>
      </c>
      <c r="I51" s="175">
        <v>365</v>
      </c>
      <c r="J51" s="129">
        <f t="shared" si="1"/>
        <v>365</v>
      </c>
      <c r="L51" s="247"/>
    </row>
    <row r="52" spans="1:12">
      <c r="A52" s="76" t="s">
        <v>82</v>
      </c>
      <c r="B52" s="77">
        <v>50</v>
      </c>
      <c r="C52" s="171">
        <v>247.40625</v>
      </c>
      <c r="D52" s="139">
        <f>'OA&amp;GRIDCO'!CQ60</f>
        <v>247.40625</v>
      </c>
      <c r="E52" s="174">
        <v>400</v>
      </c>
      <c r="F52" s="170">
        <f>'OA&amp;GRIDCO'!HQ60</f>
        <v>400</v>
      </c>
      <c r="G52" s="173">
        <v>1244.0999999999999</v>
      </c>
      <c r="H52" s="140">
        <f t="shared" si="0"/>
        <v>1244.0999999999999</v>
      </c>
      <c r="I52" s="175">
        <v>365</v>
      </c>
      <c r="J52" s="129">
        <f t="shared" si="1"/>
        <v>365</v>
      </c>
      <c r="L52" s="247"/>
    </row>
    <row r="53" spans="1:12">
      <c r="A53" s="76" t="s">
        <v>83</v>
      </c>
      <c r="B53" s="77">
        <v>51</v>
      </c>
      <c r="C53" s="171">
        <v>247.40625</v>
      </c>
      <c r="D53" s="139">
        <f>'OA&amp;GRIDCO'!CQ61</f>
        <v>247.40625</v>
      </c>
      <c r="E53" s="174">
        <v>400</v>
      </c>
      <c r="F53" s="170">
        <f>'OA&amp;GRIDCO'!HQ61</f>
        <v>400</v>
      </c>
      <c r="G53" s="173">
        <v>1244.0999999999999</v>
      </c>
      <c r="H53" s="140">
        <f t="shared" si="0"/>
        <v>1244.0999999999999</v>
      </c>
      <c r="I53" s="175">
        <v>365</v>
      </c>
      <c r="J53" s="129">
        <f t="shared" si="1"/>
        <v>365</v>
      </c>
      <c r="L53" s="247"/>
    </row>
    <row r="54" spans="1:12">
      <c r="A54" s="76" t="s">
        <v>84</v>
      </c>
      <c r="B54" s="77">
        <v>52</v>
      </c>
      <c r="C54" s="171">
        <v>247.40625</v>
      </c>
      <c r="D54" s="139">
        <f>'OA&amp;GRIDCO'!CQ62</f>
        <v>247.40625</v>
      </c>
      <c r="E54" s="174">
        <v>400</v>
      </c>
      <c r="F54" s="170">
        <f>'OA&amp;GRIDCO'!HQ62</f>
        <v>400</v>
      </c>
      <c r="G54" s="173">
        <v>1244.0999999999999</v>
      </c>
      <c r="H54" s="140">
        <f t="shared" si="0"/>
        <v>1244.0999999999999</v>
      </c>
      <c r="I54" s="175">
        <v>365</v>
      </c>
      <c r="J54" s="129">
        <f t="shared" si="1"/>
        <v>365</v>
      </c>
      <c r="L54" s="247"/>
    </row>
    <row r="55" spans="1:12">
      <c r="A55" s="76" t="s">
        <v>85</v>
      </c>
      <c r="B55" s="77">
        <v>53</v>
      </c>
      <c r="C55" s="171">
        <v>247.40625</v>
      </c>
      <c r="D55" s="139">
        <f>'OA&amp;GRIDCO'!CQ63</f>
        <v>247.40625</v>
      </c>
      <c r="E55" s="174">
        <v>400</v>
      </c>
      <c r="F55" s="170">
        <f>'OA&amp;GRIDCO'!HQ63</f>
        <v>400</v>
      </c>
      <c r="G55" s="173">
        <v>1244.0999999999999</v>
      </c>
      <c r="H55" s="140">
        <f t="shared" si="0"/>
        <v>1244.0999999999999</v>
      </c>
      <c r="I55" s="175">
        <v>365</v>
      </c>
      <c r="J55" s="129">
        <f t="shared" si="1"/>
        <v>365</v>
      </c>
      <c r="L55" s="247"/>
    </row>
    <row r="56" spans="1:12">
      <c r="A56" s="76" t="s">
        <v>86</v>
      </c>
      <c r="B56" s="77">
        <v>54</v>
      </c>
      <c r="C56" s="171">
        <v>247.40625</v>
      </c>
      <c r="D56" s="139">
        <f>'OA&amp;GRIDCO'!CQ64</f>
        <v>247.40625</v>
      </c>
      <c r="E56" s="174">
        <v>400</v>
      </c>
      <c r="F56" s="170">
        <f>'OA&amp;GRIDCO'!HQ64</f>
        <v>400</v>
      </c>
      <c r="G56" s="173">
        <v>1244.0999999999999</v>
      </c>
      <c r="H56" s="140">
        <f t="shared" si="0"/>
        <v>1244.0999999999999</v>
      </c>
      <c r="I56" s="175">
        <v>365</v>
      </c>
      <c r="J56" s="129">
        <f t="shared" si="1"/>
        <v>365</v>
      </c>
      <c r="L56" s="247"/>
    </row>
    <row r="57" spans="1:12">
      <c r="A57" s="76" t="s">
        <v>87</v>
      </c>
      <c r="B57" s="77">
        <v>55</v>
      </c>
      <c r="C57" s="171">
        <v>247.40625</v>
      </c>
      <c r="D57" s="139">
        <f>'OA&amp;GRIDCO'!CQ65</f>
        <v>247.40625</v>
      </c>
      <c r="E57" s="174">
        <v>400</v>
      </c>
      <c r="F57" s="170">
        <f>'OA&amp;GRIDCO'!HQ65</f>
        <v>400</v>
      </c>
      <c r="G57" s="173">
        <v>1244.0999999999999</v>
      </c>
      <c r="H57" s="140">
        <f t="shared" si="0"/>
        <v>1244.0999999999999</v>
      </c>
      <c r="I57" s="175">
        <v>365</v>
      </c>
      <c r="J57" s="129">
        <f t="shared" si="1"/>
        <v>365</v>
      </c>
      <c r="L57" s="247"/>
    </row>
    <row r="58" spans="1:12">
      <c r="A58" s="76" t="s">
        <v>88</v>
      </c>
      <c r="B58" s="77">
        <v>56</v>
      </c>
      <c r="C58" s="171">
        <v>247.40625</v>
      </c>
      <c r="D58" s="139">
        <f>'OA&amp;GRIDCO'!CQ66</f>
        <v>247.40625</v>
      </c>
      <c r="E58" s="174">
        <v>400</v>
      </c>
      <c r="F58" s="170">
        <f>'OA&amp;GRIDCO'!HQ66</f>
        <v>400</v>
      </c>
      <c r="G58" s="173">
        <v>1244.0999999999999</v>
      </c>
      <c r="H58" s="140">
        <f t="shared" si="0"/>
        <v>1244.0999999999999</v>
      </c>
      <c r="I58" s="175">
        <v>365</v>
      </c>
      <c r="J58" s="129">
        <f t="shared" si="1"/>
        <v>365</v>
      </c>
      <c r="L58" s="247"/>
    </row>
    <row r="59" spans="1:12">
      <c r="A59" s="76" t="s">
        <v>89</v>
      </c>
      <c r="B59" s="77">
        <v>57</v>
      </c>
      <c r="C59" s="171">
        <v>247.40625</v>
      </c>
      <c r="D59" s="139">
        <f>'OA&amp;GRIDCO'!CQ67</f>
        <v>247.40625</v>
      </c>
      <c r="E59" s="174">
        <v>400</v>
      </c>
      <c r="F59" s="170">
        <f>'OA&amp;GRIDCO'!HQ67</f>
        <v>400</v>
      </c>
      <c r="G59" s="173">
        <v>1244.0999999999999</v>
      </c>
      <c r="H59" s="140">
        <f t="shared" si="0"/>
        <v>1244.0999999999999</v>
      </c>
      <c r="I59" s="175">
        <v>365</v>
      </c>
      <c r="J59" s="129">
        <f t="shared" si="1"/>
        <v>365</v>
      </c>
      <c r="L59" s="247"/>
    </row>
    <row r="60" spans="1:12">
      <c r="A60" s="76" t="s">
        <v>90</v>
      </c>
      <c r="B60" s="77">
        <v>58</v>
      </c>
      <c r="C60" s="171">
        <v>247.40625</v>
      </c>
      <c r="D60" s="139">
        <f>'OA&amp;GRIDCO'!CQ68</f>
        <v>247.40625</v>
      </c>
      <c r="E60" s="174">
        <v>400</v>
      </c>
      <c r="F60" s="170">
        <f>'OA&amp;GRIDCO'!HQ68</f>
        <v>400</v>
      </c>
      <c r="G60" s="173">
        <v>1244.0999999999999</v>
      </c>
      <c r="H60" s="140">
        <f t="shared" si="0"/>
        <v>1244.0999999999999</v>
      </c>
      <c r="I60" s="175">
        <v>365</v>
      </c>
      <c r="J60" s="129">
        <f t="shared" si="1"/>
        <v>365</v>
      </c>
      <c r="L60" s="247"/>
    </row>
    <row r="61" spans="1:12">
      <c r="A61" s="76" t="s">
        <v>91</v>
      </c>
      <c r="B61" s="77">
        <v>59</v>
      </c>
      <c r="C61" s="171">
        <v>247.40625</v>
      </c>
      <c r="D61" s="139">
        <f>'OA&amp;GRIDCO'!CQ69</f>
        <v>247.40625</v>
      </c>
      <c r="E61" s="174">
        <v>400</v>
      </c>
      <c r="F61" s="170">
        <f>'OA&amp;GRIDCO'!HQ69</f>
        <v>400</v>
      </c>
      <c r="G61" s="173">
        <v>1244.0999999999999</v>
      </c>
      <c r="H61" s="140">
        <f t="shared" si="0"/>
        <v>1244.0999999999999</v>
      </c>
      <c r="I61" s="175">
        <v>365</v>
      </c>
      <c r="J61" s="129">
        <f t="shared" si="1"/>
        <v>365</v>
      </c>
      <c r="L61" s="247"/>
    </row>
    <row r="62" spans="1:12">
      <c r="A62" s="76" t="s">
        <v>92</v>
      </c>
      <c r="B62" s="77">
        <v>60</v>
      </c>
      <c r="C62" s="171">
        <v>247.40625</v>
      </c>
      <c r="D62" s="139">
        <f>'OA&amp;GRIDCO'!CQ70</f>
        <v>247.40625</v>
      </c>
      <c r="E62" s="174">
        <v>400</v>
      </c>
      <c r="F62" s="170">
        <f>'OA&amp;GRIDCO'!HQ70</f>
        <v>400</v>
      </c>
      <c r="G62" s="173">
        <v>1244.0999999999999</v>
      </c>
      <c r="H62" s="140">
        <f t="shared" si="0"/>
        <v>1244.0999999999999</v>
      </c>
      <c r="I62" s="175">
        <v>365</v>
      </c>
      <c r="J62" s="129">
        <f t="shared" si="1"/>
        <v>365</v>
      </c>
      <c r="L62" s="247"/>
    </row>
    <row r="63" spans="1:12">
      <c r="A63" s="76" t="s">
        <v>93</v>
      </c>
      <c r="B63" s="77">
        <v>61</v>
      </c>
      <c r="C63" s="171">
        <v>247.40625</v>
      </c>
      <c r="D63" s="139">
        <f>'OA&amp;GRIDCO'!CQ71</f>
        <v>247.40625</v>
      </c>
      <c r="E63" s="174">
        <v>400</v>
      </c>
      <c r="F63" s="170">
        <f>'OA&amp;GRIDCO'!HQ71</f>
        <v>400</v>
      </c>
      <c r="G63" s="173">
        <v>1244.0999999999999</v>
      </c>
      <c r="H63" s="140">
        <f t="shared" si="0"/>
        <v>1244.0999999999999</v>
      </c>
      <c r="I63" s="175">
        <v>365</v>
      </c>
      <c r="J63" s="129">
        <f t="shared" si="1"/>
        <v>365</v>
      </c>
      <c r="L63" s="247"/>
    </row>
    <row r="64" spans="1:12">
      <c r="A64" s="76" t="s">
        <v>94</v>
      </c>
      <c r="B64" s="77">
        <v>62</v>
      </c>
      <c r="C64" s="171">
        <v>247.40625</v>
      </c>
      <c r="D64" s="139">
        <f>'OA&amp;GRIDCO'!CQ72</f>
        <v>247.40625</v>
      </c>
      <c r="E64" s="174">
        <v>400</v>
      </c>
      <c r="F64" s="170">
        <f>'OA&amp;GRIDCO'!HQ72</f>
        <v>400</v>
      </c>
      <c r="G64" s="173">
        <v>1244.0999999999999</v>
      </c>
      <c r="H64" s="140">
        <f t="shared" si="0"/>
        <v>1244.0999999999999</v>
      </c>
      <c r="I64" s="175">
        <v>365</v>
      </c>
      <c r="J64" s="129">
        <f t="shared" si="1"/>
        <v>365</v>
      </c>
      <c r="L64" s="247"/>
    </row>
    <row r="65" spans="1:10">
      <c r="A65" s="76" t="s">
        <v>95</v>
      </c>
      <c r="B65" s="77">
        <v>63</v>
      </c>
      <c r="C65" s="171">
        <v>247.40625</v>
      </c>
      <c r="D65" s="139">
        <f>'OA&amp;GRIDCO'!CQ73</f>
        <v>247.40625</v>
      </c>
      <c r="E65" s="174">
        <v>400</v>
      </c>
      <c r="F65" s="170">
        <f>'OA&amp;GRIDCO'!HQ73</f>
        <v>400</v>
      </c>
      <c r="G65" s="173">
        <v>1244.0999999999999</v>
      </c>
      <c r="H65" s="140">
        <f t="shared" si="0"/>
        <v>1244.0999999999999</v>
      </c>
      <c r="I65" s="175">
        <v>365</v>
      </c>
      <c r="J65" s="129">
        <f t="shared" si="1"/>
        <v>365</v>
      </c>
    </row>
    <row r="66" spans="1:10">
      <c r="A66" s="76" t="s">
        <v>96</v>
      </c>
      <c r="B66" s="77">
        <v>64</v>
      </c>
      <c r="C66" s="171">
        <v>247.40625</v>
      </c>
      <c r="D66" s="139">
        <f>'OA&amp;GRIDCO'!CQ74</f>
        <v>247.40625</v>
      </c>
      <c r="E66" s="174">
        <v>400</v>
      </c>
      <c r="F66" s="170">
        <f>'OA&amp;GRIDCO'!HQ74</f>
        <v>400</v>
      </c>
      <c r="G66" s="173">
        <v>1244.0999999999999</v>
      </c>
      <c r="H66" s="140">
        <f t="shared" si="0"/>
        <v>1244.0999999999999</v>
      </c>
      <c r="I66" s="175">
        <v>365</v>
      </c>
      <c r="J66" s="129">
        <f t="shared" si="1"/>
        <v>365</v>
      </c>
    </row>
    <row r="67" spans="1:10">
      <c r="A67" s="76" t="s">
        <v>97</v>
      </c>
      <c r="B67" s="77">
        <v>65</v>
      </c>
      <c r="C67" s="171">
        <v>247.40625</v>
      </c>
      <c r="D67" s="139">
        <f>'OA&amp;GRIDCO'!CQ75</f>
        <v>247.40625</v>
      </c>
      <c r="E67" s="174">
        <v>400</v>
      </c>
      <c r="F67" s="170">
        <f>'OA&amp;GRIDCO'!HQ75</f>
        <v>400</v>
      </c>
      <c r="G67" s="173">
        <v>1244.0999999999999</v>
      </c>
      <c r="H67" s="140">
        <f t="shared" si="0"/>
        <v>1244.0999999999999</v>
      </c>
      <c r="I67" s="175">
        <v>365</v>
      </c>
      <c r="J67" s="129">
        <f t="shared" si="1"/>
        <v>365</v>
      </c>
    </row>
    <row r="68" spans="1:10">
      <c r="A68" s="76" t="s">
        <v>98</v>
      </c>
      <c r="B68" s="77">
        <v>66</v>
      </c>
      <c r="C68" s="171">
        <v>247.40625</v>
      </c>
      <c r="D68" s="139">
        <f>'OA&amp;GRIDCO'!CQ76</f>
        <v>247.40625</v>
      </c>
      <c r="E68" s="174">
        <v>400</v>
      </c>
      <c r="F68" s="170">
        <f>'OA&amp;GRIDCO'!HQ76</f>
        <v>400</v>
      </c>
      <c r="G68" s="173">
        <v>1244.0999999999999</v>
      </c>
      <c r="H68" s="140">
        <f t="shared" ref="H68:H98" si="2">G68</f>
        <v>1244.0999999999999</v>
      </c>
      <c r="I68" s="175">
        <v>365</v>
      </c>
      <c r="J68" s="129">
        <f t="shared" ref="J68:J98" si="3">I68</f>
        <v>365</v>
      </c>
    </row>
    <row r="69" spans="1:10">
      <c r="A69" s="76" t="s">
        <v>99</v>
      </c>
      <c r="B69" s="77">
        <v>67</v>
      </c>
      <c r="C69" s="171">
        <v>247.40625</v>
      </c>
      <c r="D69" s="139">
        <f>'OA&amp;GRIDCO'!CQ77</f>
        <v>247.40625</v>
      </c>
      <c r="E69" s="174">
        <v>400</v>
      </c>
      <c r="F69" s="170">
        <f>'OA&amp;GRIDCO'!HQ77</f>
        <v>400</v>
      </c>
      <c r="G69" s="173">
        <v>1244.0999999999999</v>
      </c>
      <c r="H69" s="140">
        <f t="shared" si="2"/>
        <v>1244.0999999999999</v>
      </c>
      <c r="I69" s="175">
        <v>365</v>
      </c>
      <c r="J69" s="129">
        <f t="shared" si="3"/>
        <v>365</v>
      </c>
    </row>
    <row r="70" spans="1:10">
      <c r="A70" s="76" t="s">
        <v>100</v>
      </c>
      <c r="B70" s="77">
        <v>68</v>
      </c>
      <c r="C70" s="171">
        <v>247.40625</v>
      </c>
      <c r="D70" s="139">
        <f>'OA&amp;GRIDCO'!CQ78</f>
        <v>247.40625</v>
      </c>
      <c r="E70" s="174">
        <v>400</v>
      </c>
      <c r="F70" s="170">
        <f>'OA&amp;GRIDCO'!HQ78</f>
        <v>400</v>
      </c>
      <c r="G70" s="173">
        <v>1244.0999999999999</v>
      </c>
      <c r="H70" s="140">
        <f t="shared" si="2"/>
        <v>1244.0999999999999</v>
      </c>
      <c r="I70" s="175">
        <v>365</v>
      </c>
      <c r="J70" s="129">
        <f t="shared" si="3"/>
        <v>365</v>
      </c>
    </row>
    <row r="71" spans="1:10">
      <c r="A71" s="76" t="s">
        <v>101</v>
      </c>
      <c r="B71" s="77">
        <v>69</v>
      </c>
      <c r="C71" s="171">
        <v>247.40625</v>
      </c>
      <c r="D71" s="139">
        <f>'OA&amp;GRIDCO'!CQ79</f>
        <v>247.40625</v>
      </c>
      <c r="E71" s="174">
        <v>400</v>
      </c>
      <c r="F71" s="170">
        <f>'OA&amp;GRIDCO'!HQ79</f>
        <v>400</v>
      </c>
      <c r="G71" s="173">
        <v>1244.0999999999999</v>
      </c>
      <c r="H71" s="140">
        <f t="shared" si="2"/>
        <v>1244.0999999999999</v>
      </c>
      <c r="I71" s="175">
        <v>365</v>
      </c>
      <c r="J71" s="129">
        <f t="shared" si="3"/>
        <v>365</v>
      </c>
    </row>
    <row r="72" spans="1:10">
      <c r="A72" s="76" t="s">
        <v>102</v>
      </c>
      <c r="B72" s="77">
        <v>70</v>
      </c>
      <c r="C72" s="171">
        <v>247.40625</v>
      </c>
      <c r="D72" s="139">
        <f>'OA&amp;GRIDCO'!CQ80</f>
        <v>247.40625</v>
      </c>
      <c r="E72" s="174">
        <v>400</v>
      </c>
      <c r="F72" s="170">
        <f>'OA&amp;GRIDCO'!HQ80</f>
        <v>400</v>
      </c>
      <c r="G72" s="173">
        <v>1244.0999999999999</v>
      </c>
      <c r="H72" s="140">
        <f t="shared" si="2"/>
        <v>1244.0999999999999</v>
      </c>
      <c r="I72" s="175">
        <v>365</v>
      </c>
      <c r="J72" s="129">
        <f t="shared" si="3"/>
        <v>365</v>
      </c>
    </row>
    <row r="73" spans="1:10">
      <c r="A73" s="76" t="s">
        <v>103</v>
      </c>
      <c r="B73" s="77">
        <v>71</v>
      </c>
      <c r="C73" s="171">
        <v>247.40625</v>
      </c>
      <c r="D73" s="139">
        <f>'OA&amp;GRIDCO'!CQ81</f>
        <v>247.40625</v>
      </c>
      <c r="E73" s="174">
        <v>400</v>
      </c>
      <c r="F73" s="170">
        <f>'OA&amp;GRIDCO'!HQ81</f>
        <v>400</v>
      </c>
      <c r="G73" s="173">
        <v>1244.0999999999999</v>
      </c>
      <c r="H73" s="140">
        <f t="shared" si="2"/>
        <v>1244.0999999999999</v>
      </c>
      <c r="I73" s="175">
        <v>365</v>
      </c>
      <c r="J73" s="129">
        <f t="shared" si="3"/>
        <v>365</v>
      </c>
    </row>
    <row r="74" spans="1:10">
      <c r="A74" s="76" t="s">
        <v>104</v>
      </c>
      <c r="B74" s="77">
        <v>72</v>
      </c>
      <c r="C74" s="171">
        <v>247.40625</v>
      </c>
      <c r="D74" s="139">
        <f>'OA&amp;GRIDCO'!CQ82</f>
        <v>247.40625</v>
      </c>
      <c r="E74" s="174">
        <v>430</v>
      </c>
      <c r="F74" s="170">
        <f>'OA&amp;GRIDCO'!HQ82</f>
        <v>430</v>
      </c>
      <c r="G74" s="173">
        <v>1244.0999999999999</v>
      </c>
      <c r="H74" s="140">
        <f t="shared" si="2"/>
        <v>1244.0999999999999</v>
      </c>
      <c r="I74" s="175">
        <v>365</v>
      </c>
      <c r="J74" s="129">
        <f t="shared" si="3"/>
        <v>365</v>
      </c>
    </row>
    <row r="75" spans="1:10">
      <c r="A75" s="76" t="s">
        <v>105</v>
      </c>
      <c r="B75" s="77">
        <v>73</v>
      </c>
      <c r="C75" s="171">
        <v>247.40625</v>
      </c>
      <c r="D75" s="139">
        <f>'OA&amp;GRIDCO'!CQ83</f>
        <v>247.40625</v>
      </c>
      <c r="E75" s="174">
        <v>460</v>
      </c>
      <c r="F75" s="170">
        <f>'OA&amp;GRIDCO'!HQ83</f>
        <v>460</v>
      </c>
      <c r="G75" s="173">
        <v>1244.0999999999999</v>
      </c>
      <c r="H75" s="140">
        <f t="shared" si="2"/>
        <v>1244.0999999999999</v>
      </c>
      <c r="I75" s="175">
        <v>365</v>
      </c>
      <c r="J75" s="129">
        <f t="shared" si="3"/>
        <v>365</v>
      </c>
    </row>
    <row r="76" spans="1:10">
      <c r="A76" s="76" t="s">
        <v>106</v>
      </c>
      <c r="B76" s="77">
        <v>74</v>
      </c>
      <c r="C76" s="171">
        <v>247.40625</v>
      </c>
      <c r="D76" s="139">
        <f>'OA&amp;GRIDCO'!CQ84</f>
        <v>247.40625</v>
      </c>
      <c r="E76" s="174">
        <v>490</v>
      </c>
      <c r="F76" s="170">
        <f>'OA&amp;GRIDCO'!HQ84</f>
        <v>490</v>
      </c>
      <c r="G76" s="173">
        <v>1244.0999999999999</v>
      </c>
      <c r="H76" s="140">
        <f t="shared" si="2"/>
        <v>1244.0999999999999</v>
      </c>
      <c r="I76" s="175">
        <v>365</v>
      </c>
      <c r="J76" s="129">
        <f t="shared" si="3"/>
        <v>365</v>
      </c>
    </row>
    <row r="77" spans="1:10">
      <c r="A77" s="76" t="s">
        <v>107</v>
      </c>
      <c r="B77" s="77">
        <v>75</v>
      </c>
      <c r="C77" s="171">
        <v>247.40625</v>
      </c>
      <c r="D77" s="139">
        <f>'OA&amp;GRIDCO'!CQ85</f>
        <v>247.40625</v>
      </c>
      <c r="E77" s="174">
        <v>520</v>
      </c>
      <c r="F77" s="170">
        <f>'OA&amp;GRIDCO'!HQ85</f>
        <v>520</v>
      </c>
      <c r="G77" s="173">
        <v>1244.0999999999999</v>
      </c>
      <c r="H77" s="140">
        <f t="shared" si="2"/>
        <v>1244.0999999999999</v>
      </c>
      <c r="I77" s="175">
        <v>365</v>
      </c>
      <c r="J77" s="129">
        <f t="shared" si="3"/>
        <v>365</v>
      </c>
    </row>
    <row r="78" spans="1:10">
      <c r="A78" s="76" t="s">
        <v>108</v>
      </c>
      <c r="B78" s="77">
        <v>76</v>
      </c>
      <c r="C78" s="171">
        <v>247.40625</v>
      </c>
      <c r="D78" s="139">
        <f>'OA&amp;GRIDCO'!CQ86</f>
        <v>247.40625</v>
      </c>
      <c r="E78" s="174">
        <v>550</v>
      </c>
      <c r="F78" s="170">
        <f>'OA&amp;GRIDCO'!HQ86</f>
        <v>550</v>
      </c>
      <c r="G78" s="173">
        <v>1244.0999999999999</v>
      </c>
      <c r="H78" s="140">
        <f t="shared" si="2"/>
        <v>1244.0999999999999</v>
      </c>
      <c r="I78" s="175">
        <v>365</v>
      </c>
      <c r="J78" s="129">
        <f t="shared" si="3"/>
        <v>365</v>
      </c>
    </row>
    <row r="79" spans="1:10">
      <c r="A79" s="76" t="s">
        <v>109</v>
      </c>
      <c r="B79" s="77">
        <v>77</v>
      </c>
      <c r="C79" s="171">
        <v>247.40625</v>
      </c>
      <c r="D79" s="139">
        <f>'OA&amp;GRIDCO'!CQ87</f>
        <v>247.40625</v>
      </c>
      <c r="E79" s="174">
        <v>565</v>
      </c>
      <c r="F79" s="170">
        <f>'OA&amp;GRIDCO'!HQ87</f>
        <v>565</v>
      </c>
      <c r="G79" s="173">
        <v>1244.0999999999999</v>
      </c>
      <c r="H79" s="140">
        <f t="shared" si="2"/>
        <v>1244.0999999999999</v>
      </c>
      <c r="I79" s="175">
        <v>365</v>
      </c>
      <c r="J79" s="129">
        <f t="shared" si="3"/>
        <v>365</v>
      </c>
    </row>
    <row r="80" spans="1:10">
      <c r="A80" s="76" t="s">
        <v>110</v>
      </c>
      <c r="B80" s="77">
        <v>78</v>
      </c>
      <c r="C80" s="171">
        <v>247.40625</v>
      </c>
      <c r="D80" s="139">
        <f>'OA&amp;GRIDCO'!CQ88</f>
        <v>247.40625</v>
      </c>
      <c r="E80" s="174">
        <v>565</v>
      </c>
      <c r="F80" s="170">
        <f>'OA&amp;GRIDCO'!HQ88</f>
        <v>565</v>
      </c>
      <c r="G80" s="173">
        <v>1244.0999999999999</v>
      </c>
      <c r="H80" s="140">
        <f t="shared" si="2"/>
        <v>1244.0999999999999</v>
      </c>
      <c r="I80" s="175">
        <v>365</v>
      </c>
      <c r="J80" s="129">
        <f t="shared" si="3"/>
        <v>365</v>
      </c>
    </row>
    <row r="81" spans="1:10">
      <c r="A81" s="76" t="s">
        <v>111</v>
      </c>
      <c r="B81" s="77">
        <v>79</v>
      </c>
      <c r="C81" s="171">
        <v>247.40625</v>
      </c>
      <c r="D81" s="139">
        <f>'OA&amp;GRIDCO'!CQ89</f>
        <v>247.40625</v>
      </c>
      <c r="E81" s="174">
        <v>565</v>
      </c>
      <c r="F81" s="170">
        <f>'OA&amp;GRIDCO'!HQ89</f>
        <v>565</v>
      </c>
      <c r="G81" s="173">
        <v>1244.0999999999999</v>
      </c>
      <c r="H81" s="140">
        <f t="shared" si="2"/>
        <v>1244.0999999999999</v>
      </c>
      <c r="I81" s="175">
        <v>365</v>
      </c>
      <c r="J81" s="129">
        <f t="shared" si="3"/>
        <v>365</v>
      </c>
    </row>
    <row r="82" spans="1:10">
      <c r="A82" s="76" t="s">
        <v>112</v>
      </c>
      <c r="B82" s="77">
        <v>80</v>
      </c>
      <c r="C82" s="171">
        <v>247.40625</v>
      </c>
      <c r="D82" s="139">
        <f>'OA&amp;GRIDCO'!CQ90</f>
        <v>247.40625</v>
      </c>
      <c r="E82" s="174">
        <v>565</v>
      </c>
      <c r="F82" s="170">
        <f>'OA&amp;GRIDCO'!HQ90</f>
        <v>565</v>
      </c>
      <c r="G82" s="173">
        <v>1244.0999999999999</v>
      </c>
      <c r="H82" s="140">
        <f t="shared" si="2"/>
        <v>1244.0999999999999</v>
      </c>
      <c r="I82" s="175">
        <v>365</v>
      </c>
      <c r="J82" s="129">
        <f t="shared" si="3"/>
        <v>365</v>
      </c>
    </row>
    <row r="83" spans="1:10">
      <c r="A83" s="76" t="s">
        <v>113</v>
      </c>
      <c r="B83" s="77">
        <v>81</v>
      </c>
      <c r="C83" s="171">
        <v>247.40625</v>
      </c>
      <c r="D83" s="139">
        <f>'OA&amp;GRIDCO'!CQ91</f>
        <v>247.40625</v>
      </c>
      <c r="E83" s="174">
        <v>565</v>
      </c>
      <c r="F83" s="170">
        <f>'OA&amp;GRIDCO'!HQ91</f>
        <v>565</v>
      </c>
      <c r="G83" s="173">
        <v>1244.0999999999999</v>
      </c>
      <c r="H83" s="140">
        <f t="shared" si="2"/>
        <v>1244.0999999999999</v>
      </c>
      <c r="I83" s="175">
        <v>365</v>
      </c>
      <c r="J83" s="129">
        <f t="shared" si="3"/>
        <v>365</v>
      </c>
    </row>
    <row r="84" spans="1:10">
      <c r="A84" s="76" t="s">
        <v>114</v>
      </c>
      <c r="B84" s="77">
        <v>82</v>
      </c>
      <c r="C84" s="171">
        <v>247.40625</v>
      </c>
      <c r="D84" s="139">
        <f>'OA&amp;GRIDCO'!CQ92</f>
        <v>247.40625</v>
      </c>
      <c r="E84" s="174">
        <v>565</v>
      </c>
      <c r="F84" s="170">
        <f>'OA&amp;GRIDCO'!HQ92</f>
        <v>565</v>
      </c>
      <c r="G84" s="173">
        <v>1244.0999999999999</v>
      </c>
      <c r="H84" s="140">
        <f t="shared" si="2"/>
        <v>1244.0999999999999</v>
      </c>
      <c r="I84" s="175">
        <v>365</v>
      </c>
      <c r="J84" s="129">
        <f t="shared" si="3"/>
        <v>365</v>
      </c>
    </row>
    <row r="85" spans="1:10">
      <c r="A85" s="76" t="s">
        <v>115</v>
      </c>
      <c r="B85" s="77">
        <v>83</v>
      </c>
      <c r="C85" s="171">
        <v>247.40625</v>
      </c>
      <c r="D85" s="139">
        <f>'OA&amp;GRIDCO'!CQ93</f>
        <v>247.40625</v>
      </c>
      <c r="E85" s="174">
        <v>565</v>
      </c>
      <c r="F85" s="170">
        <f>'OA&amp;GRIDCO'!HQ93</f>
        <v>565</v>
      </c>
      <c r="G85" s="173">
        <v>1244.0999999999999</v>
      </c>
      <c r="H85" s="140">
        <f t="shared" si="2"/>
        <v>1244.0999999999999</v>
      </c>
      <c r="I85" s="175">
        <v>365</v>
      </c>
      <c r="J85" s="129">
        <f t="shared" si="3"/>
        <v>365</v>
      </c>
    </row>
    <row r="86" spans="1:10">
      <c r="A86" s="76" t="s">
        <v>116</v>
      </c>
      <c r="B86" s="77">
        <v>84</v>
      </c>
      <c r="C86" s="171">
        <v>247.40625</v>
      </c>
      <c r="D86" s="139">
        <f>'OA&amp;GRIDCO'!CQ94</f>
        <v>247.40625</v>
      </c>
      <c r="E86" s="174">
        <v>565</v>
      </c>
      <c r="F86" s="170">
        <f>'OA&amp;GRIDCO'!HQ94</f>
        <v>565</v>
      </c>
      <c r="G86" s="173">
        <v>1244.0999999999999</v>
      </c>
      <c r="H86" s="140">
        <f t="shared" si="2"/>
        <v>1244.0999999999999</v>
      </c>
      <c r="I86" s="175">
        <v>365</v>
      </c>
      <c r="J86" s="129">
        <f t="shared" si="3"/>
        <v>365</v>
      </c>
    </row>
    <row r="87" spans="1:10">
      <c r="A87" s="76" t="s">
        <v>117</v>
      </c>
      <c r="B87" s="77">
        <v>85</v>
      </c>
      <c r="C87" s="171">
        <v>247.40625</v>
      </c>
      <c r="D87" s="139">
        <f>'OA&amp;GRIDCO'!CQ95</f>
        <v>247.40625</v>
      </c>
      <c r="E87" s="174">
        <v>565</v>
      </c>
      <c r="F87" s="170">
        <f>'OA&amp;GRIDCO'!HQ95</f>
        <v>565</v>
      </c>
      <c r="G87" s="173">
        <v>1244.0999999999999</v>
      </c>
      <c r="H87" s="140">
        <f t="shared" si="2"/>
        <v>1244.0999999999999</v>
      </c>
      <c r="I87" s="175">
        <v>365</v>
      </c>
      <c r="J87" s="129">
        <f t="shared" si="3"/>
        <v>365</v>
      </c>
    </row>
    <row r="88" spans="1:10">
      <c r="A88" s="76" t="s">
        <v>118</v>
      </c>
      <c r="B88" s="77">
        <v>86</v>
      </c>
      <c r="C88" s="171">
        <v>247.40625</v>
      </c>
      <c r="D88" s="139">
        <f>'OA&amp;GRIDCO'!CQ96</f>
        <v>247.40625</v>
      </c>
      <c r="E88" s="174">
        <v>565</v>
      </c>
      <c r="F88" s="170">
        <f>'OA&amp;GRIDCO'!HQ96</f>
        <v>565</v>
      </c>
      <c r="G88" s="173">
        <v>1244.0999999999999</v>
      </c>
      <c r="H88" s="140">
        <f t="shared" si="2"/>
        <v>1244.0999999999999</v>
      </c>
      <c r="I88" s="175">
        <v>365</v>
      </c>
      <c r="J88" s="129">
        <f t="shared" si="3"/>
        <v>365</v>
      </c>
    </row>
    <row r="89" spans="1:10">
      <c r="A89" s="76" t="s">
        <v>119</v>
      </c>
      <c r="B89" s="77">
        <v>87</v>
      </c>
      <c r="C89" s="171">
        <v>247.40625</v>
      </c>
      <c r="D89" s="139">
        <f>'OA&amp;GRIDCO'!CQ97</f>
        <v>247.40625</v>
      </c>
      <c r="E89" s="174">
        <v>565</v>
      </c>
      <c r="F89" s="170">
        <f>'OA&amp;GRIDCO'!HQ97</f>
        <v>565</v>
      </c>
      <c r="G89" s="173">
        <v>1244.0999999999999</v>
      </c>
      <c r="H89" s="140">
        <f t="shared" si="2"/>
        <v>1244.0999999999999</v>
      </c>
      <c r="I89" s="175">
        <v>365</v>
      </c>
      <c r="J89" s="129">
        <f t="shared" si="3"/>
        <v>365</v>
      </c>
    </row>
    <row r="90" spans="1:10">
      <c r="A90" s="76" t="s">
        <v>120</v>
      </c>
      <c r="B90" s="77">
        <v>88</v>
      </c>
      <c r="C90" s="171">
        <v>247.40625</v>
      </c>
      <c r="D90" s="139">
        <f>'OA&amp;GRIDCO'!CQ98</f>
        <v>247.40625</v>
      </c>
      <c r="E90" s="174">
        <v>565</v>
      </c>
      <c r="F90" s="170">
        <f>'OA&amp;GRIDCO'!HQ98</f>
        <v>565</v>
      </c>
      <c r="G90" s="173">
        <v>1244.0999999999999</v>
      </c>
      <c r="H90" s="140">
        <f t="shared" si="2"/>
        <v>1244.0999999999999</v>
      </c>
      <c r="I90" s="175">
        <v>365</v>
      </c>
      <c r="J90" s="129">
        <f t="shared" si="3"/>
        <v>365</v>
      </c>
    </row>
    <row r="91" spans="1:10">
      <c r="A91" s="76" t="s">
        <v>121</v>
      </c>
      <c r="B91" s="77">
        <v>89</v>
      </c>
      <c r="C91" s="171">
        <v>247.40625</v>
      </c>
      <c r="D91" s="139">
        <f>'OA&amp;GRIDCO'!CQ99</f>
        <v>247.40625</v>
      </c>
      <c r="E91" s="174">
        <v>565</v>
      </c>
      <c r="F91" s="170">
        <f>'OA&amp;GRIDCO'!HQ99</f>
        <v>565</v>
      </c>
      <c r="G91" s="173">
        <v>1244.0999999999999</v>
      </c>
      <c r="H91" s="140">
        <f t="shared" si="2"/>
        <v>1244.0999999999999</v>
      </c>
      <c r="I91" s="175">
        <v>365</v>
      </c>
      <c r="J91" s="129">
        <f t="shared" si="3"/>
        <v>365</v>
      </c>
    </row>
    <row r="92" spans="1:10">
      <c r="A92" s="76" t="s">
        <v>122</v>
      </c>
      <c r="B92" s="77">
        <v>90</v>
      </c>
      <c r="C92" s="171">
        <v>247.40625</v>
      </c>
      <c r="D92" s="139">
        <f>'OA&amp;GRIDCO'!CQ100</f>
        <v>247.40625</v>
      </c>
      <c r="E92" s="174">
        <v>565</v>
      </c>
      <c r="F92" s="170">
        <f>'OA&amp;GRIDCO'!HQ100</f>
        <v>565</v>
      </c>
      <c r="G92" s="173">
        <v>1244.0999999999999</v>
      </c>
      <c r="H92" s="140">
        <f t="shared" si="2"/>
        <v>1244.0999999999999</v>
      </c>
      <c r="I92" s="175">
        <v>365</v>
      </c>
      <c r="J92" s="129">
        <f t="shared" si="3"/>
        <v>365</v>
      </c>
    </row>
    <row r="93" spans="1:10">
      <c r="A93" s="76" t="s">
        <v>123</v>
      </c>
      <c r="B93" s="77">
        <v>91</v>
      </c>
      <c r="C93" s="171">
        <v>247.40625</v>
      </c>
      <c r="D93" s="139">
        <f>'OA&amp;GRIDCO'!CQ101</f>
        <v>247.40625</v>
      </c>
      <c r="E93" s="174">
        <v>565</v>
      </c>
      <c r="F93" s="170">
        <f>'OA&amp;GRIDCO'!HQ101</f>
        <v>565</v>
      </c>
      <c r="G93" s="173">
        <v>1244.0999999999999</v>
      </c>
      <c r="H93" s="140">
        <f t="shared" si="2"/>
        <v>1244.0999999999999</v>
      </c>
      <c r="I93" s="175">
        <v>365</v>
      </c>
      <c r="J93" s="129">
        <f t="shared" si="3"/>
        <v>365</v>
      </c>
    </row>
    <row r="94" spans="1:10">
      <c r="A94" s="76" t="s">
        <v>124</v>
      </c>
      <c r="B94" s="77">
        <v>92</v>
      </c>
      <c r="C94" s="171">
        <v>247.40625</v>
      </c>
      <c r="D94" s="139">
        <f>'OA&amp;GRIDCO'!CQ102</f>
        <v>247.40625</v>
      </c>
      <c r="E94" s="174">
        <v>565</v>
      </c>
      <c r="F94" s="170">
        <f>'OA&amp;GRIDCO'!HQ102</f>
        <v>565</v>
      </c>
      <c r="G94" s="173">
        <v>1244.0999999999999</v>
      </c>
      <c r="H94" s="140">
        <f t="shared" si="2"/>
        <v>1244.0999999999999</v>
      </c>
      <c r="I94" s="175">
        <v>365</v>
      </c>
      <c r="J94" s="129">
        <f t="shared" si="3"/>
        <v>365</v>
      </c>
    </row>
    <row r="95" spans="1:10">
      <c r="A95" s="76" t="s">
        <v>125</v>
      </c>
      <c r="B95" s="77">
        <v>93</v>
      </c>
      <c r="C95" s="171">
        <v>247.40625</v>
      </c>
      <c r="D95" s="139">
        <f>'OA&amp;GRIDCO'!CQ103</f>
        <v>247.40625</v>
      </c>
      <c r="E95" s="174">
        <v>565</v>
      </c>
      <c r="F95" s="170">
        <f>'OA&amp;GRIDCO'!HQ103</f>
        <v>565</v>
      </c>
      <c r="G95" s="173">
        <v>1244.0999999999999</v>
      </c>
      <c r="H95" s="140">
        <f t="shared" si="2"/>
        <v>1244.0999999999999</v>
      </c>
      <c r="I95" s="175">
        <v>365</v>
      </c>
      <c r="J95" s="129">
        <f t="shared" si="3"/>
        <v>365</v>
      </c>
    </row>
    <row r="96" spans="1:10">
      <c r="A96" s="76" t="s">
        <v>126</v>
      </c>
      <c r="B96" s="77">
        <v>94</v>
      </c>
      <c r="C96" s="171">
        <v>247.40625</v>
      </c>
      <c r="D96" s="139">
        <f>'OA&amp;GRIDCO'!CQ104</f>
        <v>247.40625</v>
      </c>
      <c r="E96" s="174">
        <v>565</v>
      </c>
      <c r="F96" s="170">
        <f>'OA&amp;GRIDCO'!HQ104</f>
        <v>565</v>
      </c>
      <c r="G96" s="173">
        <v>1244.0999999999999</v>
      </c>
      <c r="H96" s="140">
        <f t="shared" si="2"/>
        <v>1244.0999999999999</v>
      </c>
      <c r="I96" s="175">
        <v>365</v>
      </c>
      <c r="J96" s="129">
        <f t="shared" si="3"/>
        <v>365</v>
      </c>
    </row>
    <row r="97" spans="1:10">
      <c r="A97" s="76" t="s">
        <v>127</v>
      </c>
      <c r="B97" s="77">
        <v>95</v>
      </c>
      <c r="C97" s="171">
        <v>247.40625</v>
      </c>
      <c r="D97" s="139">
        <f>'OA&amp;GRIDCO'!CQ105</f>
        <v>247.40625</v>
      </c>
      <c r="E97" s="174">
        <v>565</v>
      </c>
      <c r="F97" s="170">
        <f>'OA&amp;GRIDCO'!HQ105</f>
        <v>565</v>
      </c>
      <c r="G97" s="173">
        <v>1244.0999999999999</v>
      </c>
      <c r="H97" s="140">
        <f t="shared" si="2"/>
        <v>1244.0999999999999</v>
      </c>
      <c r="I97" s="175">
        <v>365</v>
      </c>
      <c r="J97" s="129">
        <f t="shared" si="3"/>
        <v>365</v>
      </c>
    </row>
    <row r="98" spans="1:10">
      <c r="A98" s="76" t="s">
        <v>128</v>
      </c>
      <c r="B98" s="77">
        <v>96</v>
      </c>
      <c r="C98" s="171">
        <v>247.40625</v>
      </c>
      <c r="D98" s="139">
        <f>'OA&amp;GRIDCO'!CQ106</f>
        <v>247.40625</v>
      </c>
      <c r="E98" s="174">
        <v>565</v>
      </c>
      <c r="F98" s="170">
        <f>'OA&amp;GRIDCO'!HQ106</f>
        <v>565</v>
      </c>
      <c r="G98" s="173">
        <v>1244.0999999999999</v>
      </c>
      <c r="H98" s="140">
        <f t="shared" si="2"/>
        <v>1244.0999999999999</v>
      </c>
      <c r="I98" s="176">
        <v>365</v>
      </c>
      <c r="J98" s="129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2026-09-10T18:27:03Z</dcterms:modified>
</cp:coreProperties>
</file>